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ni\Desktop\新交所平仓\"/>
    </mc:Choice>
  </mc:AlternateContent>
  <xr:revisionPtr revIDLastSave="0" documentId="13_ncr:1_{68BE58B0-DB63-4829-AE73-A873300C481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易盛平仓检核表" sheetId="1" r:id="rId1"/>
    <sheet name="ATP copy" sheetId="3" r:id="rId2"/>
    <sheet name="转换代码" sheetId="2" r:id="rId3"/>
  </sheets>
  <definedNames>
    <definedName name="_xlnm._FilterDatabase" localSheetId="1" hidden="1">'ATP copy'!$AI$1:$AI$34</definedName>
    <definedName name="_xlnm._FilterDatabase" localSheetId="0" hidden="1">易盛平仓检核表!$A$1:$AE$58</definedName>
  </definedNames>
  <calcPr calcId="181029"/>
</workbook>
</file>

<file path=xl/calcChain.xml><?xml version="1.0" encoding="utf-8"?>
<calcChain xmlns="http://schemas.openxmlformats.org/spreadsheetml/2006/main">
  <c r="Q4" i="1" l="1"/>
  <c r="S4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2" i="1"/>
  <c r="S3" i="1"/>
  <c r="Y12" i="3"/>
  <c r="A30" i="1" s="1"/>
  <c r="Q30" i="1" s="1"/>
  <c r="Y13" i="3"/>
  <c r="Y14" i="3"/>
  <c r="Y15" i="3"/>
  <c r="Y16" i="3"/>
  <c r="A34" i="1" s="1"/>
  <c r="Q34" i="1" s="1"/>
  <c r="Y17" i="3"/>
  <c r="Y18" i="3"/>
  <c r="Y19" i="3"/>
  <c r="Y20" i="3"/>
  <c r="Y21" i="3"/>
  <c r="A39" i="1" s="1"/>
  <c r="Q39" i="1" s="1"/>
  <c r="Y22" i="3"/>
  <c r="Y23" i="3"/>
  <c r="Y24" i="3"/>
  <c r="Y25" i="3"/>
  <c r="Y26" i="3"/>
  <c r="Y27" i="3"/>
  <c r="Y28" i="3"/>
  <c r="A46" i="1" s="1"/>
  <c r="Q46" i="1" s="1"/>
  <c r="Y29" i="3"/>
  <c r="Y30" i="3"/>
  <c r="Y31" i="3"/>
  <c r="Y32" i="3"/>
  <c r="Y33" i="3"/>
  <c r="Y34" i="3"/>
  <c r="Y35" i="3"/>
  <c r="A53" i="1" s="1"/>
  <c r="Q53" i="1" s="1"/>
  <c r="Y36" i="3"/>
  <c r="A54" i="1" s="1"/>
  <c r="Q54" i="1" s="1"/>
  <c r="Y37" i="3"/>
  <c r="Y38" i="3"/>
  <c r="Y39" i="3"/>
  <c r="A57" i="1" s="1"/>
  <c r="Q57" i="1" s="1"/>
  <c r="Y40" i="3"/>
  <c r="H30" i="1"/>
  <c r="H31" i="1"/>
  <c r="M31" i="1" s="1"/>
  <c r="H32" i="1"/>
  <c r="H33" i="1"/>
  <c r="H34" i="1"/>
  <c r="H35" i="1"/>
  <c r="H36" i="1"/>
  <c r="H37" i="1"/>
  <c r="H38" i="1"/>
  <c r="H39" i="1"/>
  <c r="M39" i="1" s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M55" i="1" s="1"/>
  <c r="H56" i="1"/>
  <c r="H57" i="1"/>
  <c r="H58" i="1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M3" i="1"/>
  <c r="U3" i="1" s="1"/>
  <c r="N3" i="1"/>
  <c r="M4" i="1"/>
  <c r="U4" i="1" s="1"/>
  <c r="N4" i="1"/>
  <c r="M5" i="1"/>
  <c r="U5" i="1" s="1"/>
  <c r="N5" i="1"/>
  <c r="M6" i="1"/>
  <c r="N6" i="1"/>
  <c r="M7" i="1"/>
  <c r="N7" i="1"/>
  <c r="M8" i="1"/>
  <c r="N8" i="1"/>
  <c r="U8" i="1" s="1"/>
  <c r="M9" i="1"/>
  <c r="U9" i="1" s="1"/>
  <c r="N9" i="1"/>
  <c r="M10" i="1"/>
  <c r="N10" i="1"/>
  <c r="M11" i="1"/>
  <c r="U11" i="1" s="1"/>
  <c r="N11" i="1"/>
  <c r="M12" i="1"/>
  <c r="N12" i="1"/>
  <c r="M13" i="1"/>
  <c r="N13" i="1"/>
  <c r="M14" i="1"/>
  <c r="N14" i="1"/>
  <c r="M15" i="1"/>
  <c r="U15" i="1" s="1"/>
  <c r="N15" i="1"/>
  <c r="M16" i="1"/>
  <c r="N16" i="1"/>
  <c r="M17" i="1"/>
  <c r="U17" i="1" s="1"/>
  <c r="N17" i="1"/>
  <c r="M18" i="1"/>
  <c r="N18" i="1"/>
  <c r="M19" i="1"/>
  <c r="N19" i="1"/>
  <c r="M38" i="1"/>
  <c r="M50" i="1"/>
  <c r="N55" i="1"/>
  <c r="Q3" i="1"/>
  <c r="T3" i="1"/>
  <c r="AA3" i="1"/>
  <c r="AA4" i="1"/>
  <c r="Q5" i="1"/>
  <c r="T5" i="1"/>
  <c r="AA5" i="1"/>
  <c r="Q6" i="1"/>
  <c r="T6" i="1"/>
  <c r="AA6" i="1"/>
  <c r="Q7" i="1"/>
  <c r="T7" i="1"/>
  <c r="AA7" i="1"/>
  <c r="Q8" i="1"/>
  <c r="T8" i="1"/>
  <c r="AA8" i="1"/>
  <c r="Q9" i="1"/>
  <c r="T9" i="1"/>
  <c r="AA9" i="1"/>
  <c r="Q10" i="1"/>
  <c r="T10" i="1"/>
  <c r="AA10" i="1"/>
  <c r="Q11" i="1"/>
  <c r="T11" i="1"/>
  <c r="AA11" i="1"/>
  <c r="Q12" i="1"/>
  <c r="T12" i="1"/>
  <c r="AA12" i="1"/>
  <c r="Q13" i="1"/>
  <c r="T13" i="1"/>
  <c r="AA13" i="1"/>
  <c r="Q14" i="1"/>
  <c r="T14" i="1"/>
  <c r="U14" i="1"/>
  <c r="AA14" i="1"/>
  <c r="Q15" i="1"/>
  <c r="T15" i="1"/>
  <c r="AA15" i="1"/>
  <c r="Q16" i="1"/>
  <c r="T16" i="1"/>
  <c r="AA16" i="1"/>
  <c r="Q17" i="1"/>
  <c r="T17" i="1"/>
  <c r="AA17" i="1"/>
  <c r="Q18" i="1"/>
  <c r="T18" i="1"/>
  <c r="AA18" i="1"/>
  <c r="Q19" i="1"/>
  <c r="T19" i="1"/>
  <c r="AA19" i="1"/>
  <c r="T30" i="1"/>
  <c r="AA30" i="1"/>
  <c r="Q31" i="1"/>
  <c r="T31" i="1"/>
  <c r="AA31" i="1"/>
  <c r="T32" i="1"/>
  <c r="AA32" i="1"/>
  <c r="T33" i="1"/>
  <c r="AA33" i="1"/>
  <c r="T34" i="1"/>
  <c r="AA34" i="1"/>
  <c r="T35" i="1"/>
  <c r="AA35" i="1"/>
  <c r="T36" i="1"/>
  <c r="AA36" i="1"/>
  <c r="Q37" i="1"/>
  <c r="T37" i="1"/>
  <c r="AA37" i="1"/>
  <c r="Q38" i="1"/>
  <c r="T38" i="1"/>
  <c r="AA38" i="1"/>
  <c r="T39" i="1"/>
  <c r="AA39" i="1"/>
  <c r="Q40" i="1"/>
  <c r="T40" i="1"/>
  <c r="AA40" i="1"/>
  <c r="T41" i="1"/>
  <c r="AA41" i="1"/>
  <c r="T42" i="1"/>
  <c r="AA42" i="1"/>
  <c r="Q43" i="1"/>
  <c r="T43" i="1"/>
  <c r="AA43" i="1"/>
  <c r="T44" i="1"/>
  <c r="AA44" i="1"/>
  <c r="T45" i="1"/>
  <c r="AA45" i="1"/>
  <c r="T46" i="1"/>
  <c r="AA46" i="1"/>
  <c r="Q47" i="1"/>
  <c r="T47" i="1"/>
  <c r="AA47" i="1"/>
  <c r="T48" i="1"/>
  <c r="AA48" i="1"/>
  <c r="Q49" i="1"/>
  <c r="T49" i="1"/>
  <c r="AA49" i="1"/>
  <c r="Q50" i="1"/>
  <c r="T50" i="1"/>
  <c r="AA50" i="1"/>
  <c r="T51" i="1"/>
  <c r="AA51" i="1"/>
  <c r="Q52" i="1"/>
  <c r="T52" i="1"/>
  <c r="AA52" i="1"/>
  <c r="T53" i="1"/>
  <c r="AA53" i="1"/>
  <c r="T54" i="1"/>
  <c r="AA54" i="1"/>
  <c r="Q55" i="1"/>
  <c r="T55" i="1"/>
  <c r="AA55" i="1"/>
  <c r="T56" i="1"/>
  <c r="AA56" i="1"/>
  <c r="T57" i="1"/>
  <c r="AA57" i="1"/>
  <c r="T58" i="1"/>
  <c r="AA58" i="1"/>
  <c r="M47" i="1"/>
  <c r="M40" i="1"/>
  <c r="M51" i="1"/>
  <c r="M52" i="1"/>
  <c r="B21" i="1"/>
  <c r="C21" i="1"/>
  <c r="D21" i="1"/>
  <c r="F21" i="1"/>
  <c r="I21" i="1"/>
  <c r="J21" i="1"/>
  <c r="B22" i="1"/>
  <c r="C22" i="1"/>
  <c r="D22" i="1"/>
  <c r="F22" i="1"/>
  <c r="I22" i="1"/>
  <c r="J22" i="1"/>
  <c r="B23" i="1"/>
  <c r="C23" i="1"/>
  <c r="D23" i="1"/>
  <c r="F23" i="1"/>
  <c r="I23" i="1"/>
  <c r="J23" i="1"/>
  <c r="B24" i="1"/>
  <c r="C24" i="1"/>
  <c r="D24" i="1"/>
  <c r="F24" i="1"/>
  <c r="I24" i="1"/>
  <c r="J24" i="1"/>
  <c r="B25" i="1"/>
  <c r="C25" i="1"/>
  <c r="D25" i="1"/>
  <c r="F25" i="1"/>
  <c r="I25" i="1"/>
  <c r="J25" i="1"/>
  <c r="B26" i="1"/>
  <c r="C26" i="1"/>
  <c r="D26" i="1"/>
  <c r="F26" i="1"/>
  <c r="I26" i="1"/>
  <c r="J26" i="1"/>
  <c r="B27" i="1"/>
  <c r="C27" i="1"/>
  <c r="D27" i="1"/>
  <c r="F27" i="1"/>
  <c r="I27" i="1"/>
  <c r="J27" i="1"/>
  <c r="B28" i="1"/>
  <c r="C28" i="1"/>
  <c r="D28" i="1"/>
  <c r="F28" i="1"/>
  <c r="I28" i="1"/>
  <c r="J28" i="1"/>
  <c r="B29" i="1"/>
  <c r="C29" i="1"/>
  <c r="D29" i="1"/>
  <c r="F29" i="1"/>
  <c r="I29" i="1"/>
  <c r="J29" i="1"/>
  <c r="B30" i="1"/>
  <c r="C30" i="1"/>
  <c r="D30" i="1"/>
  <c r="E30" i="1"/>
  <c r="F30" i="1"/>
  <c r="G30" i="1"/>
  <c r="I30" i="1"/>
  <c r="J30" i="1"/>
  <c r="K30" i="1"/>
  <c r="A31" i="1"/>
  <c r="B31" i="1"/>
  <c r="C31" i="1"/>
  <c r="D31" i="1"/>
  <c r="E31" i="1"/>
  <c r="F31" i="1"/>
  <c r="G31" i="1"/>
  <c r="I31" i="1"/>
  <c r="J31" i="1"/>
  <c r="K31" i="1"/>
  <c r="A32" i="1"/>
  <c r="Q32" i="1" s="1"/>
  <c r="B32" i="1"/>
  <c r="C32" i="1"/>
  <c r="D32" i="1"/>
  <c r="E32" i="1"/>
  <c r="F32" i="1"/>
  <c r="G32" i="1"/>
  <c r="I32" i="1"/>
  <c r="J32" i="1"/>
  <c r="K32" i="1"/>
  <c r="A33" i="1"/>
  <c r="Q33" i="1" s="1"/>
  <c r="B33" i="1"/>
  <c r="C33" i="1"/>
  <c r="D33" i="1"/>
  <c r="E33" i="1"/>
  <c r="F33" i="1"/>
  <c r="G33" i="1"/>
  <c r="I33" i="1"/>
  <c r="J33" i="1"/>
  <c r="K33" i="1"/>
  <c r="B34" i="1"/>
  <c r="C34" i="1"/>
  <c r="D34" i="1"/>
  <c r="E34" i="1"/>
  <c r="F34" i="1"/>
  <c r="G34" i="1"/>
  <c r="M34" i="1"/>
  <c r="I34" i="1"/>
  <c r="J34" i="1"/>
  <c r="K34" i="1"/>
  <c r="A35" i="1"/>
  <c r="Q35" i="1" s="1"/>
  <c r="B35" i="1"/>
  <c r="C35" i="1"/>
  <c r="D35" i="1"/>
  <c r="E35" i="1"/>
  <c r="F35" i="1"/>
  <c r="G35" i="1"/>
  <c r="M35" i="1"/>
  <c r="I35" i="1"/>
  <c r="J35" i="1"/>
  <c r="K35" i="1"/>
  <c r="A36" i="1"/>
  <c r="Q36" i="1" s="1"/>
  <c r="B36" i="1"/>
  <c r="C36" i="1"/>
  <c r="D36" i="1"/>
  <c r="E36" i="1"/>
  <c r="F36" i="1"/>
  <c r="G36" i="1"/>
  <c r="I36" i="1"/>
  <c r="J36" i="1"/>
  <c r="K36" i="1"/>
  <c r="A37" i="1"/>
  <c r="B37" i="1"/>
  <c r="C37" i="1"/>
  <c r="D37" i="1"/>
  <c r="E37" i="1"/>
  <c r="F37" i="1"/>
  <c r="G37" i="1"/>
  <c r="M37" i="1"/>
  <c r="I37" i="1"/>
  <c r="J37" i="1"/>
  <c r="K37" i="1"/>
  <c r="A38" i="1"/>
  <c r="B38" i="1"/>
  <c r="C38" i="1"/>
  <c r="D38" i="1"/>
  <c r="E38" i="1"/>
  <c r="F38" i="1"/>
  <c r="G38" i="1"/>
  <c r="N38" i="1"/>
  <c r="I38" i="1"/>
  <c r="J38" i="1"/>
  <c r="K38" i="1"/>
  <c r="B39" i="1"/>
  <c r="C39" i="1"/>
  <c r="D39" i="1"/>
  <c r="E39" i="1"/>
  <c r="F39" i="1"/>
  <c r="G39" i="1"/>
  <c r="I39" i="1"/>
  <c r="J39" i="1"/>
  <c r="K39" i="1"/>
  <c r="A40" i="1"/>
  <c r="B40" i="1"/>
  <c r="C40" i="1"/>
  <c r="D40" i="1"/>
  <c r="E40" i="1"/>
  <c r="F40" i="1"/>
  <c r="G40" i="1"/>
  <c r="I40" i="1"/>
  <c r="J40" i="1"/>
  <c r="K40" i="1"/>
  <c r="A41" i="1"/>
  <c r="Q41" i="1" s="1"/>
  <c r="B41" i="1"/>
  <c r="C41" i="1"/>
  <c r="D41" i="1"/>
  <c r="E41" i="1"/>
  <c r="F41" i="1"/>
  <c r="G41" i="1"/>
  <c r="M41" i="1"/>
  <c r="I41" i="1"/>
  <c r="J41" i="1"/>
  <c r="K41" i="1"/>
  <c r="A42" i="1"/>
  <c r="Q42" i="1" s="1"/>
  <c r="B42" i="1"/>
  <c r="C42" i="1"/>
  <c r="D42" i="1"/>
  <c r="E42" i="1"/>
  <c r="F42" i="1"/>
  <c r="G42" i="1"/>
  <c r="I42" i="1"/>
  <c r="J42" i="1"/>
  <c r="K42" i="1"/>
  <c r="A43" i="1"/>
  <c r="B43" i="1"/>
  <c r="C43" i="1"/>
  <c r="D43" i="1"/>
  <c r="E43" i="1"/>
  <c r="F43" i="1"/>
  <c r="G43" i="1"/>
  <c r="M43" i="1"/>
  <c r="I43" i="1"/>
  <c r="J43" i="1"/>
  <c r="K43" i="1"/>
  <c r="A44" i="1"/>
  <c r="Q44" i="1" s="1"/>
  <c r="B44" i="1"/>
  <c r="C44" i="1"/>
  <c r="D44" i="1"/>
  <c r="E44" i="1"/>
  <c r="F44" i="1"/>
  <c r="G44" i="1"/>
  <c r="I44" i="1"/>
  <c r="J44" i="1"/>
  <c r="K44" i="1"/>
  <c r="A45" i="1"/>
  <c r="Q45" i="1" s="1"/>
  <c r="B45" i="1"/>
  <c r="C45" i="1"/>
  <c r="D45" i="1"/>
  <c r="E45" i="1"/>
  <c r="F45" i="1"/>
  <c r="G45" i="1"/>
  <c r="I45" i="1"/>
  <c r="J45" i="1"/>
  <c r="K45" i="1"/>
  <c r="B46" i="1"/>
  <c r="C46" i="1"/>
  <c r="D46" i="1"/>
  <c r="E46" i="1"/>
  <c r="F46" i="1"/>
  <c r="G46" i="1"/>
  <c r="M46" i="1"/>
  <c r="I46" i="1"/>
  <c r="J46" i="1"/>
  <c r="K46" i="1"/>
  <c r="A47" i="1"/>
  <c r="B47" i="1"/>
  <c r="C47" i="1"/>
  <c r="D47" i="1"/>
  <c r="E47" i="1"/>
  <c r="F47" i="1"/>
  <c r="G47" i="1"/>
  <c r="I47" i="1"/>
  <c r="J47" i="1"/>
  <c r="K47" i="1"/>
  <c r="A48" i="1"/>
  <c r="Q48" i="1" s="1"/>
  <c r="B48" i="1"/>
  <c r="C48" i="1"/>
  <c r="D48" i="1"/>
  <c r="E48" i="1"/>
  <c r="F48" i="1"/>
  <c r="G48" i="1"/>
  <c r="I48" i="1"/>
  <c r="J48" i="1"/>
  <c r="K48" i="1"/>
  <c r="A49" i="1"/>
  <c r="B49" i="1"/>
  <c r="C49" i="1"/>
  <c r="D49" i="1"/>
  <c r="E49" i="1"/>
  <c r="F49" i="1"/>
  <c r="G49" i="1"/>
  <c r="M49" i="1"/>
  <c r="I49" i="1"/>
  <c r="J49" i="1"/>
  <c r="K49" i="1"/>
  <c r="A50" i="1"/>
  <c r="B50" i="1"/>
  <c r="C50" i="1"/>
  <c r="D50" i="1"/>
  <c r="E50" i="1"/>
  <c r="F50" i="1"/>
  <c r="G50" i="1"/>
  <c r="N50" i="1"/>
  <c r="I50" i="1"/>
  <c r="J50" i="1"/>
  <c r="K50" i="1"/>
  <c r="A51" i="1"/>
  <c r="Q51" i="1" s="1"/>
  <c r="B51" i="1"/>
  <c r="C51" i="1"/>
  <c r="D51" i="1"/>
  <c r="E51" i="1"/>
  <c r="F51" i="1"/>
  <c r="G51" i="1"/>
  <c r="I51" i="1"/>
  <c r="J51" i="1"/>
  <c r="K51" i="1"/>
  <c r="A52" i="1"/>
  <c r="B52" i="1"/>
  <c r="C52" i="1"/>
  <c r="D52" i="1"/>
  <c r="E52" i="1"/>
  <c r="F52" i="1"/>
  <c r="G52" i="1"/>
  <c r="I52" i="1"/>
  <c r="J52" i="1"/>
  <c r="K52" i="1"/>
  <c r="B53" i="1"/>
  <c r="C53" i="1"/>
  <c r="D53" i="1"/>
  <c r="E53" i="1"/>
  <c r="F53" i="1"/>
  <c r="G53" i="1"/>
  <c r="M53" i="1"/>
  <c r="I53" i="1"/>
  <c r="J53" i="1"/>
  <c r="K53" i="1"/>
  <c r="B54" i="1"/>
  <c r="C54" i="1"/>
  <c r="D54" i="1"/>
  <c r="E54" i="1"/>
  <c r="F54" i="1"/>
  <c r="G54" i="1"/>
  <c r="I54" i="1"/>
  <c r="J54" i="1"/>
  <c r="K54" i="1"/>
  <c r="A55" i="1"/>
  <c r="B55" i="1"/>
  <c r="C55" i="1"/>
  <c r="D55" i="1"/>
  <c r="E55" i="1"/>
  <c r="F55" i="1"/>
  <c r="G55" i="1"/>
  <c r="I55" i="1"/>
  <c r="J55" i="1"/>
  <c r="K55" i="1"/>
  <c r="A56" i="1"/>
  <c r="Q56" i="1" s="1"/>
  <c r="B56" i="1"/>
  <c r="C56" i="1"/>
  <c r="D56" i="1"/>
  <c r="E56" i="1"/>
  <c r="F56" i="1"/>
  <c r="G56" i="1"/>
  <c r="I56" i="1"/>
  <c r="J56" i="1"/>
  <c r="K56" i="1"/>
  <c r="B57" i="1"/>
  <c r="C57" i="1"/>
  <c r="D57" i="1"/>
  <c r="E57" i="1"/>
  <c r="F57" i="1"/>
  <c r="G57" i="1"/>
  <c r="I57" i="1"/>
  <c r="J57" i="1"/>
  <c r="K57" i="1"/>
  <c r="A58" i="1"/>
  <c r="Q58" i="1" s="1"/>
  <c r="B58" i="1"/>
  <c r="C58" i="1"/>
  <c r="D58" i="1"/>
  <c r="E58" i="1"/>
  <c r="F58" i="1"/>
  <c r="G58" i="1"/>
  <c r="M58" i="1"/>
  <c r="I58" i="1"/>
  <c r="J58" i="1"/>
  <c r="K58" i="1"/>
  <c r="M3" i="3"/>
  <c r="N3" i="3"/>
  <c r="O3" i="3"/>
  <c r="P3" i="3"/>
  <c r="V3" i="3"/>
  <c r="W3" i="3"/>
  <c r="AE3" i="3" s="1"/>
  <c r="AI3" i="3" s="1"/>
  <c r="K21" i="1" s="1"/>
  <c r="AA21" i="1" s="1"/>
  <c r="M4" i="3"/>
  <c r="N4" i="3"/>
  <c r="O4" i="3"/>
  <c r="P4" i="3"/>
  <c r="V4" i="3"/>
  <c r="W4" i="3"/>
  <c r="AE4" i="3" s="1"/>
  <c r="AI4" i="3" s="1"/>
  <c r="K22" i="1" s="1"/>
  <c r="AA22" i="1" s="1"/>
  <c r="M5" i="3"/>
  <c r="N5" i="3"/>
  <c r="O5" i="3"/>
  <c r="P5" i="3"/>
  <c r="V5" i="3"/>
  <c r="W5" i="3"/>
  <c r="AE5" i="3" s="1"/>
  <c r="M6" i="3"/>
  <c r="N6" i="3"/>
  <c r="O6" i="3"/>
  <c r="P6" i="3"/>
  <c r="V6" i="3"/>
  <c r="W6" i="3"/>
  <c r="AC6" i="3" s="1"/>
  <c r="Y6" i="3" s="1"/>
  <c r="A24" i="1" s="1"/>
  <c r="Q24" i="1" s="1"/>
  <c r="M7" i="3"/>
  <c r="N7" i="3"/>
  <c r="O7" i="3"/>
  <c r="P7" i="3"/>
  <c r="V7" i="3"/>
  <c r="W7" i="3"/>
  <c r="AC7" i="3" s="1"/>
  <c r="M8" i="3"/>
  <c r="N8" i="3"/>
  <c r="O8" i="3"/>
  <c r="Q8" i="3" s="1"/>
  <c r="P8" i="3"/>
  <c r="V8" i="3"/>
  <c r="W8" i="3"/>
  <c r="M9" i="3"/>
  <c r="N9" i="3"/>
  <c r="O9" i="3"/>
  <c r="Q9" i="3" s="1"/>
  <c r="S9" i="3" s="1"/>
  <c r="P9" i="3"/>
  <c r="R9" i="3"/>
  <c r="V9" i="3"/>
  <c r="W9" i="3"/>
  <c r="AC9" i="3" s="1"/>
  <c r="M10" i="3"/>
  <c r="N10" i="3"/>
  <c r="R10" i="3" s="1"/>
  <c r="O10" i="3"/>
  <c r="Q10" i="3" s="1"/>
  <c r="P10" i="3"/>
  <c r="V10" i="3"/>
  <c r="W10" i="3"/>
  <c r="AC10" i="3" s="1"/>
  <c r="Y10" i="3" s="1"/>
  <c r="A28" i="1" s="1"/>
  <c r="Q28" i="1" s="1"/>
  <c r="M11" i="3"/>
  <c r="Q11" i="3" s="1"/>
  <c r="N11" i="3"/>
  <c r="O11" i="3"/>
  <c r="P11" i="3"/>
  <c r="V11" i="3"/>
  <c r="W11" i="3"/>
  <c r="M12" i="3"/>
  <c r="N12" i="3"/>
  <c r="R12" i="3" s="1"/>
  <c r="O12" i="3"/>
  <c r="Q12" i="3" s="1"/>
  <c r="S12" i="3" s="1"/>
  <c r="P12" i="3"/>
  <c r="V12" i="3"/>
  <c r="W12" i="3"/>
  <c r="M13" i="3"/>
  <c r="N13" i="3"/>
  <c r="O13" i="3"/>
  <c r="P13" i="3"/>
  <c r="Q13" i="3"/>
  <c r="S13" i="3" s="1"/>
  <c r="R13" i="3"/>
  <c r="V13" i="3"/>
  <c r="W13" i="3"/>
  <c r="M14" i="3"/>
  <c r="N14" i="3"/>
  <c r="R14" i="3" s="1"/>
  <c r="O14" i="3"/>
  <c r="Q14" i="3" s="1"/>
  <c r="S14" i="3" s="1"/>
  <c r="P14" i="3"/>
  <c r="V14" i="3"/>
  <c r="W14" i="3"/>
  <c r="AE14" i="3" s="1"/>
  <c r="M15" i="3"/>
  <c r="N15" i="3"/>
  <c r="R15" i="3" s="1"/>
  <c r="O15" i="3"/>
  <c r="P15" i="3"/>
  <c r="Q15" i="3"/>
  <c r="S15" i="3" s="1"/>
  <c r="V15" i="3"/>
  <c r="W15" i="3"/>
  <c r="M16" i="3"/>
  <c r="N16" i="3"/>
  <c r="R16" i="3" s="1"/>
  <c r="O16" i="3"/>
  <c r="Q16" i="3" s="1"/>
  <c r="P16" i="3"/>
  <c r="V16" i="3"/>
  <c r="W16" i="3"/>
  <c r="M17" i="3"/>
  <c r="N17" i="3"/>
  <c r="O17" i="3"/>
  <c r="P17" i="3"/>
  <c r="Q17" i="3"/>
  <c r="S17" i="3" s="1"/>
  <c r="R17" i="3"/>
  <c r="V17" i="3"/>
  <c r="W17" i="3"/>
  <c r="M18" i="3"/>
  <c r="N18" i="3"/>
  <c r="R18" i="3" s="1"/>
  <c r="O18" i="3"/>
  <c r="Q18" i="3" s="1"/>
  <c r="S18" i="3" s="1"/>
  <c r="P18" i="3"/>
  <c r="V18" i="3"/>
  <c r="W18" i="3"/>
  <c r="AC18" i="3" s="1"/>
  <c r="M19" i="3"/>
  <c r="N19" i="3"/>
  <c r="R19" i="3" s="1"/>
  <c r="O19" i="3"/>
  <c r="P19" i="3"/>
  <c r="Q19" i="3"/>
  <c r="V19" i="3"/>
  <c r="W19" i="3"/>
  <c r="M20" i="3"/>
  <c r="N20" i="3"/>
  <c r="R20" i="3" s="1"/>
  <c r="O20" i="3"/>
  <c r="Q20" i="3" s="1"/>
  <c r="P20" i="3"/>
  <c r="V20" i="3"/>
  <c r="W20" i="3"/>
  <c r="M21" i="3"/>
  <c r="N21" i="3"/>
  <c r="O21" i="3"/>
  <c r="P21" i="3"/>
  <c r="Q21" i="3"/>
  <c r="S21" i="3" s="1"/>
  <c r="R21" i="3"/>
  <c r="V21" i="3"/>
  <c r="W21" i="3"/>
  <c r="M22" i="3"/>
  <c r="N22" i="3"/>
  <c r="R22" i="3" s="1"/>
  <c r="O22" i="3"/>
  <c r="Q22" i="3" s="1"/>
  <c r="S22" i="3" s="1"/>
  <c r="P22" i="3"/>
  <c r="V22" i="3"/>
  <c r="W22" i="3"/>
  <c r="AC22" i="3" s="1"/>
  <c r="M23" i="3"/>
  <c r="N23" i="3"/>
  <c r="R23" i="3" s="1"/>
  <c r="O23" i="3"/>
  <c r="P23" i="3"/>
  <c r="Q23" i="3"/>
  <c r="S23" i="3" s="1"/>
  <c r="V23" i="3"/>
  <c r="W23" i="3"/>
  <c r="M24" i="3"/>
  <c r="N24" i="3"/>
  <c r="R24" i="3" s="1"/>
  <c r="O24" i="3"/>
  <c r="Q24" i="3" s="1"/>
  <c r="S24" i="3" s="1"/>
  <c r="P24" i="3"/>
  <c r="V24" i="3"/>
  <c r="W24" i="3"/>
  <c r="M25" i="3"/>
  <c r="N25" i="3"/>
  <c r="O25" i="3"/>
  <c r="P25" i="3"/>
  <c r="Q25" i="3"/>
  <c r="S25" i="3" s="1"/>
  <c r="R25" i="3"/>
  <c r="V25" i="3"/>
  <c r="W25" i="3"/>
  <c r="M26" i="3"/>
  <c r="N26" i="3"/>
  <c r="R26" i="3" s="1"/>
  <c r="O26" i="3"/>
  <c r="Q26" i="3" s="1"/>
  <c r="S26" i="3" s="1"/>
  <c r="P26" i="3"/>
  <c r="V26" i="3"/>
  <c r="W26" i="3"/>
  <c r="AE26" i="3" s="1"/>
  <c r="M27" i="3"/>
  <c r="N27" i="3"/>
  <c r="R27" i="3" s="1"/>
  <c r="O27" i="3"/>
  <c r="P27" i="3"/>
  <c r="Q27" i="3"/>
  <c r="S27" i="3" s="1"/>
  <c r="V27" i="3"/>
  <c r="W27" i="3"/>
  <c r="M28" i="3"/>
  <c r="N28" i="3"/>
  <c r="R28" i="3" s="1"/>
  <c r="O28" i="3"/>
  <c r="Q28" i="3" s="1"/>
  <c r="P28" i="3"/>
  <c r="V28" i="3"/>
  <c r="W28" i="3"/>
  <c r="M29" i="3"/>
  <c r="N29" i="3"/>
  <c r="O29" i="3"/>
  <c r="P29" i="3"/>
  <c r="Q29" i="3"/>
  <c r="S29" i="3" s="1"/>
  <c r="R29" i="3"/>
  <c r="V29" i="3"/>
  <c r="W29" i="3"/>
  <c r="M30" i="3"/>
  <c r="N30" i="3"/>
  <c r="R30" i="3" s="1"/>
  <c r="O30" i="3"/>
  <c r="Q30" i="3" s="1"/>
  <c r="S30" i="3" s="1"/>
  <c r="P30" i="3"/>
  <c r="V30" i="3"/>
  <c r="W30" i="3"/>
  <c r="AC30" i="3" s="1"/>
  <c r="M31" i="3"/>
  <c r="N31" i="3"/>
  <c r="R31" i="3" s="1"/>
  <c r="O31" i="3"/>
  <c r="P31" i="3"/>
  <c r="Q31" i="3"/>
  <c r="S31" i="3" s="1"/>
  <c r="V31" i="3"/>
  <c r="W31" i="3"/>
  <c r="M32" i="3"/>
  <c r="N32" i="3"/>
  <c r="R32" i="3" s="1"/>
  <c r="O32" i="3"/>
  <c r="Q32" i="3" s="1"/>
  <c r="P32" i="3"/>
  <c r="V32" i="3"/>
  <c r="W32" i="3"/>
  <c r="M33" i="3"/>
  <c r="N33" i="3"/>
  <c r="O33" i="3"/>
  <c r="P33" i="3"/>
  <c r="Q33" i="3"/>
  <c r="S33" i="3" s="1"/>
  <c r="R33" i="3"/>
  <c r="V33" i="3"/>
  <c r="W33" i="3"/>
  <c r="M34" i="3"/>
  <c r="N34" i="3"/>
  <c r="R34" i="3" s="1"/>
  <c r="O34" i="3"/>
  <c r="Q34" i="3" s="1"/>
  <c r="S34" i="3" s="1"/>
  <c r="P34" i="3"/>
  <c r="V34" i="3"/>
  <c r="W34" i="3"/>
  <c r="AC34" i="3" s="1"/>
  <c r="M35" i="3"/>
  <c r="N35" i="3"/>
  <c r="R35" i="3" s="1"/>
  <c r="O35" i="3"/>
  <c r="P35" i="3"/>
  <c r="Q35" i="3"/>
  <c r="V35" i="3"/>
  <c r="W35" i="3"/>
  <c r="M36" i="3"/>
  <c r="N36" i="3"/>
  <c r="R36" i="3" s="1"/>
  <c r="O36" i="3"/>
  <c r="Q36" i="3" s="1"/>
  <c r="P36" i="3"/>
  <c r="V36" i="3"/>
  <c r="W36" i="3"/>
  <c r="AE36" i="3" s="1"/>
  <c r="M37" i="3"/>
  <c r="N37" i="3"/>
  <c r="O37" i="3"/>
  <c r="P37" i="3"/>
  <c r="Q37" i="3"/>
  <c r="S37" i="3" s="1"/>
  <c r="R37" i="3"/>
  <c r="V37" i="3"/>
  <c r="W37" i="3"/>
  <c r="M38" i="3"/>
  <c r="N38" i="3"/>
  <c r="R38" i="3" s="1"/>
  <c r="O38" i="3"/>
  <c r="Q38" i="3" s="1"/>
  <c r="S38" i="3" s="1"/>
  <c r="P38" i="3"/>
  <c r="V38" i="3"/>
  <c r="W38" i="3"/>
  <c r="AC38" i="3" s="1"/>
  <c r="M39" i="3"/>
  <c r="N39" i="3"/>
  <c r="R39" i="3" s="1"/>
  <c r="O39" i="3"/>
  <c r="P39" i="3"/>
  <c r="Q39" i="3"/>
  <c r="S39" i="3" s="1"/>
  <c r="V39" i="3"/>
  <c r="W39" i="3"/>
  <c r="AE39" i="3" s="1"/>
  <c r="M40" i="3"/>
  <c r="N40" i="3"/>
  <c r="R40" i="3" s="1"/>
  <c r="O40" i="3"/>
  <c r="Q40" i="3" s="1"/>
  <c r="S40" i="3" s="1"/>
  <c r="P40" i="3"/>
  <c r="V40" i="3"/>
  <c r="W40" i="3"/>
  <c r="AC40" i="3" s="1"/>
  <c r="AC35" i="3"/>
  <c r="AE35" i="3"/>
  <c r="AI35" i="3" s="1"/>
  <c r="AC36" i="3"/>
  <c r="AC37" i="3"/>
  <c r="AE37" i="3"/>
  <c r="AI37" i="3" s="1"/>
  <c r="AC39" i="3"/>
  <c r="B20" i="1"/>
  <c r="C20" i="1"/>
  <c r="D20" i="1"/>
  <c r="F20" i="1"/>
  <c r="I20" i="1"/>
  <c r="J20" i="1"/>
  <c r="AC31" i="3"/>
  <c r="AC32" i="3"/>
  <c r="AC33" i="3"/>
  <c r="M2" i="3"/>
  <c r="T2" i="1"/>
  <c r="AC8" i="3"/>
  <c r="E26" i="1" s="1"/>
  <c r="AC11" i="3"/>
  <c r="E29" i="1" s="1"/>
  <c r="AC12" i="3"/>
  <c r="AE13" i="3"/>
  <c r="AI13" i="3" s="1"/>
  <c r="AE15" i="3"/>
  <c r="AI15" i="3" s="1"/>
  <c r="AE16" i="3"/>
  <c r="AI16" i="3" s="1"/>
  <c r="AE17" i="3"/>
  <c r="AI17" i="3" s="1"/>
  <c r="AC19" i="3"/>
  <c r="AC20" i="3"/>
  <c r="AC21" i="3"/>
  <c r="AC23" i="3"/>
  <c r="AC24" i="3"/>
  <c r="AC25" i="3"/>
  <c r="AE27" i="3"/>
  <c r="AI27" i="3" s="1"/>
  <c r="AE28" i="3"/>
  <c r="AI28" i="3" s="1"/>
  <c r="AE29" i="3"/>
  <c r="AI29" i="3" s="1"/>
  <c r="W2" i="3"/>
  <c r="AC2" i="3" s="1"/>
  <c r="Y2" i="3" s="1"/>
  <c r="A20" i="1" s="1"/>
  <c r="Q20" i="1" s="1"/>
  <c r="V2" i="3"/>
  <c r="S41" i="3"/>
  <c r="S42" i="3"/>
  <c r="S43" i="3"/>
  <c r="S44" i="3"/>
  <c r="S45" i="3"/>
  <c r="S46" i="3"/>
  <c r="S47" i="3"/>
  <c r="S48" i="3"/>
  <c r="S49" i="3"/>
  <c r="S50" i="3"/>
  <c r="S51" i="3"/>
  <c r="P2" i="3"/>
  <c r="O2" i="3"/>
  <c r="N2" i="3"/>
  <c r="AA2" i="1"/>
  <c r="Q2" i="1"/>
  <c r="N2" i="1"/>
  <c r="M2" i="1"/>
  <c r="Q5" i="3" l="1"/>
  <c r="R4" i="3"/>
  <c r="Q7" i="3"/>
  <c r="R5" i="3"/>
  <c r="R3" i="3"/>
  <c r="Q3" i="3"/>
  <c r="Q4" i="3"/>
  <c r="E20" i="1"/>
  <c r="S5" i="3"/>
  <c r="Y9" i="3"/>
  <c r="A27" i="1" s="1"/>
  <c r="Q27" i="1" s="1"/>
  <c r="E27" i="1"/>
  <c r="E25" i="1"/>
  <c r="Y7" i="3"/>
  <c r="A25" i="1" s="1"/>
  <c r="Q25" i="1" s="1"/>
  <c r="AF5" i="3"/>
  <c r="H23" i="1" s="1"/>
  <c r="G23" i="1"/>
  <c r="G22" i="1"/>
  <c r="R7" i="3"/>
  <c r="S7" i="3" s="1"/>
  <c r="S10" i="3"/>
  <c r="E28" i="1"/>
  <c r="Y11" i="3"/>
  <c r="A29" i="1" s="1"/>
  <c r="Q29" i="1" s="1"/>
  <c r="AF4" i="3"/>
  <c r="H22" i="1" s="1"/>
  <c r="M22" i="1" s="1"/>
  <c r="R8" i="3"/>
  <c r="S8" i="3" s="1"/>
  <c r="Q6" i="3"/>
  <c r="S6" i="3" s="1"/>
  <c r="E24" i="1"/>
  <c r="AF3" i="3"/>
  <c r="H21" i="1" s="1"/>
  <c r="M21" i="1" s="1"/>
  <c r="Y8" i="3"/>
  <c r="A26" i="1" s="1"/>
  <c r="Q26" i="1" s="1"/>
  <c r="R6" i="3"/>
  <c r="G21" i="1"/>
  <c r="R11" i="3"/>
  <c r="S11" i="3" s="1"/>
  <c r="U16" i="1"/>
  <c r="U10" i="1"/>
  <c r="U7" i="1"/>
  <c r="U19" i="1"/>
  <c r="U13" i="1"/>
  <c r="U18" i="1"/>
  <c r="U12" i="1"/>
  <c r="U6" i="1"/>
  <c r="U55" i="1"/>
  <c r="N56" i="1"/>
  <c r="M56" i="1"/>
  <c r="N32" i="1"/>
  <c r="M32" i="1"/>
  <c r="U32" i="1" s="1"/>
  <c r="N33" i="1"/>
  <c r="M33" i="1"/>
  <c r="N44" i="1"/>
  <c r="M44" i="1"/>
  <c r="M54" i="1"/>
  <c r="N54" i="1"/>
  <c r="M42" i="1"/>
  <c r="N42" i="1"/>
  <c r="M30" i="1"/>
  <c r="N30" i="1"/>
  <c r="U50" i="1"/>
  <c r="U38" i="1"/>
  <c r="N45" i="1"/>
  <c r="M45" i="1"/>
  <c r="U45" i="1" s="1"/>
  <c r="N48" i="1"/>
  <c r="M48" i="1"/>
  <c r="N36" i="1"/>
  <c r="M36" i="1"/>
  <c r="N57" i="1"/>
  <c r="M57" i="1"/>
  <c r="N49" i="1"/>
  <c r="U49" i="1" s="1"/>
  <c r="N43" i="1"/>
  <c r="U43" i="1" s="1"/>
  <c r="N37" i="1"/>
  <c r="U37" i="1" s="1"/>
  <c r="N31" i="1"/>
  <c r="U31" i="1" s="1"/>
  <c r="N53" i="1"/>
  <c r="U53" i="1" s="1"/>
  <c r="N47" i="1"/>
  <c r="U47" i="1" s="1"/>
  <c r="N41" i="1"/>
  <c r="U41" i="1" s="1"/>
  <c r="N35" i="1"/>
  <c r="U35" i="1" s="1"/>
  <c r="N58" i="1"/>
  <c r="U58" i="1" s="1"/>
  <c r="N52" i="1"/>
  <c r="U52" i="1" s="1"/>
  <c r="N46" i="1"/>
  <c r="U46" i="1" s="1"/>
  <c r="N40" i="1"/>
  <c r="U40" i="1" s="1"/>
  <c r="N34" i="1"/>
  <c r="U34" i="1" s="1"/>
  <c r="N51" i="1"/>
  <c r="U51" i="1" s="1"/>
  <c r="N39" i="1"/>
  <c r="U39" i="1" s="1"/>
  <c r="U2" i="1"/>
  <c r="AI36" i="3"/>
  <c r="AI39" i="3"/>
  <c r="S36" i="3"/>
  <c r="S20" i="3"/>
  <c r="S4" i="3"/>
  <c r="S32" i="3"/>
  <c r="S16" i="3"/>
  <c r="AI26" i="3"/>
  <c r="AI14" i="3"/>
  <c r="S35" i="3"/>
  <c r="S19" i="3"/>
  <c r="S28" i="3"/>
  <c r="S3" i="3"/>
  <c r="AE38" i="3"/>
  <c r="AI38" i="3" s="1"/>
  <c r="AE40" i="3"/>
  <c r="AE32" i="3"/>
  <c r="AE33" i="3"/>
  <c r="AE31" i="3"/>
  <c r="AE34" i="3"/>
  <c r="AC13" i="3"/>
  <c r="AE12" i="3"/>
  <c r="AE25" i="3"/>
  <c r="AC4" i="3"/>
  <c r="AE11" i="3"/>
  <c r="AC29" i="3"/>
  <c r="AC3" i="3"/>
  <c r="AE10" i="3"/>
  <c r="AC28" i="3"/>
  <c r="AE2" i="3"/>
  <c r="AC27" i="3"/>
  <c r="AC5" i="3"/>
  <c r="AC26" i="3"/>
  <c r="AC17" i="3"/>
  <c r="AE24" i="3"/>
  <c r="AC16" i="3"/>
  <c r="AE23" i="3"/>
  <c r="AC15" i="3"/>
  <c r="AE22" i="3"/>
  <c r="AC14" i="3"/>
  <c r="AE21" i="3"/>
  <c r="AE20" i="3"/>
  <c r="AE8" i="3"/>
  <c r="AE9" i="3"/>
  <c r="AE19" i="3"/>
  <c r="AE7" i="3"/>
  <c r="AE30" i="3"/>
  <c r="AE18" i="3"/>
  <c r="AE6" i="3"/>
  <c r="R2" i="3"/>
  <c r="Q2" i="3"/>
  <c r="N21" i="1" l="1"/>
  <c r="AF11" i="3"/>
  <c r="H29" i="1" s="1"/>
  <c r="G29" i="1"/>
  <c r="S22" i="1"/>
  <c r="T22" i="1"/>
  <c r="S23" i="1"/>
  <c r="T23" i="1"/>
  <c r="G24" i="1"/>
  <c r="AF6" i="3"/>
  <c r="H24" i="1" s="1"/>
  <c r="M23" i="1"/>
  <c r="N23" i="1"/>
  <c r="T21" i="1"/>
  <c r="S21" i="1"/>
  <c r="Y5" i="3"/>
  <c r="A23" i="1" s="1"/>
  <c r="Q23" i="1" s="1"/>
  <c r="E23" i="1"/>
  <c r="N22" i="1"/>
  <c r="U22" i="1" s="1"/>
  <c r="Y4" i="3"/>
  <c r="A22" i="1" s="1"/>
  <c r="Q22" i="1" s="1"/>
  <c r="E22" i="1"/>
  <c r="G27" i="1"/>
  <c r="AF9" i="3"/>
  <c r="H27" i="1" s="1"/>
  <c r="AF2" i="3"/>
  <c r="H20" i="1" s="1"/>
  <c r="G20" i="1"/>
  <c r="G26" i="1"/>
  <c r="AF8" i="3"/>
  <c r="H26" i="1" s="1"/>
  <c r="Y3" i="3"/>
  <c r="A21" i="1" s="1"/>
  <c r="Q21" i="1" s="1"/>
  <c r="E21" i="1"/>
  <c r="G25" i="1"/>
  <c r="AF7" i="3"/>
  <c r="H25" i="1" s="1"/>
  <c r="G28" i="1"/>
  <c r="AF10" i="3"/>
  <c r="H28" i="1" s="1"/>
  <c r="U36" i="1"/>
  <c r="U44" i="1"/>
  <c r="U33" i="1"/>
  <c r="U42" i="1"/>
  <c r="U54" i="1"/>
  <c r="U48" i="1"/>
  <c r="U21" i="1"/>
  <c r="U30" i="1"/>
  <c r="U57" i="1"/>
  <c r="U56" i="1"/>
  <c r="AI40" i="3"/>
  <c r="AI34" i="3"/>
  <c r="AI31" i="3"/>
  <c r="AI30" i="3"/>
  <c r="AI25" i="3"/>
  <c r="AI22" i="3"/>
  <c r="AI23" i="3"/>
  <c r="AI33" i="3"/>
  <c r="AI24" i="3"/>
  <c r="AI32" i="3"/>
  <c r="AI21" i="3"/>
  <c r="AI20" i="3"/>
  <c r="AI10" i="3"/>
  <c r="K28" i="1" s="1"/>
  <c r="AA28" i="1" s="1"/>
  <c r="AI2" i="3"/>
  <c r="K20" i="1" s="1"/>
  <c r="AA20" i="1" s="1"/>
  <c r="AI9" i="3"/>
  <c r="K27" i="1" s="1"/>
  <c r="AA27" i="1" s="1"/>
  <c r="AI6" i="3"/>
  <c r="K24" i="1" s="1"/>
  <c r="AA24" i="1" s="1"/>
  <c r="AI18" i="3"/>
  <c r="AI7" i="3"/>
  <c r="K25" i="1" s="1"/>
  <c r="AA25" i="1" s="1"/>
  <c r="AI12" i="3"/>
  <c r="AI19" i="3"/>
  <c r="AI11" i="3"/>
  <c r="K29" i="1" s="1"/>
  <c r="AA29" i="1" s="1"/>
  <c r="AI8" i="3"/>
  <c r="K26" i="1" s="1"/>
  <c r="AA26" i="1" s="1"/>
  <c r="S2" i="3"/>
  <c r="AI5" i="3"/>
  <c r="K23" i="1" s="1"/>
  <c r="AA23" i="1" s="1"/>
  <c r="S26" i="1" l="1"/>
  <c r="T26" i="1"/>
  <c r="N26" i="1"/>
  <c r="M26" i="1"/>
  <c r="T20" i="1"/>
  <c r="S20" i="1"/>
  <c r="U23" i="1"/>
  <c r="M20" i="1"/>
  <c r="N20" i="1"/>
  <c r="N24" i="1"/>
  <c r="M24" i="1"/>
  <c r="M27" i="1"/>
  <c r="N27" i="1"/>
  <c r="T24" i="1"/>
  <c r="S24" i="1"/>
  <c r="S27" i="1"/>
  <c r="T27" i="1"/>
  <c r="M28" i="1"/>
  <c r="N28" i="1"/>
  <c r="U28" i="1" s="1"/>
  <c r="S28" i="1"/>
  <c r="T28" i="1"/>
  <c r="N25" i="1"/>
  <c r="M25" i="1"/>
  <c r="T25" i="1"/>
  <c r="S25" i="1"/>
  <c r="S29" i="1"/>
  <c r="T29" i="1"/>
  <c r="N29" i="1"/>
  <c r="M29" i="1"/>
  <c r="U29" i="1" s="1"/>
  <c r="U25" i="1" l="1"/>
  <c r="U24" i="1"/>
  <c r="U20" i="1"/>
  <c r="U26" i="1"/>
  <c r="U27" i="1"/>
</calcChain>
</file>

<file path=xl/sharedStrings.xml><?xml version="1.0" encoding="utf-8"?>
<sst xmlns="http://schemas.openxmlformats.org/spreadsheetml/2006/main" count="1087" uniqueCount="390">
  <si>
    <t>市场</t>
  </si>
  <si>
    <t>合约</t>
  </si>
  <si>
    <t>平仓量</t>
  </si>
  <si>
    <t>CME</t>
  </si>
  <si>
    <t>MES</t>
  </si>
  <si>
    <t>NYMEX</t>
  </si>
  <si>
    <t>CL</t>
  </si>
  <si>
    <t>AD</t>
  </si>
  <si>
    <t>MNQ</t>
  </si>
  <si>
    <t>COMEX</t>
  </si>
  <si>
    <t>HG</t>
  </si>
  <si>
    <t>PL</t>
  </si>
  <si>
    <t>QG</t>
  </si>
  <si>
    <t>SGX</t>
  </si>
  <si>
    <t>UC</t>
  </si>
  <si>
    <t>CBOT</t>
  </si>
  <si>
    <t>MYM</t>
  </si>
  <si>
    <t>JY</t>
  </si>
  <si>
    <t>HKEX</t>
  </si>
  <si>
    <t>HSI</t>
  </si>
  <si>
    <t>NG</t>
  </si>
  <si>
    <t>品种编号</t>
  </si>
  <si>
    <t>交易所编码</t>
  </si>
  <si>
    <t>辉立closeout代码</t>
  </si>
  <si>
    <t>辉立交易所</t>
  </si>
  <si>
    <t>月</t>
  </si>
  <si>
    <t>字母</t>
  </si>
  <si>
    <t>FO</t>
  </si>
  <si>
    <t>APEX</t>
  </si>
  <si>
    <t>01</t>
  </si>
  <si>
    <t>F</t>
  </si>
  <si>
    <t>PF</t>
  </si>
  <si>
    <t>02</t>
  </si>
  <si>
    <t>G</t>
  </si>
  <si>
    <t>CPO</t>
  </si>
  <si>
    <t>BMD</t>
  </si>
  <si>
    <t>PO</t>
  </si>
  <si>
    <t>KLCE</t>
  </si>
  <si>
    <t>03</t>
  </si>
  <si>
    <t>H</t>
  </si>
  <si>
    <t>VX</t>
  </si>
  <si>
    <t>CBOE</t>
  </si>
  <si>
    <t>VIX</t>
  </si>
  <si>
    <t>04</t>
  </si>
  <si>
    <t>J</t>
  </si>
  <si>
    <t>C</t>
  </si>
  <si>
    <t>05</t>
  </si>
  <si>
    <t>K</t>
  </si>
  <si>
    <t>06</t>
  </si>
  <si>
    <t>M</t>
  </si>
  <si>
    <t>O</t>
  </si>
  <si>
    <t>07</t>
  </si>
  <si>
    <t>N</t>
  </si>
  <si>
    <t>S</t>
  </si>
  <si>
    <t>08</t>
  </si>
  <si>
    <t>Q</t>
  </si>
  <si>
    <t>W</t>
  </si>
  <si>
    <t>09</t>
  </si>
  <si>
    <t>U</t>
  </si>
  <si>
    <t>YC</t>
  </si>
  <si>
    <t>10</t>
  </si>
  <si>
    <t>V</t>
  </si>
  <si>
    <t>YK</t>
  </si>
  <si>
    <t>XB</t>
  </si>
  <si>
    <t>11</t>
  </si>
  <si>
    <t>X</t>
  </si>
  <si>
    <t>YM</t>
  </si>
  <si>
    <t>12</t>
  </si>
  <si>
    <t>Z</t>
  </si>
  <si>
    <t>YW</t>
  </si>
  <si>
    <t>ZB</t>
  </si>
  <si>
    <t>US</t>
  </si>
  <si>
    <t>ZF</t>
  </si>
  <si>
    <t>FV</t>
  </si>
  <si>
    <t>ZL</t>
  </si>
  <si>
    <t>BO</t>
  </si>
  <si>
    <t>ZM</t>
  </si>
  <si>
    <t>SM</t>
  </si>
  <si>
    <t>ZN</t>
  </si>
  <si>
    <t>TY</t>
  </si>
  <si>
    <t>ZR</t>
  </si>
  <si>
    <t>RR</t>
  </si>
  <si>
    <t>ZT</t>
  </si>
  <si>
    <t>TU</t>
  </si>
  <si>
    <t>BP</t>
  </si>
  <si>
    <t>BTC</t>
  </si>
  <si>
    <t>CD</t>
  </si>
  <si>
    <t>CNH</t>
  </si>
  <si>
    <t>E7</t>
  </si>
  <si>
    <t>EC</t>
  </si>
  <si>
    <t>EU</t>
  </si>
  <si>
    <t>ED</t>
  </si>
  <si>
    <t>ES</t>
  </si>
  <si>
    <t>E-MINI S&amp;P</t>
  </si>
  <si>
    <t>FC</t>
  </si>
  <si>
    <t>J7</t>
  </si>
  <si>
    <t>LC</t>
  </si>
  <si>
    <t>LN</t>
  </si>
  <si>
    <t>LH</t>
  </si>
  <si>
    <t>M2K</t>
  </si>
  <si>
    <t>M6E</t>
  </si>
  <si>
    <t>MEU</t>
  </si>
  <si>
    <t>NE</t>
  </si>
  <si>
    <t>NZD</t>
  </si>
  <si>
    <t>NQ</t>
  </si>
  <si>
    <t>RMB</t>
  </si>
  <si>
    <t>SF</t>
  </si>
  <si>
    <t>SW</t>
  </si>
  <si>
    <t>GC</t>
  </si>
  <si>
    <t>GD</t>
  </si>
  <si>
    <t>HGCP</t>
  </si>
  <si>
    <t>SI</t>
  </si>
  <si>
    <t>SIL</t>
  </si>
  <si>
    <t>DAX</t>
  </si>
  <si>
    <t>EUREX</t>
  </si>
  <si>
    <t>FDAX</t>
  </si>
  <si>
    <t>DXM</t>
  </si>
  <si>
    <t>FDXM</t>
  </si>
  <si>
    <t>ESX</t>
  </si>
  <si>
    <t>FESX</t>
  </si>
  <si>
    <t>GBL</t>
  </si>
  <si>
    <t>FGBL</t>
  </si>
  <si>
    <t>GBM</t>
  </si>
  <si>
    <t>FGBM</t>
  </si>
  <si>
    <t>GBS</t>
  </si>
  <si>
    <t>FGBS</t>
  </si>
  <si>
    <t>ZCC</t>
  </si>
  <si>
    <t>EURONEXT</t>
  </si>
  <si>
    <t>CAC40</t>
  </si>
  <si>
    <t>ENPAR</t>
  </si>
  <si>
    <t>AAC</t>
  </si>
  <si>
    <t>HKFE</t>
  </si>
  <si>
    <t>ABC</t>
  </si>
  <si>
    <t>ACC</t>
  </si>
  <si>
    <t>AIA</t>
  </si>
  <si>
    <t>ALB</t>
  </si>
  <si>
    <t>ALC</t>
  </si>
  <si>
    <t>ALH</t>
  </si>
  <si>
    <t>BCL</t>
  </si>
  <si>
    <t>BCM</t>
  </si>
  <si>
    <t>BEA</t>
  </si>
  <si>
    <t>BIU</t>
  </si>
  <si>
    <t>BLI</t>
  </si>
  <si>
    <t>BOC</t>
  </si>
  <si>
    <t>BUD</t>
  </si>
  <si>
    <t>BYD</t>
  </si>
  <si>
    <t>BYE</t>
  </si>
  <si>
    <t>CCB</t>
  </si>
  <si>
    <t>CCC</t>
  </si>
  <si>
    <t>CCE</t>
  </si>
  <si>
    <t>CDA</t>
  </si>
  <si>
    <t>CGN</t>
  </si>
  <si>
    <t>CHT</t>
  </si>
  <si>
    <t>CHU</t>
  </si>
  <si>
    <t>CIN</t>
  </si>
  <si>
    <t>CIT</t>
  </si>
  <si>
    <t>CKH</t>
  </si>
  <si>
    <t>CLI</t>
  </si>
  <si>
    <t>CLP</t>
  </si>
  <si>
    <t>CMB</t>
  </si>
  <si>
    <t>CNC</t>
  </si>
  <si>
    <t>COG</t>
  </si>
  <si>
    <t>COL</t>
  </si>
  <si>
    <t>CPA</t>
  </si>
  <si>
    <t>CPC</t>
  </si>
  <si>
    <t>CPI</t>
  </si>
  <si>
    <t>CSE</t>
  </si>
  <si>
    <t>CTB</t>
  </si>
  <si>
    <t>CTC</t>
  </si>
  <si>
    <t>CTS</t>
  </si>
  <si>
    <t>CUS</t>
  </si>
  <si>
    <t>FEM</t>
  </si>
  <si>
    <t>FEQ</t>
  </si>
  <si>
    <t>GAC</t>
  </si>
  <si>
    <t>GAH</t>
  </si>
  <si>
    <t>GDR</t>
  </si>
  <si>
    <t>GDU</t>
  </si>
  <si>
    <t>GLX</t>
  </si>
  <si>
    <t>GWM</t>
  </si>
  <si>
    <t>HAI</t>
  </si>
  <si>
    <t>HDO</t>
  </si>
  <si>
    <t>HEH</t>
  </si>
  <si>
    <t>HEX</t>
  </si>
  <si>
    <t>HHI</t>
  </si>
  <si>
    <t>HKB</t>
  </si>
  <si>
    <t>HKG</t>
  </si>
  <si>
    <t>HLD</t>
  </si>
  <si>
    <t>HNP</t>
  </si>
  <si>
    <t>HSB</t>
  </si>
  <si>
    <t>HS</t>
  </si>
  <si>
    <t>HTI</t>
  </si>
  <si>
    <t>HTS</t>
  </si>
  <si>
    <t>ICB</t>
  </si>
  <si>
    <t>JDC</t>
  </si>
  <si>
    <t>JDH</t>
  </si>
  <si>
    <t>KDS</t>
  </si>
  <si>
    <t>KSO</t>
  </si>
  <si>
    <t>KST</t>
  </si>
  <si>
    <t>LNK</t>
  </si>
  <si>
    <t>LUA</t>
  </si>
  <si>
    <t>LUC</t>
  </si>
  <si>
    <t>LUN</t>
  </si>
  <si>
    <t>LUP</t>
  </si>
  <si>
    <t>LUS</t>
  </si>
  <si>
    <t>LUZ</t>
  </si>
  <si>
    <t>MCH</t>
  </si>
  <si>
    <t>MCS</t>
  </si>
  <si>
    <t>MET</t>
  </si>
  <si>
    <t>MHI</t>
  </si>
  <si>
    <t>MH</t>
  </si>
  <si>
    <t>MIU</t>
  </si>
  <si>
    <t>MSB</t>
  </si>
  <si>
    <t>MTR</t>
  </si>
  <si>
    <t>NCL</t>
  </si>
  <si>
    <t>NFU</t>
  </si>
  <si>
    <t>NTE</t>
  </si>
  <si>
    <t>NWD</t>
  </si>
  <si>
    <t>PAI</t>
  </si>
  <si>
    <t>PEC</t>
  </si>
  <si>
    <t>PEN</t>
  </si>
  <si>
    <t>PHT</t>
  </si>
  <si>
    <t>PIC</t>
  </si>
  <si>
    <t>SAN</t>
  </si>
  <si>
    <t>SHK</t>
  </si>
  <si>
    <t>SMC</t>
  </si>
  <si>
    <t>SNO</t>
  </si>
  <si>
    <t>SSI</t>
  </si>
  <si>
    <t>SUN</t>
  </si>
  <si>
    <t>SWA</t>
  </si>
  <si>
    <t>TCH</t>
  </si>
  <si>
    <t>TRP</t>
  </si>
  <si>
    <t>TWR</t>
  </si>
  <si>
    <t>UCN</t>
  </si>
  <si>
    <t>UIN</t>
  </si>
  <si>
    <t>WHL</t>
  </si>
  <si>
    <t>WXB</t>
  </si>
  <si>
    <t>YZC</t>
  </si>
  <si>
    <t>ZJM</t>
  </si>
  <si>
    <t>B</t>
  </si>
  <si>
    <t>ICEU</t>
  </si>
  <si>
    <t>BC</t>
  </si>
  <si>
    <t>IPE</t>
  </si>
  <si>
    <t>BT</t>
  </si>
  <si>
    <t>GO</t>
  </si>
  <si>
    <t>I</t>
  </si>
  <si>
    <t>FEI</t>
  </si>
  <si>
    <t>LIFFE</t>
  </si>
  <si>
    <t>L</t>
  </si>
  <si>
    <t>SS</t>
  </si>
  <si>
    <t>R</t>
  </si>
  <si>
    <t>GL</t>
  </si>
  <si>
    <t>FT</t>
  </si>
  <si>
    <t>CC</t>
  </si>
  <si>
    <t>ICUS</t>
  </si>
  <si>
    <t>NYBOT</t>
  </si>
  <si>
    <t>CT</t>
  </si>
  <si>
    <t>DX</t>
  </si>
  <si>
    <t>KC</t>
  </si>
  <si>
    <t>OJ</t>
  </si>
  <si>
    <t>SB</t>
  </si>
  <si>
    <t>YG</t>
  </si>
  <si>
    <t>ICE US</t>
  </si>
  <si>
    <t>YI</t>
  </si>
  <si>
    <t>AH</t>
  </si>
  <si>
    <t>LME</t>
  </si>
  <si>
    <t>ALUMINIUM</t>
  </si>
  <si>
    <t>CA</t>
  </si>
  <si>
    <t>COPPER</t>
  </si>
  <si>
    <t>NI</t>
  </si>
  <si>
    <t>NICKEL</t>
  </si>
  <si>
    <t>PB</t>
  </si>
  <si>
    <t>LEAD</t>
  </si>
  <si>
    <t>SN</t>
  </si>
  <si>
    <t>TIN</t>
  </si>
  <si>
    <t>ZS</t>
  </si>
  <si>
    <t>ZINC</t>
  </si>
  <si>
    <t>HO</t>
  </si>
  <si>
    <t>MCL</t>
  </si>
  <si>
    <t>PA</t>
  </si>
  <si>
    <t>MININATGS</t>
  </si>
  <si>
    <t>QM</t>
  </si>
  <si>
    <t>MINICRUDE</t>
  </si>
  <si>
    <t>RB</t>
  </si>
  <si>
    <t>JGBL</t>
  </si>
  <si>
    <t>OSE</t>
  </si>
  <si>
    <t>JGB</t>
  </si>
  <si>
    <t>TSE</t>
  </si>
  <si>
    <t>JRU</t>
  </si>
  <si>
    <t>NK225</t>
  </si>
  <si>
    <t>NK</t>
  </si>
  <si>
    <t>NK225M</t>
  </si>
  <si>
    <t>MININK</t>
  </si>
  <si>
    <t>TOPIX</t>
  </si>
  <si>
    <t>TOPIXM</t>
  </si>
  <si>
    <t>CN</t>
  </si>
  <si>
    <t>SIMEX</t>
  </si>
  <si>
    <t>CY</t>
  </si>
  <si>
    <t>FE</t>
  </si>
  <si>
    <t>FEF</t>
  </si>
  <si>
    <t>FES</t>
  </si>
  <si>
    <t>KU</t>
  </si>
  <si>
    <t>MD</t>
  </si>
  <si>
    <t>MUC</t>
  </si>
  <si>
    <t>TF</t>
  </si>
  <si>
    <t>TW</t>
  </si>
  <si>
    <t>TWN</t>
  </si>
  <si>
    <t>MCA</t>
    <phoneticPr fontId="2" type="noConversion"/>
  </si>
  <si>
    <t>HKEX</t>
    <phoneticPr fontId="2" type="noConversion"/>
  </si>
  <si>
    <t>HKFE</t>
    <phoneticPr fontId="2" type="noConversion"/>
  </si>
  <si>
    <t>上手</t>
  </si>
  <si>
    <t>商品</t>
  </si>
  <si>
    <t>PHILLIPSG</t>
  </si>
  <si>
    <t>PHSGSGXDMA</t>
  </si>
  <si>
    <t>ATP</t>
    <phoneticPr fontId="2" type="noConversion"/>
  </si>
  <si>
    <t>client_no</t>
    <phoneticPr fontId="5" type="noConversion"/>
  </si>
  <si>
    <t>Com_Type</t>
    <phoneticPr fontId="5" type="noConversion"/>
  </si>
  <si>
    <t>Exch_cd</t>
  </si>
  <si>
    <t>Com_cd</t>
    <phoneticPr fontId="5" type="noConversion"/>
  </si>
  <si>
    <t>Contract_Month</t>
  </si>
  <si>
    <t>Strike_Price</t>
  </si>
  <si>
    <t>Call_Put</t>
  </si>
  <si>
    <t>Val_Date</t>
  </si>
  <si>
    <t>Trade_Date_Buy</t>
  </si>
  <si>
    <t>Trade_Date_Sell</t>
  </si>
  <si>
    <t>Traded_Qty</t>
  </si>
  <si>
    <t>Traded_Price_Buy</t>
  </si>
  <si>
    <t>Traded_Price_Sell</t>
  </si>
  <si>
    <t>Traded_Premium_Buy</t>
  </si>
  <si>
    <t>Traded_Premium_Sell</t>
  </si>
  <si>
    <t>上手號</t>
    <phoneticPr fontId="2" type="noConversion"/>
  </si>
  <si>
    <t>上手賬號</t>
    <phoneticPr fontId="2" type="noConversion"/>
  </si>
  <si>
    <t>ATP</t>
    <phoneticPr fontId="2" type="noConversion"/>
  </si>
  <si>
    <t>HTA8003</t>
    <phoneticPr fontId="2" type="noConversion"/>
  </si>
  <si>
    <t>HTA8004</t>
    <phoneticPr fontId="2" type="noConversion"/>
  </si>
  <si>
    <t>HTA8000</t>
    <phoneticPr fontId="2" type="noConversion"/>
  </si>
  <si>
    <t>月份</t>
    <phoneticPr fontId="2" type="noConversion"/>
  </si>
  <si>
    <t>年</t>
    <phoneticPr fontId="2" type="noConversion"/>
  </si>
  <si>
    <t>F</t>
    <phoneticPr fontId="5" type="noConversion"/>
  </si>
  <si>
    <t>A0000487_王鹏</t>
  </si>
  <si>
    <t>-</t>
  </si>
  <si>
    <t>UC2309-SGX</t>
  </si>
  <si>
    <t>H0000592_GRAND TRUST PETROCHEMICAL PTE. LTD</t>
  </si>
  <si>
    <t>BRN2309-ICE</t>
  </si>
  <si>
    <t>BRN2310-ICE</t>
  </si>
  <si>
    <t>H000686_中国东方金乐国际(香港)有限公司</t>
  </si>
  <si>
    <t>GLS2310-ICE</t>
  </si>
  <si>
    <t>CL2310-NYM</t>
  </si>
  <si>
    <t>客户</t>
    <phoneticPr fontId="2" type="noConversion"/>
  </si>
  <si>
    <t>品种</t>
    <phoneticPr fontId="2" type="noConversion"/>
  </si>
  <si>
    <t>净持仓手数</t>
    <phoneticPr fontId="2" type="noConversion"/>
  </si>
  <si>
    <t>净持仓价格</t>
    <phoneticPr fontId="2" type="noConversion"/>
  </si>
  <si>
    <t>昨日持仓手数</t>
    <phoneticPr fontId="2" type="noConversion"/>
  </si>
  <si>
    <t>昨日持仓价格</t>
    <phoneticPr fontId="2" type="noConversion"/>
  </si>
  <si>
    <t>今买</t>
    <phoneticPr fontId="2" type="noConversion"/>
  </si>
  <si>
    <t>今卖手数</t>
    <phoneticPr fontId="2" type="noConversion"/>
  </si>
  <si>
    <t>今卖价格</t>
    <phoneticPr fontId="2" type="noConversion"/>
  </si>
  <si>
    <t>今买手数</t>
    <phoneticPr fontId="2" type="noConversion"/>
  </si>
  <si>
    <t>易盛</t>
    <phoneticPr fontId="2" type="noConversion"/>
  </si>
  <si>
    <t>ATP</t>
    <phoneticPr fontId="2" type="noConversion"/>
  </si>
  <si>
    <t>辉立closeout代码</t>
    <phoneticPr fontId="2" type="noConversion"/>
  </si>
  <si>
    <t>今卖</t>
    <phoneticPr fontId="2" type="noConversion"/>
  </si>
  <si>
    <t>今总买</t>
    <phoneticPr fontId="2" type="noConversion"/>
  </si>
  <si>
    <t>今总卖</t>
    <phoneticPr fontId="2" type="noConversion"/>
  </si>
  <si>
    <t>昨买</t>
    <phoneticPr fontId="2" type="noConversion"/>
  </si>
  <si>
    <t>昨卖</t>
    <phoneticPr fontId="2" type="noConversion"/>
  </si>
  <si>
    <t>closeout</t>
    <phoneticPr fontId="2" type="noConversion"/>
  </si>
  <si>
    <t>市场</t>
    <phoneticPr fontId="2" type="noConversion"/>
  </si>
  <si>
    <t>合约</t>
    <phoneticPr fontId="2" type="noConversion"/>
  </si>
  <si>
    <t>平仓量</t>
    <phoneticPr fontId="2" type="noConversion"/>
  </si>
  <si>
    <t>上手</t>
    <phoneticPr fontId="2" type="noConversion"/>
  </si>
  <si>
    <t>GLS</t>
    <phoneticPr fontId="2" type="noConversion"/>
  </si>
  <si>
    <t>ICE</t>
    <phoneticPr fontId="2" type="noConversion"/>
  </si>
  <si>
    <t>TOCOM</t>
    <phoneticPr fontId="2" type="noConversion"/>
  </si>
  <si>
    <t>JRU</t>
    <phoneticPr fontId="2" type="noConversion"/>
  </si>
  <si>
    <t>PF</t>
    <phoneticPr fontId="2" type="noConversion"/>
  </si>
  <si>
    <t>APEX</t>
    <phoneticPr fontId="2" type="noConversion"/>
  </si>
  <si>
    <t>CFE</t>
    <phoneticPr fontId="2" type="noConversion"/>
  </si>
  <si>
    <t>VX</t>
    <phoneticPr fontId="2" type="noConversion"/>
  </si>
  <si>
    <t>JGB</t>
    <phoneticPr fontId="2" type="noConversion"/>
  </si>
  <si>
    <t>NK</t>
    <phoneticPr fontId="2" type="noConversion"/>
  </si>
  <si>
    <t>TPX</t>
    <phoneticPr fontId="2" type="noConversion"/>
  </si>
  <si>
    <t>MININK</t>
    <phoneticPr fontId="2" type="noConversion"/>
  </si>
  <si>
    <t>CN</t>
    <phoneticPr fontId="2" type="noConversion"/>
  </si>
  <si>
    <t>UC</t>
    <phoneticPr fontId="2" type="noConversion"/>
  </si>
  <si>
    <t>FEF</t>
    <phoneticPr fontId="2" type="noConversion"/>
  </si>
  <si>
    <t>TF</t>
    <phoneticPr fontId="2" type="noConversion"/>
  </si>
  <si>
    <t>商品</t>
    <phoneticPr fontId="2" type="noConversion"/>
  </si>
  <si>
    <t>NG2310-NYM</t>
  </si>
  <si>
    <t>OSE</t>
    <phoneticPr fontId="2" type="noConversion"/>
  </si>
  <si>
    <t>JRU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</si>
</sst>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新細明體"/>
      <charset val="134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4"/>
      <scheme val="minor"/>
    </font>
    <font>
      <sz val="11"/>
      <color theme="1"/>
      <name val="新細明體"/>
      <family val="3"/>
      <charset val="134"/>
      <scheme val="minor"/>
    </font>
    <font>
      <sz val="11"/>
      <color theme="1"/>
      <name val="Arial"/>
      <family val="2"/>
    </font>
    <font>
      <sz val="9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3" borderId="0" xfId="0" applyFont="1" applyFill="1"/>
    <xf numFmtId="0" fontId="0" fillId="3" borderId="0" xfId="0" applyFill="1"/>
    <xf numFmtId="0" fontId="3" fillId="0" borderId="2" xfId="0" applyFont="1" applyBorder="1"/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3" fontId="0" fillId="4" borderId="2" xfId="0" applyNumberFormat="1" applyFill="1" applyBorder="1" applyAlignment="1">
      <alignment horizontal="left" vertical="center"/>
    </xf>
    <xf numFmtId="4" fontId="0" fillId="4" borderId="2" xfId="0" applyNumberForma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3" fillId="5" borderId="2" xfId="0" applyFont="1" applyFill="1" applyBorder="1"/>
    <xf numFmtId="0" fontId="0" fillId="5" borderId="2" xfId="0" applyFill="1" applyBorder="1"/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</cellXfs>
  <cellStyles count="2">
    <cellStyle name="一般" xfId="0" builtinId="0"/>
    <cellStyle name="常规 2" xfId="1" xr:uid="{312CA26A-9546-416B-AF20-37C3E6D8A2E9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638175</xdr:colOff>
      <xdr:row>11</xdr:row>
      <xdr:rowOff>171449</xdr:rowOff>
    </xdr:from>
    <xdr:to>
      <xdr:col>24</xdr:col>
      <xdr:colOff>495300</xdr:colOff>
      <xdr:row>17</xdr:row>
      <xdr:rowOff>76200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7F24932-6092-48A6-9614-60F3F317513C}"/>
            </a:ext>
          </a:extLst>
        </xdr:cNvPr>
        <xdr:cNvSpPr txBox="1"/>
      </xdr:nvSpPr>
      <xdr:spPr>
        <a:xfrm>
          <a:off x="4467225" y="2133599"/>
          <a:ext cx="6438900" cy="990601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zh-CN" sz="1200"/>
            <a:t>1.</a:t>
          </a:r>
          <a:r>
            <a:rPr lang="zh-CN" altLang="en-US" sz="1200"/>
            <a:t>易盛：实时成交同步至结算，导出</a:t>
          </a:r>
          <a:r>
            <a:rPr lang="en-US" altLang="zh-CN" sz="1200"/>
            <a:t> </a:t>
          </a:r>
          <a:r>
            <a:rPr lang="zh-CN" altLang="en-US" sz="1200"/>
            <a:t>平倉檢核表 </a:t>
          </a:r>
          <a:r>
            <a:rPr lang="en-US" altLang="zh-CN" sz="1200"/>
            <a:t>- </a:t>
          </a:r>
          <a:r>
            <a:rPr lang="zh-CN" altLang="en-US" sz="1200"/>
            <a:t>上手</a:t>
          </a:r>
          <a:r>
            <a:rPr lang="en-US" altLang="zh-CN" sz="1200"/>
            <a:t>-</a:t>
          </a:r>
          <a:r>
            <a:rPr lang="zh-CN" altLang="en-US" sz="1200"/>
            <a:t>合约</a:t>
          </a:r>
          <a:r>
            <a:rPr lang="en-US" altLang="zh-CN" sz="1200"/>
            <a:t>-</a:t>
          </a:r>
          <a:r>
            <a:rPr lang="zh-CN" altLang="en-US" sz="1200"/>
            <a:t>仅平仓</a:t>
          </a:r>
          <a:r>
            <a:rPr lang="en-US" altLang="zh-CN" sz="1200"/>
            <a:t>.CSV</a:t>
          </a:r>
          <a:r>
            <a:rPr lang="zh-CN" altLang="en-US" sz="1200"/>
            <a:t>，複製</a:t>
          </a:r>
          <a:r>
            <a:rPr lang="en-US" altLang="zh-CN" sz="1200"/>
            <a:t>PHI</a:t>
          </a:r>
          <a:r>
            <a:rPr lang="zh-CN" altLang="en-US" sz="1200"/>
            <a:t>内容到左側</a:t>
          </a:r>
          <a:endParaRPr lang="en-US" altLang="zh-CN" sz="1200"/>
        </a:p>
        <a:p>
          <a:pPr algn="l"/>
          <a:r>
            <a:rPr lang="en-US" altLang="zh-CN" sz="1200"/>
            <a:t>2.ATP</a:t>
          </a:r>
          <a:r>
            <a:rPr lang="zh-CN" altLang="en-US" sz="1200"/>
            <a:t>：复制</a:t>
          </a:r>
          <a:r>
            <a:rPr lang="en-US" altLang="zh-CN" sz="1200"/>
            <a:t>ATP</a:t>
          </a:r>
          <a:r>
            <a:rPr lang="zh-CN" altLang="en-US" sz="1200"/>
            <a:t>交易端“所有持仓”到</a:t>
          </a:r>
          <a:r>
            <a:rPr lang="en-US" altLang="zh-CN" sz="1200"/>
            <a:t>ATP copy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左側</a:t>
          </a:r>
          <a:endParaRPr lang="en-US" altLang="zh-CN" sz="1200"/>
        </a:p>
        <a:p>
          <a:pPr algn="l"/>
          <a:r>
            <a:rPr lang="en-US" altLang="zh-CN" sz="1200"/>
            <a:t>3.</a:t>
          </a:r>
          <a:r>
            <a:rPr lang="zh-CN" altLang="en-US" sz="1200"/>
            <a:t>篩選出不爲</a:t>
          </a:r>
          <a:r>
            <a:rPr lang="en-US" altLang="zh-CN" sz="1200"/>
            <a:t>0</a:t>
          </a:r>
          <a:r>
            <a:rPr lang="zh-CN" altLang="en-US" sz="1200"/>
            <a:t>的數，複製到</a:t>
          </a:r>
          <a:r>
            <a:rPr lang="en-US" altLang="zh-CN" sz="1200"/>
            <a:t>closeout</a:t>
          </a:r>
          <a:r>
            <a:rPr lang="zh-CN" altLang="en-US" sz="1200"/>
            <a:t>文件</a:t>
          </a:r>
          <a:endParaRPr lang="en-US" altLang="zh-CN" sz="1200"/>
        </a:p>
        <a:p>
          <a:pPr algn="l"/>
          <a:endParaRPr lang="en-US" altLang="zh-CN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8"/>
  <sheetViews>
    <sheetView workbookViewId="0">
      <selection activeCell="U9" sqref="U9"/>
    </sheetView>
  </sheetViews>
  <sheetFormatPr defaultColWidth="9" defaultRowHeight="15.75"/>
  <cols>
    <col min="1" max="1" width="14.28515625" style="7" customWidth="1"/>
    <col min="2" max="2" width="14.28515625" style="7" hidden="1" customWidth="1"/>
    <col min="3" max="4" width="9" style="7" hidden="1" customWidth="1"/>
    <col min="5" max="5" width="9" style="7"/>
    <col min="6" max="6" width="11.7109375" style="7" hidden="1" customWidth="1"/>
    <col min="7" max="8" width="9" style="7"/>
    <col min="9" max="10" width="9" style="7" hidden="1" customWidth="1"/>
    <col min="11" max="11" width="9" style="7"/>
    <col min="13" max="16" width="9" hidden="1" customWidth="1"/>
    <col min="17" max="17" width="8.5703125" bestFit="1" customWidth="1"/>
    <col min="18" max="18" width="10.140625" bestFit="1" customWidth="1"/>
    <col min="19" max="19" width="8" bestFit="1" customWidth="1"/>
    <col min="20" max="20" width="8.140625" bestFit="1" customWidth="1"/>
    <col min="21" max="21" width="15.140625" bestFit="1" customWidth="1"/>
    <col min="22" max="22" width="10.5703125" bestFit="1" customWidth="1"/>
    <col min="23" max="23" width="7.7109375" bestFit="1" customWidth="1"/>
    <col min="25" max="25" width="15" bestFit="1" customWidth="1"/>
    <col min="26" max="26" width="14.85546875" bestFit="1" customWidth="1"/>
    <col min="27" max="27" width="11.140625" bestFit="1" customWidth="1"/>
    <col min="28" max="28" width="16.28515625" bestFit="1" customWidth="1"/>
    <col min="29" max="29" width="16.140625" bestFit="1" customWidth="1"/>
    <col min="30" max="30" width="20" bestFit="1" customWidth="1"/>
    <col min="31" max="31" width="19.85546875" bestFit="1" customWidth="1"/>
  </cols>
  <sheetData>
    <row r="1" spans="1:31">
      <c r="A1" s="7" t="s">
        <v>309</v>
      </c>
      <c r="E1" s="7" t="s">
        <v>0</v>
      </c>
      <c r="G1" s="7" t="s">
        <v>310</v>
      </c>
      <c r="H1" s="7" t="s">
        <v>1</v>
      </c>
      <c r="K1" s="7" t="s">
        <v>2</v>
      </c>
      <c r="M1" s="2" t="s">
        <v>335</v>
      </c>
      <c r="N1" s="2" t="s">
        <v>336</v>
      </c>
      <c r="Q1" s="3" t="s">
        <v>314</v>
      </c>
      <c r="R1" s="3" t="s">
        <v>315</v>
      </c>
      <c r="S1" s="3" t="s">
        <v>316</v>
      </c>
      <c r="T1" s="3" t="s">
        <v>317</v>
      </c>
      <c r="U1" s="3" t="s">
        <v>318</v>
      </c>
      <c r="V1" s="3" t="s">
        <v>319</v>
      </c>
      <c r="W1" s="3" t="s">
        <v>320</v>
      </c>
      <c r="X1" s="3" t="s">
        <v>321</v>
      </c>
      <c r="Y1" s="3" t="s">
        <v>322</v>
      </c>
      <c r="Z1" s="3" t="s">
        <v>323</v>
      </c>
      <c r="AA1" s="3" t="s">
        <v>324</v>
      </c>
      <c r="AB1" s="3" t="s">
        <v>325</v>
      </c>
      <c r="AC1" s="3" t="s">
        <v>326</v>
      </c>
      <c r="AD1" s="3" t="s">
        <v>327</v>
      </c>
      <c r="AE1" s="3" t="s">
        <v>328</v>
      </c>
    </row>
    <row r="2" spans="1:31">
      <c r="A2" s="19" t="s">
        <v>312</v>
      </c>
      <c r="B2" s="19"/>
      <c r="C2" s="19"/>
      <c r="D2" s="19"/>
      <c r="E2" s="19" t="s">
        <v>13</v>
      </c>
      <c r="F2" s="19"/>
      <c r="G2" s="19" t="s">
        <v>294</v>
      </c>
      <c r="H2" s="19">
        <v>2307</v>
      </c>
      <c r="I2" s="19"/>
      <c r="J2" s="19"/>
      <c r="K2" s="19">
        <v>38</v>
      </c>
      <c r="M2" t="str">
        <f>RIGHT(H2,2)</f>
        <v>07</v>
      </c>
      <c r="N2" t="str">
        <f>LEFT(H2,2)</f>
        <v>23</v>
      </c>
      <c r="Q2" s="3" t="str">
        <f>IFERROR(VLOOKUP(A2,转换代码!K:L,2,0),"-")</f>
        <v>HTA8004</v>
      </c>
      <c r="R2" s="3" t="s">
        <v>337</v>
      </c>
      <c r="S2" s="3" t="str">
        <f>IFERROR(VLOOKUP(G2,转换代码!C:F,4,0),"-")</f>
        <v>SIMEX</v>
      </c>
      <c r="T2" s="3" t="str">
        <f>IFERROR(VLOOKUP(G2,转换代码!C:F,3,0),"-")</f>
        <v>CN</v>
      </c>
      <c r="U2" s="3" t="str">
        <f>IFERROR(VLOOKUP(M2,转换代码!H:I,2,0)&amp;"20"&amp;N2,"-")</f>
        <v>N2023</v>
      </c>
      <c r="V2" s="3"/>
      <c r="W2" s="3"/>
      <c r="X2" s="3"/>
      <c r="Y2" s="3"/>
      <c r="Z2" s="3"/>
      <c r="AA2" s="3">
        <f>IF(K2=0,"-",K2)</f>
        <v>38</v>
      </c>
      <c r="AB2" s="3"/>
      <c r="AC2" s="3"/>
      <c r="AD2" s="3"/>
      <c r="AE2" s="3"/>
    </row>
    <row r="3" spans="1:31">
      <c r="A3" s="19" t="s">
        <v>312</v>
      </c>
      <c r="B3" s="19"/>
      <c r="C3" s="19"/>
      <c r="D3" s="19"/>
      <c r="E3" s="19" t="s">
        <v>13</v>
      </c>
      <c r="F3" s="19"/>
      <c r="G3" s="19" t="s">
        <v>14</v>
      </c>
      <c r="H3" s="19">
        <v>2309</v>
      </c>
      <c r="I3" s="19"/>
      <c r="J3" s="19"/>
      <c r="K3" s="19">
        <v>3</v>
      </c>
      <c r="M3" t="str">
        <f t="shared" ref="M3:M58" si="0">RIGHT(H3,2)</f>
        <v>09</v>
      </c>
      <c r="N3" t="str">
        <f t="shared" ref="N3:N58" si="1">LEFT(H3,2)</f>
        <v>23</v>
      </c>
      <c r="Q3" s="3" t="str">
        <f>IFERROR(VLOOKUP(A3,转换代码!K:L,2,0),"-")</f>
        <v>HTA8004</v>
      </c>
      <c r="R3" s="3" t="s">
        <v>337</v>
      </c>
      <c r="S3" s="3" t="str">
        <f>IFERROR(VLOOKUP(G3,转换代码!C:F,4,0),"-")</f>
        <v>SIMEX</v>
      </c>
      <c r="T3" s="3" t="str">
        <f>IFERROR(VLOOKUP(G3,转换代码!C:F,3,0),"-")</f>
        <v>UC</v>
      </c>
      <c r="U3" s="3" t="str">
        <f>IFERROR(VLOOKUP(M3,转换代码!H:I,2,0)&amp;"20"&amp;N3,"-")</f>
        <v>U2023</v>
      </c>
      <c r="V3" s="3"/>
      <c r="W3" s="3"/>
      <c r="X3" s="3"/>
      <c r="Y3" s="3"/>
      <c r="Z3" s="3"/>
      <c r="AA3" s="3">
        <f t="shared" ref="AA3:AA58" si="2">IF(K3=0,"-",K3)</f>
        <v>3</v>
      </c>
      <c r="AB3" s="3"/>
      <c r="AC3" s="3"/>
      <c r="AD3" s="3"/>
      <c r="AE3" s="3"/>
    </row>
    <row r="4" spans="1:31">
      <c r="A4" s="8"/>
      <c r="E4" s="8" t="s">
        <v>388</v>
      </c>
      <c r="G4" s="8" t="s">
        <v>389</v>
      </c>
      <c r="H4" s="7">
        <v>2312</v>
      </c>
      <c r="K4" s="7">
        <v>1</v>
      </c>
      <c r="M4" t="str">
        <f t="shared" si="0"/>
        <v>12</v>
      </c>
      <c r="N4" t="str">
        <f t="shared" si="1"/>
        <v>23</v>
      </c>
      <c r="Q4" s="3" t="str">
        <f>IFERROR(VLOOKUP(A4,转换代码!K:L,2,0),"-")</f>
        <v>-</v>
      </c>
      <c r="R4" s="3" t="s">
        <v>337</v>
      </c>
      <c r="S4" s="3" t="str">
        <f>IFERROR(VLOOKUP(G4,转换代码!C:F,4,0),"-")</f>
        <v>OSE</v>
      </c>
      <c r="T4" s="3" t="str">
        <f>IFERROR(VLOOKUP(G4,转换代码!C:F,3,0),"-")</f>
        <v>JRU</v>
      </c>
      <c r="U4" s="3" t="str">
        <f>IFERROR(VLOOKUP(M4,转换代码!H:I,2,0)&amp;"20"&amp;N4,"-")</f>
        <v>Z2023</v>
      </c>
      <c r="V4" s="3"/>
      <c r="W4" s="3"/>
      <c r="X4" s="3"/>
      <c r="Y4" s="3"/>
      <c r="Z4" s="3"/>
      <c r="AA4" s="3">
        <f t="shared" si="2"/>
        <v>1</v>
      </c>
      <c r="AB4" s="3"/>
      <c r="AC4" s="3"/>
      <c r="AD4" s="3"/>
      <c r="AE4" s="3"/>
    </row>
    <row r="5" spans="1:31">
      <c r="B5" s="8"/>
      <c r="E5" s="8"/>
      <c r="G5" s="8"/>
      <c r="M5" t="str">
        <f t="shared" si="0"/>
        <v/>
      </c>
      <c r="N5" t="str">
        <f t="shared" si="1"/>
        <v/>
      </c>
      <c r="Q5" s="3" t="str">
        <f>IFERROR(VLOOKUP(A5,转换代码!K:L,2,0),"-")</f>
        <v>-</v>
      </c>
      <c r="R5" s="3" t="s">
        <v>337</v>
      </c>
      <c r="S5" s="3" t="str">
        <f>IFERROR(VLOOKUP(G5,转换代码!C:F,4,0),"-")</f>
        <v>-</v>
      </c>
      <c r="T5" s="3" t="str">
        <f>IFERROR(VLOOKUP(G5,转换代码!C:F,3,0),"-")</f>
        <v>-</v>
      </c>
      <c r="U5" s="3" t="str">
        <f>IFERROR(VLOOKUP(M5,转换代码!H:I,2,0)&amp;"20"&amp;N5,"-")</f>
        <v>-</v>
      </c>
      <c r="V5" s="3"/>
      <c r="W5" s="3"/>
      <c r="X5" s="3"/>
      <c r="Y5" s="3"/>
      <c r="Z5" s="3"/>
      <c r="AA5" s="3" t="str">
        <f t="shared" si="2"/>
        <v>-</v>
      </c>
      <c r="AB5" s="3"/>
      <c r="AC5" s="3"/>
      <c r="AD5" s="3"/>
      <c r="AE5" s="3"/>
    </row>
    <row r="6" spans="1:31" ht="12" customHeight="1">
      <c r="G6" s="8"/>
      <c r="M6" t="str">
        <f t="shared" si="0"/>
        <v/>
      </c>
      <c r="N6" t="str">
        <f t="shared" si="1"/>
        <v/>
      </c>
      <c r="Q6" s="3" t="str">
        <f>IFERROR(VLOOKUP(A6,转换代码!K:L,2,0),"-")</f>
        <v>-</v>
      </c>
      <c r="R6" s="3" t="s">
        <v>337</v>
      </c>
      <c r="S6" s="3" t="str">
        <f>IFERROR(VLOOKUP(G6,转换代码!C:F,4,0),"-")</f>
        <v>-</v>
      </c>
      <c r="T6" s="3" t="str">
        <f>IFERROR(VLOOKUP(G6,转换代码!C:F,3,0),"-")</f>
        <v>-</v>
      </c>
      <c r="U6" s="3" t="str">
        <f>IFERROR(VLOOKUP(M6,转换代码!H:I,2,0)&amp;"20"&amp;N6,"-")</f>
        <v>-</v>
      </c>
      <c r="V6" s="3"/>
      <c r="W6" s="3"/>
      <c r="X6" s="3"/>
      <c r="Y6" s="3"/>
      <c r="Z6" s="3"/>
      <c r="AA6" s="3" t="str">
        <f t="shared" si="2"/>
        <v>-</v>
      </c>
      <c r="AB6" s="3"/>
      <c r="AC6" s="3"/>
      <c r="AD6" s="3"/>
      <c r="AE6" s="3"/>
    </row>
    <row r="7" spans="1:31">
      <c r="M7" t="str">
        <f t="shared" si="0"/>
        <v/>
      </c>
      <c r="N7" t="str">
        <f t="shared" si="1"/>
        <v/>
      </c>
      <c r="Q7" s="3" t="str">
        <f>IFERROR(VLOOKUP(A7,转换代码!K:L,2,0),"-")</f>
        <v>-</v>
      </c>
      <c r="R7" s="3" t="s">
        <v>337</v>
      </c>
      <c r="S7" s="3" t="str">
        <f>IFERROR(VLOOKUP(G7,转换代码!C:F,4,0),"-")</f>
        <v>-</v>
      </c>
      <c r="T7" s="3" t="str">
        <f>IFERROR(VLOOKUP(G7,转换代码!C:F,3,0),"-")</f>
        <v>-</v>
      </c>
      <c r="U7" s="3" t="str">
        <f>IFERROR(VLOOKUP(M7,转换代码!H:I,2,0)&amp;"20"&amp;N7,"-")</f>
        <v>-</v>
      </c>
      <c r="V7" s="3"/>
      <c r="W7" s="3"/>
      <c r="X7" s="3"/>
      <c r="Y7" s="3"/>
      <c r="Z7" s="3"/>
      <c r="AA7" s="3" t="str">
        <f t="shared" si="2"/>
        <v>-</v>
      </c>
      <c r="AB7" s="3"/>
      <c r="AC7" s="3"/>
      <c r="AD7" s="3"/>
      <c r="AE7" s="3"/>
    </row>
    <row r="8" spans="1:31">
      <c r="M8" t="str">
        <f t="shared" si="0"/>
        <v/>
      </c>
      <c r="N8" t="str">
        <f t="shared" si="1"/>
        <v/>
      </c>
      <c r="Q8" s="3" t="str">
        <f>IFERROR(VLOOKUP(A8,转换代码!K:L,2,0),"-")</f>
        <v>-</v>
      </c>
      <c r="R8" s="3" t="s">
        <v>337</v>
      </c>
      <c r="S8" s="3" t="str">
        <f>IFERROR(VLOOKUP(G8,转换代码!C:F,4,0),"-")</f>
        <v>-</v>
      </c>
      <c r="T8" s="3" t="str">
        <f>IFERROR(VLOOKUP(G8,转换代码!C:F,3,0),"-")</f>
        <v>-</v>
      </c>
      <c r="U8" s="3" t="str">
        <f>IFERROR(VLOOKUP(M8,转换代码!H:I,2,0)&amp;"20"&amp;N8,"-")</f>
        <v>-</v>
      </c>
      <c r="V8" s="3"/>
      <c r="W8" s="3"/>
      <c r="X8" s="3"/>
      <c r="Y8" s="3"/>
      <c r="Z8" s="3"/>
      <c r="AA8" s="3" t="str">
        <f t="shared" si="2"/>
        <v>-</v>
      </c>
      <c r="AB8" s="3"/>
      <c r="AC8" s="3"/>
      <c r="AD8" s="3"/>
      <c r="AE8" s="3"/>
    </row>
    <row r="9" spans="1:31">
      <c r="M9" t="str">
        <f t="shared" si="0"/>
        <v/>
      </c>
      <c r="N9" t="str">
        <f t="shared" si="1"/>
        <v/>
      </c>
      <c r="Q9" s="3" t="str">
        <f>IFERROR(VLOOKUP(A9,转换代码!K:L,2,0),"-")</f>
        <v>-</v>
      </c>
      <c r="R9" s="3" t="s">
        <v>337</v>
      </c>
      <c r="S9" s="3" t="str">
        <f>IFERROR(VLOOKUP(G9,转换代码!C:F,4,0),"-")</f>
        <v>-</v>
      </c>
      <c r="T9" s="3" t="str">
        <f>IFERROR(VLOOKUP(G9,转换代码!C:F,3,0),"-")</f>
        <v>-</v>
      </c>
      <c r="U9" s="3" t="str">
        <f>IFERROR(VLOOKUP(M9,转换代码!H:I,2,0)&amp;"20"&amp;N9,"-")</f>
        <v>-</v>
      </c>
      <c r="V9" s="3"/>
      <c r="W9" s="3"/>
      <c r="X9" s="3"/>
      <c r="Y9" s="3"/>
      <c r="Z9" s="3"/>
      <c r="AA9" s="3" t="str">
        <f t="shared" si="2"/>
        <v>-</v>
      </c>
      <c r="AB9" s="3"/>
      <c r="AC9" s="3"/>
      <c r="AD9" s="3"/>
      <c r="AE9" s="3"/>
    </row>
    <row r="10" spans="1:31">
      <c r="M10" t="str">
        <f t="shared" si="0"/>
        <v/>
      </c>
      <c r="N10" t="str">
        <f t="shared" si="1"/>
        <v/>
      </c>
      <c r="Q10" s="3" t="str">
        <f>IFERROR(VLOOKUP(A10,转换代码!K:L,2,0),"-")</f>
        <v>-</v>
      </c>
      <c r="R10" s="3" t="s">
        <v>337</v>
      </c>
      <c r="S10" s="3" t="str">
        <f>IFERROR(VLOOKUP(G10,转换代码!C:F,4,0),"-")</f>
        <v>-</v>
      </c>
      <c r="T10" s="3" t="str">
        <f>IFERROR(VLOOKUP(G10,转换代码!C:F,3,0),"-")</f>
        <v>-</v>
      </c>
      <c r="U10" s="3" t="str">
        <f>IFERROR(VLOOKUP(M10,转换代码!H:I,2,0)&amp;"20"&amp;N10,"-")</f>
        <v>-</v>
      </c>
      <c r="V10" s="3"/>
      <c r="W10" s="3"/>
      <c r="X10" s="3"/>
      <c r="Y10" s="3"/>
      <c r="Z10" s="3"/>
      <c r="AA10" s="3" t="str">
        <f t="shared" si="2"/>
        <v>-</v>
      </c>
      <c r="AB10" s="3"/>
      <c r="AC10" s="3"/>
      <c r="AD10" s="3"/>
      <c r="AE10" s="3"/>
    </row>
    <row r="11" spans="1:31">
      <c r="M11" t="str">
        <f t="shared" si="0"/>
        <v/>
      </c>
      <c r="N11" t="str">
        <f t="shared" si="1"/>
        <v/>
      </c>
      <c r="Q11" s="3" t="str">
        <f>IFERROR(VLOOKUP(A11,转换代码!K:L,2,0),"-")</f>
        <v>-</v>
      </c>
      <c r="R11" s="3" t="s">
        <v>337</v>
      </c>
      <c r="S11" s="3" t="str">
        <f>IFERROR(VLOOKUP(G11,转换代码!C:F,4,0),"-")</f>
        <v>-</v>
      </c>
      <c r="T11" s="3" t="str">
        <f>IFERROR(VLOOKUP(G11,转换代码!C:F,3,0),"-")</f>
        <v>-</v>
      </c>
      <c r="U11" s="3" t="str">
        <f>IFERROR(VLOOKUP(M11,转换代码!H:I,2,0)&amp;"20"&amp;N11,"-")</f>
        <v>-</v>
      </c>
      <c r="V11" s="3"/>
      <c r="W11" s="3"/>
      <c r="X11" s="3"/>
      <c r="Y11" s="3"/>
      <c r="Z11" s="3"/>
      <c r="AA11" s="3" t="str">
        <f t="shared" si="2"/>
        <v>-</v>
      </c>
      <c r="AB11" s="3"/>
      <c r="AC11" s="3"/>
      <c r="AD11" s="3"/>
      <c r="AE11" s="3"/>
    </row>
    <row r="12" spans="1:31">
      <c r="M12" t="str">
        <f t="shared" si="0"/>
        <v/>
      </c>
      <c r="N12" t="str">
        <f t="shared" si="1"/>
        <v/>
      </c>
      <c r="Q12" s="3" t="str">
        <f>IFERROR(VLOOKUP(A12,转换代码!K:L,2,0),"-")</f>
        <v>-</v>
      </c>
      <c r="R12" s="3" t="s">
        <v>337</v>
      </c>
      <c r="S12" s="3" t="str">
        <f>IFERROR(VLOOKUP(G12,转换代码!C:F,4,0),"-")</f>
        <v>-</v>
      </c>
      <c r="T12" s="3" t="str">
        <f>IFERROR(VLOOKUP(G12,转换代码!C:F,3,0),"-")</f>
        <v>-</v>
      </c>
      <c r="U12" s="3" t="str">
        <f>IFERROR(VLOOKUP(M12,转换代码!H:I,2,0)&amp;"20"&amp;N12,"-")</f>
        <v>-</v>
      </c>
      <c r="V12" s="3"/>
      <c r="W12" s="3"/>
      <c r="X12" s="3"/>
      <c r="Y12" s="3"/>
      <c r="Z12" s="3"/>
      <c r="AA12" s="3" t="str">
        <f t="shared" si="2"/>
        <v>-</v>
      </c>
      <c r="AB12" s="3"/>
      <c r="AC12" s="3"/>
      <c r="AD12" s="3"/>
      <c r="AE12" s="3"/>
    </row>
    <row r="13" spans="1:31">
      <c r="M13" t="str">
        <f t="shared" si="0"/>
        <v/>
      </c>
      <c r="N13" t="str">
        <f t="shared" si="1"/>
        <v/>
      </c>
      <c r="Q13" s="3" t="str">
        <f>IFERROR(VLOOKUP(A13,转换代码!K:L,2,0),"-")</f>
        <v>-</v>
      </c>
      <c r="R13" s="3" t="s">
        <v>337</v>
      </c>
      <c r="S13" s="3" t="str">
        <f>IFERROR(VLOOKUP(G13,转换代码!C:F,4,0),"-")</f>
        <v>-</v>
      </c>
      <c r="T13" s="3" t="str">
        <f>IFERROR(VLOOKUP(G13,转换代码!C:F,3,0),"-")</f>
        <v>-</v>
      </c>
      <c r="U13" s="3" t="str">
        <f>IFERROR(VLOOKUP(M13,转换代码!H:I,2,0)&amp;"20"&amp;N13,"-")</f>
        <v>-</v>
      </c>
      <c r="V13" s="3"/>
      <c r="W13" s="3"/>
      <c r="X13" s="3"/>
      <c r="Y13" s="3"/>
      <c r="Z13" s="3"/>
      <c r="AA13" s="3" t="str">
        <f t="shared" si="2"/>
        <v>-</v>
      </c>
      <c r="AB13" s="3"/>
      <c r="AC13" s="3"/>
      <c r="AD13" s="3"/>
      <c r="AE13" s="3"/>
    </row>
    <row r="14" spans="1:31">
      <c r="E14" s="8"/>
      <c r="M14" t="str">
        <f t="shared" si="0"/>
        <v/>
      </c>
      <c r="N14" t="str">
        <f t="shared" si="1"/>
        <v/>
      </c>
      <c r="Q14" s="3" t="str">
        <f>IFERROR(VLOOKUP(A14,转换代码!K:L,2,0),"-")</f>
        <v>-</v>
      </c>
      <c r="R14" s="3" t="s">
        <v>337</v>
      </c>
      <c r="S14" s="3" t="str">
        <f>IFERROR(VLOOKUP(G14,转换代码!C:F,4,0),"-")</f>
        <v>-</v>
      </c>
      <c r="T14" s="3" t="str">
        <f>IFERROR(VLOOKUP(G14,转换代码!C:F,3,0),"-")</f>
        <v>-</v>
      </c>
      <c r="U14" s="3" t="str">
        <f>IFERROR(VLOOKUP(M14,转换代码!H:I,2,0)&amp;"20"&amp;N14,"-")</f>
        <v>-</v>
      </c>
      <c r="V14" s="3"/>
      <c r="W14" s="3"/>
      <c r="X14" s="3"/>
      <c r="Y14" s="3"/>
      <c r="Z14" s="3"/>
      <c r="AA14" s="3" t="str">
        <f t="shared" si="2"/>
        <v>-</v>
      </c>
      <c r="AB14" s="3"/>
      <c r="AC14" s="3"/>
      <c r="AD14" s="3"/>
      <c r="AE14" s="3"/>
    </row>
    <row r="15" spans="1:31">
      <c r="M15" t="str">
        <f t="shared" si="0"/>
        <v/>
      </c>
      <c r="N15" t="str">
        <f t="shared" si="1"/>
        <v/>
      </c>
      <c r="Q15" s="3" t="str">
        <f>IFERROR(VLOOKUP(A15,转换代码!K:L,2,0),"-")</f>
        <v>-</v>
      </c>
      <c r="R15" s="3" t="s">
        <v>337</v>
      </c>
      <c r="S15" s="3" t="str">
        <f>IFERROR(VLOOKUP(G15,转换代码!C:F,4,0),"-")</f>
        <v>-</v>
      </c>
      <c r="T15" s="3" t="str">
        <f>IFERROR(VLOOKUP(G15,转换代码!C:F,3,0),"-")</f>
        <v>-</v>
      </c>
      <c r="U15" s="3" t="str">
        <f>IFERROR(VLOOKUP(M15,转换代码!H:I,2,0)&amp;"20"&amp;N15,"-")</f>
        <v>-</v>
      </c>
      <c r="V15" s="3"/>
      <c r="W15" s="3"/>
      <c r="X15" s="3"/>
      <c r="Y15" s="3"/>
      <c r="Z15" s="3"/>
      <c r="AA15" s="3" t="str">
        <f t="shared" si="2"/>
        <v>-</v>
      </c>
      <c r="AB15" s="3"/>
      <c r="AC15" s="3"/>
      <c r="AD15" s="3"/>
      <c r="AE15" s="3"/>
    </row>
    <row r="16" spans="1:31">
      <c r="M16" t="str">
        <f t="shared" si="0"/>
        <v/>
      </c>
      <c r="N16" t="str">
        <f t="shared" si="1"/>
        <v/>
      </c>
      <c r="Q16" s="3" t="str">
        <f>IFERROR(VLOOKUP(A16,转换代码!K:L,2,0),"-")</f>
        <v>-</v>
      </c>
      <c r="R16" s="3" t="s">
        <v>337</v>
      </c>
      <c r="S16" s="3" t="str">
        <f>IFERROR(VLOOKUP(G16,转换代码!C:F,4,0),"-")</f>
        <v>-</v>
      </c>
      <c r="T16" s="3" t="str">
        <f>IFERROR(VLOOKUP(G16,转换代码!C:F,3,0),"-")</f>
        <v>-</v>
      </c>
      <c r="U16" s="3" t="str">
        <f>IFERROR(VLOOKUP(M16,转换代码!H:I,2,0)&amp;"20"&amp;N16,"-")</f>
        <v>-</v>
      </c>
      <c r="V16" s="3"/>
      <c r="W16" s="3"/>
      <c r="X16" s="3"/>
      <c r="Y16" s="3"/>
      <c r="Z16" s="3"/>
      <c r="AA16" s="3" t="str">
        <f t="shared" si="2"/>
        <v>-</v>
      </c>
      <c r="AB16" s="3"/>
      <c r="AC16" s="3"/>
      <c r="AD16" s="3"/>
      <c r="AE16" s="3"/>
    </row>
    <row r="17" spans="1:31">
      <c r="M17" t="str">
        <f t="shared" si="0"/>
        <v/>
      </c>
      <c r="N17" t="str">
        <f t="shared" si="1"/>
        <v/>
      </c>
      <c r="Q17" s="3" t="str">
        <f>IFERROR(VLOOKUP(A17,转换代码!K:L,2,0),"-")</f>
        <v>-</v>
      </c>
      <c r="R17" s="3" t="s">
        <v>337</v>
      </c>
      <c r="S17" s="3" t="str">
        <f>IFERROR(VLOOKUP(G17,转换代码!C:F,4,0),"-")</f>
        <v>-</v>
      </c>
      <c r="T17" s="3" t="str">
        <f>IFERROR(VLOOKUP(G17,转换代码!C:F,3,0),"-")</f>
        <v>-</v>
      </c>
      <c r="U17" s="3" t="str">
        <f>IFERROR(VLOOKUP(M17,转换代码!H:I,2,0)&amp;"20"&amp;N17,"-")</f>
        <v>-</v>
      </c>
      <c r="V17" s="3"/>
      <c r="W17" s="3"/>
      <c r="X17" s="3"/>
      <c r="Y17" s="3"/>
      <c r="Z17" s="3"/>
      <c r="AA17" s="3" t="str">
        <f t="shared" si="2"/>
        <v>-</v>
      </c>
      <c r="AB17" s="3"/>
      <c r="AC17" s="3"/>
      <c r="AD17" s="3"/>
      <c r="AE17" s="3"/>
    </row>
    <row r="18" spans="1:31">
      <c r="M18" t="str">
        <f t="shared" si="0"/>
        <v/>
      </c>
      <c r="N18" t="str">
        <f t="shared" si="1"/>
        <v/>
      </c>
      <c r="Q18" s="3" t="str">
        <f>IFERROR(VLOOKUP(A18,转换代码!K:L,2,0),"-")</f>
        <v>-</v>
      </c>
      <c r="R18" s="3" t="s">
        <v>337</v>
      </c>
      <c r="S18" s="3" t="str">
        <f>IFERROR(VLOOKUP(G18,转换代码!C:F,4,0),"-")</f>
        <v>-</v>
      </c>
      <c r="T18" s="3" t="str">
        <f>IFERROR(VLOOKUP(G18,转换代码!C:F,3,0),"-")</f>
        <v>-</v>
      </c>
      <c r="U18" s="3" t="str">
        <f>IFERROR(VLOOKUP(M18,转换代码!H:I,2,0)&amp;"20"&amp;N18,"-")</f>
        <v>-</v>
      </c>
      <c r="V18" s="3"/>
      <c r="W18" s="3"/>
      <c r="X18" s="3"/>
      <c r="Y18" s="3"/>
      <c r="Z18" s="3"/>
      <c r="AA18" s="3" t="str">
        <f t="shared" si="2"/>
        <v>-</v>
      </c>
      <c r="AB18" s="3"/>
      <c r="AC18" s="3"/>
      <c r="AD18" s="3"/>
      <c r="AE18" s="3"/>
    </row>
    <row r="19" spans="1:31">
      <c r="M19" t="str">
        <f t="shared" si="0"/>
        <v/>
      </c>
      <c r="N19" t="str">
        <f t="shared" si="1"/>
        <v/>
      </c>
      <c r="Q19" s="3" t="str">
        <f>IFERROR(VLOOKUP(A19,转换代码!K:L,2,0),"-")</f>
        <v>-</v>
      </c>
      <c r="R19" s="3" t="s">
        <v>337</v>
      </c>
      <c r="S19" s="3" t="str">
        <f>IFERROR(VLOOKUP(G19,转换代码!C:F,4,0),"-")</f>
        <v>-</v>
      </c>
      <c r="T19" s="3" t="str">
        <f>IFERROR(VLOOKUP(G19,转换代码!C:F,3,0),"-")</f>
        <v>-</v>
      </c>
      <c r="U19" s="3" t="str">
        <f>IFERROR(VLOOKUP(M19,转换代码!H:I,2,0)&amp;"20"&amp;N19,"-")</f>
        <v>-</v>
      </c>
      <c r="V19" s="3"/>
      <c r="W19" s="3"/>
      <c r="X19" s="3"/>
      <c r="Y19" s="3"/>
      <c r="Z19" s="3"/>
      <c r="AA19" s="3" t="str">
        <f t="shared" si="2"/>
        <v>-</v>
      </c>
      <c r="AB19" s="3"/>
      <c r="AC19" s="3"/>
      <c r="AD19" s="3"/>
      <c r="AE19" s="3"/>
    </row>
    <row r="20" spans="1:31">
      <c r="A20" s="15" t="str">
        <f>'ATP copy'!Y2</f>
        <v>ATP</v>
      </c>
      <c r="B20" s="16">
        <f>'ATP copy'!Z2</f>
        <v>0</v>
      </c>
      <c r="C20" s="16">
        <f>'ATP copy'!AA2</f>
        <v>0</v>
      </c>
      <c r="D20" s="16">
        <f>'ATP copy'!AB2</f>
        <v>0</v>
      </c>
      <c r="E20" s="15" t="str">
        <f>'ATP copy'!AC2</f>
        <v>SGX</v>
      </c>
      <c r="F20" s="16">
        <f>'ATP copy'!AD2</f>
        <v>0</v>
      </c>
      <c r="G20" s="15" t="str">
        <f>'ATP copy'!AE2</f>
        <v>UC</v>
      </c>
      <c r="H20" s="16" t="str">
        <f>'ATP copy'!AF2</f>
        <v>2309</v>
      </c>
      <c r="I20" s="16">
        <f>'ATP copy'!AG2</f>
        <v>0</v>
      </c>
      <c r="J20" s="16">
        <f>'ATP copy'!AH2</f>
        <v>0</v>
      </c>
      <c r="K20" s="16">
        <f>'ATP copy'!AI2</f>
        <v>4</v>
      </c>
      <c r="M20" t="str">
        <f t="shared" si="0"/>
        <v>09</v>
      </c>
      <c r="N20" t="str">
        <f t="shared" si="1"/>
        <v>23</v>
      </c>
      <c r="Q20" s="3" t="str">
        <f>IFERROR(VLOOKUP(A20,转换代码!K:L,2,0),"-")</f>
        <v>HTA8003</v>
      </c>
      <c r="R20" s="3" t="s">
        <v>337</v>
      </c>
      <c r="S20" s="3" t="str">
        <f>IFERROR(VLOOKUP(G20,转换代码!C:F,4,0),"-")</f>
        <v>SIMEX</v>
      </c>
      <c r="T20" s="3" t="str">
        <f>IFERROR(VLOOKUP(G20,转换代码!C:F,3,0),"-")</f>
        <v>UC</v>
      </c>
      <c r="U20" s="3" t="str">
        <f>IFERROR(VLOOKUP(M20,转换代码!H:I,2,0)&amp;"20"&amp;N20,"-")</f>
        <v>U2023</v>
      </c>
      <c r="V20" s="3"/>
      <c r="W20" s="3"/>
      <c r="X20" s="3"/>
      <c r="Y20" s="3"/>
      <c r="Z20" s="3"/>
      <c r="AA20" s="3">
        <f t="shared" si="2"/>
        <v>4</v>
      </c>
      <c r="AB20" s="3"/>
      <c r="AC20" s="3"/>
      <c r="AD20" s="3"/>
      <c r="AE20" s="3"/>
    </row>
    <row r="21" spans="1:31">
      <c r="A21" s="15" t="str">
        <f>'ATP copy'!Y3</f>
        <v/>
      </c>
      <c r="B21" s="16">
        <f>'ATP copy'!Z3</f>
        <v>0</v>
      </c>
      <c r="C21" s="16">
        <f>'ATP copy'!AA3</f>
        <v>0</v>
      </c>
      <c r="D21" s="16">
        <f>'ATP copy'!AB3</f>
        <v>0</v>
      </c>
      <c r="E21" s="15">
        <f>'ATP copy'!AC3</f>
        <v>0</v>
      </c>
      <c r="F21" s="16">
        <f>'ATP copy'!AD3</f>
        <v>0</v>
      </c>
      <c r="G21" s="15">
        <f>'ATP copy'!AE3</f>
        <v>0</v>
      </c>
      <c r="H21" s="16" t="str">
        <f>'ATP copy'!AF3</f>
        <v/>
      </c>
      <c r="I21" s="16">
        <f>'ATP copy'!AG3</f>
        <v>0</v>
      </c>
      <c r="J21" s="16">
        <f>'ATP copy'!AH3</f>
        <v>0</v>
      </c>
      <c r="K21" s="16">
        <f>'ATP copy'!AI3</f>
        <v>0</v>
      </c>
      <c r="M21" t="str">
        <f t="shared" si="0"/>
        <v/>
      </c>
      <c r="N21" t="str">
        <f t="shared" si="1"/>
        <v/>
      </c>
      <c r="Q21" s="3" t="str">
        <f>IFERROR(VLOOKUP(A21,转换代码!K:L,2,0),"-")</f>
        <v>-</v>
      </c>
      <c r="R21" s="3" t="s">
        <v>337</v>
      </c>
      <c r="S21" s="3" t="str">
        <f>IFERROR(VLOOKUP(G21,转换代码!C:F,4,0),"-")</f>
        <v>-</v>
      </c>
      <c r="T21" s="3" t="str">
        <f>IFERROR(VLOOKUP(G21,转换代码!C:F,3,0),"-")</f>
        <v>-</v>
      </c>
      <c r="U21" s="3" t="str">
        <f>IFERROR(VLOOKUP(M21,转换代码!H:I,2,0)&amp;"20"&amp;N21,"-")</f>
        <v>-</v>
      </c>
      <c r="V21" s="3"/>
      <c r="W21" s="3"/>
      <c r="X21" s="3"/>
      <c r="Y21" s="3"/>
      <c r="Z21" s="3"/>
      <c r="AA21" s="3" t="str">
        <f t="shared" si="2"/>
        <v>-</v>
      </c>
      <c r="AB21" s="3"/>
      <c r="AC21" s="3"/>
      <c r="AD21" s="3"/>
      <c r="AE21" s="3"/>
    </row>
    <row r="22" spans="1:31">
      <c r="A22" s="15" t="str">
        <f>'ATP copy'!Y4</f>
        <v/>
      </c>
      <c r="B22" s="16">
        <f>'ATP copy'!Z4</f>
        <v>0</v>
      </c>
      <c r="C22" s="16">
        <f>'ATP copy'!AA4</f>
        <v>0</v>
      </c>
      <c r="D22" s="16">
        <f>'ATP copy'!AB4</f>
        <v>0</v>
      </c>
      <c r="E22" s="15">
        <f>'ATP copy'!AC4</f>
        <v>0</v>
      </c>
      <c r="F22" s="16">
        <f>'ATP copy'!AD4</f>
        <v>0</v>
      </c>
      <c r="G22" s="15">
        <f>'ATP copy'!AE4</f>
        <v>0</v>
      </c>
      <c r="H22" s="16" t="str">
        <f>'ATP copy'!AF4</f>
        <v/>
      </c>
      <c r="I22" s="16">
        <f>'ATP copy'!AG4</f>
        <v>0</v>
      </c>
      <c r="J22" s="16">
        <f>'ATP copy'!AH4</f>
        <v>0</v>
      </c>
      <c r="K22" s="16">
        <f>'ATP copy'!AI4</f>
        <v>0</v>
      </c>
      <c r="M22" t="str">
        <f t="shared" si="0"/>
        <v/>
      </c>
      <c r="N22" t="str">
        <f t="shared" si="1"/>
        <v/>
      </c>
      <c r="Q22" s="3" t="str">
        <f>IFERROR(VLOOKUP(A22,转换代码!K:L,2,0),"-")</f>
        <v>-</v>
      </c>
      <c r="R22" s="3" t="s">
        <v>337</v>
      </c>
      <c r="S22" s="3" t="str">
        <f>IFERROR(VLOOKUP(G22,转换代码!C:F,4,0),"-")</f>
        <v>-</v>
      </c>
      <c r="T22" s="3" t="str">
        <f>IFERROR(VLOOKUP(G22,转换代码!C:F,3,0),"-")</f>
        <v>-</v>
      </c>
      <c r="U22" s="3" t="str">
        <f>IFERROR(VLOOKUP(M22,转换代码!H:I,2,0)&amp;"20"&amp;N22,"-")</f>
        <v>-</v>
      </c>
      <c r="V22" s="3"/>
      <c r="W22" s="3"/>
      <c r="X22" s="3"/>
      <c r="Y22" s="3"/>
      <c r="Z22" s="3"/>
      <c r="AA22" s="3" t="str">
        <f t="shared" si="2"/>
        <v>-</v>
      </c>
      <c r="AB22" s="3"/>
      <c r="AC22" s="3"/>
      <c r="AD22" s="3"/>
      <c r="AE22" s="3"/>
    </row>
    <row r="23" spans="1:31">
      <c r="A23" s="15" t="str">
        <f>'ATP copy'!Y5</f>
        <v>ATP</v>
      </c>
      <c r="B23" s="16">
        <f>'ATP copy'!Z5</f>
        <v>0</v>
      </c>
      <c r="C23" s="16">
        <f>'ATP copy'!AA5</f>
        <v>0</v>
      </c>
      <c r="D23" s="16">
        <f>'ATP copy'!AB5</f>
        <v>0</v>
      </c>
      <c r="E23" s="15" t="str">
        <f>'ATP copy'!AC5</f>
        <v>ICEU</v>
      </c>
      <c r="F23" s="16">
        <f>'ATP copy'!AD5</f>
        <v>0</v>
      </c>
      <c r="G23" s="15" t="str">
        <f>'ATP copy'!AE5</f>
        <v>G</v>
      </c>
      <c r="H23" s="16" t="str">
        <f>'ATP copy'!AF5</f>
        <v>2310</v>
      </c>
      <c r="I23" s="16">
        <f>'ATP copy'!AG5</f>
        <v>0</v>
      </c>
      <c r="J23" s="16">
        <f>'ATP copy'!AH5</f>
        <v>0</v>
      </c>
      <c r="K23" s="16">
        <f>'ATP copy'!AI5</f>
        <v>0</v>
      </c>
      <c r="M23" t="str">
        <f t="shared" si="0"/>
        <v>10</v>
      </c>
      <c r="N23" t="str">
        <f t="shared" si="1"/>
        <v>23</v>
      </c>
      <c r="Q23" s="3" t="str">
        <f>IFERROR(VLOOKUP(A23,转换代码!K:L,2,0),"-")</f>
        <v>HTA8003</v>
      </c>
      <c r="R23" s="3" t="s">
        <v>337</v>
      </c>
      <c r="S23" s="3" t="str">
        <f>IFERROR(VLOOKUP(G23,转换代码!C:F,4,0),"-")</f>
        <v>IPE</v>
      </c>
      <c r="T23" s="3" t="str">
        <f>IFERROR(VLOOKUP(G23,转换代码!C:F,3,0),"-")</f>
        <v>GO</v>
      </c>
      <c r="U23" s="3" t="str">
        <f>IFERROR(VLOOKUP(M23,转换代码!H:I,2,0)&amp;"20"&amp;N23,"-")</f>
        <v>V2023</v>
      </c>
      <c r="V23" s="3"/>
      <c r="W23" s="3"/>
      <c r="X23" s="3"/>
      <c r="Y23" s="3"/>
      <c r="Z23" s="3"/>
      <c r="AA23" s="3" t="str">
        <f t="shared" si="2"/>
        <v>-</v>
      </c>
      <c r="AB23" s="3"/>
      <c r="AC23" s="3"/>
      <c r="AD23" s="3"/>
      <c r="AE23" s="3"/>
    </row>
    <row r="24" spans="1:31">
      <c r="A24" s="15" t="str">
        <f>'ATP copy'!Y6</f>
        <v/>
      </c>
      <c r="B24" s="16">
        <f>'ATP copy'!Z6</f>
        <v>0</v>
      </c>
      <c r="C24" s="16">
        <f>'ATP copy'!AA6</f>
        <v>0</v>
      </c>
      <c r="D24" s="16">
        <f>'ATP copy'!AB6</f>
        <v>0</v>
      </c>
      <c r="E24" s="15">
        <f>'ATP copy'!AC6</f>
        <v>0</v>
      </c>
      <c r="F24" s="16">
        <f>'ATP copy'!AD6</f>
        <v>0</v>
      </c>
      <c r="G24" s="15">
        <f>'ATP copy'!AE6</f>
        <v>0</v>
      </c>
      <c r="H24" s="16" t="str">
        <f>'ATP copy'!AF6</f>
        <v/>
      </c>
      <c r="I24" s="16">
        <f>'ATP copy'!AG6</f>
        <v>0</v>
      </c>
      <c r="J24" s="16">
        <f>'ATP copy'!AH6</f>
        <v>0</v>
      </c>
      <c r="K24" s="16">
        <f>'ATP copy'!AI6</f>
        <v>0</v>
      </c>
      <c r="M24" t="str">
        <f t="shared" si="0"/>
        <v/>
      </c>
      <c r="N24" t="str">
        <f t="shared" si="1"/>
        <v/>
      </c>
      <c r="Q24" s="3" t="str">
        <f>IFERROR(VLOOKUP(A24,转换代码!K:L,2,0),"-")</f>
        <v>-</v>
      </c>
      <c r="R24" s="3" t="s">
        <v>337</v>
      </c>
      <c r="S24" s="3" t="str">
        <f>IFERROR(VLOOKUP(G24,转换代码!C:F,4,0),"-")</f>
        <v>-</v>
      </c>
      <c r="T24" s="3" t="str">
        <f>IFERROR(VLOOKUP(G24,转换代码!C:F,3,0),"-")</f>
        <v>-</v>
      </c>
      <c r="U24" s="3" t="str">
        <f>IFERROR(VLOOKUP(M24,转换代码!H:I,2,0)&amp;"20"&amp;N24,"-")</f>
        <v>-</v>
      </c>
      <c r="V24" s="3"/>
      <c r="W24" s="3"/>
      <c r="X24" s="3"/>
      <c r="Y24" s="3"/>
      <c r="Z24" s="3"/>
      <c r="AA24" s="3" t="str">
        <f t="shared" si="2"/>
        <v>-</v>
      </c>
      <c r="AB24" s="3"/>
      <c r="AC24" s="3"/>
      <c r="AD24" s="3"/>
      <c r="AE24" s="3"/>
    </row>
    <row r="25" spans="1:31">
      <c r="A25" s="15" t="str">
        <f>'ATP copy'!Y7</f>
        <v/>
      </c>
      <c r="B25" s="16">
        <f>'ATP copy'!Z7</f>
        <v>0</v>
      </c>
      <c r="C25" s="16">
        <f>'ATP copy'!AA7</f>
        <v>0</v>
      </c>
      <c r="D25" s="16">
        <f>'ATP copy'!AB7</f>
        <v>0</v>
      </c>
      <c r="E25" s="15">
        <f>'ATP copy'!AC7</f>
        <v>0</v>
      </c>
      <c r="F25" s="16">
        <f>'ATP copy'!AD7</f>
        <v>0</v>
      </c>
      <c r="G25" s="15">
        <f>'ATP copy'!AE7</f>
        <v>0</v>
      </c>
      <c r="H25" s="16" t="str">
        <f>'ATP copy'!AF7</f>
        <v/>
      </c>
      <c r="I25" s="16">
        <f>'ATP copy'!AG7</f>
        <v>0</v>
      </c>
      <c r="J25" s="16">
        <f>'ATP copy'!AH7</f>
        <v>0</v>
      </c>
      <c r="K25" s="16">
        <f>'ATP copy'!AI7</f>
        <v>0</v>
      </c>
      <c r="M25" t="str">
        <f t="shared" si="0"/>
        <v/>
      </c>
      <c r="N25" t="str">
        <f t="shared" si="1"/>
        <v/>
      </c>
      <c r="Q25" s="3" t="str">
        <f>IFERROR(VLOOKUP(A25,转换代码!K:L,2,0),"-")</f>
        <v>-</v>
      </c>
      <c r="R25" s="3" t="s">
        <v>337</v>
      </c>
      <c r="S25" s="3" t="str">
        <f>IFERROR(VLOOKUP(G25,转换代码!C:F,4,0),"-")</f>
        <v>-</v>
      </c>
      <c r="T25" s="3" t="str">
        <f>IFERROR(VLOOKUP(G25,转换代码!C:F,3,0),"-")</f>
        <v>-</v>
      </c>
      <c r="U25" s="3" t="str">
        <f>IFERROR(VLOOKUP(M25,转换代码!H:I,2,0)&amp;"20"&amp;N25,"-")</f>
        <v>-</v>
      </c>
      <c r="V25" s="3"/>
      <c r="W25" s="3"/>
      <c r="X25" s="3"/>
      <c r="Y25" s="3"/>
      <c r="Z25" s="3"/>
      <c r="AA25" s="3" t="str">
        <f t="shared" si="2"/>
        <v>-</v>
      </c>
      <c r="AB25" s="3"/>
      <c r="AC25" s="3"/>
      <c r="AD25" s="3"/>
      <c r="AE25" s="3"/>
    </row>
    <row r="26" spans="1:31">
      <c r="A26" s="15" t="str">
        <f>'ATP copy'!Y8</f>
        <v/>
      </c>
      <c r="B26" s="16">
        <f>'ATP copy'!Z8</f>
        <v>0</v>
      </c>
      <c r="C26" s="16">
        <f>'ATP copy'!AA8</f>
        <v>0</v>
      </c>
      <c r="D26" s="16">
        <f>'ATP copy'!AB8</f>
        <v>0</v>
      </c>
      <c r="E26" s="15">
        <f>'ATP copy'!AC8</f>
        <v>0</v>
      </c>
      <c r="F26" s="16">
        <f>'ATP copy'!AD8</f>
        <v>0</v>
      </c>
      <c r="G26" s="15">
        <f>'ATP copy'!AE8</f>
        <v>0</v>
      </c>
      <c r="H26" s="16" t="str">
        <f>'ATP copy'!AF8</f>
        <v/>
      </c>
      <c r="I26" s="16">
        <f>'ATP copy'!AG8</f>
        <v>0</v>
      </c>
      <c r="J26" s="16">
        <f>'ATP copy'!AH8</f>
        <v>0</v>
      </c>
      <c r="K26" s="16">
        <f>'ATP copy'!AI8</f>
        <v>0</v>
      </c>
      <c r="M26" t="str">
        <f t="shared" si="0"/>
        <v/>
      </c>
      <c r="N26" t="str">
        <f t="shared" si="1"/>
        <v/>
      </c>
      <c r="Q26" s="3" t="str">
        <f>IFERROR(VLOOKUP(A26,转换代码!K:L,2,0),"-")</f>
        <v>-</v>
      </c>
      <c r="R26" s="3" t="s">
        <v>337</v>
      </c>
      <c r="S26" s="3" t="str">
        <f>IFERROR(VLOOKUP(G26,转换代码!C:F,4,0),"-")</f>
        <v>-</v>
      </c>
      <c r="T26" s="3" t="str">
        <f>IFERROR(VLOOKUP(G26,转换代码!C:F,3,0),"-")</f>
        <v>-</v>
      </c>
      <c r="U26" s="3" t="str">
        <f>IFERROR(VLOOKUP(M26,转换代码!H:I,2,0)&amp;"20"&amp;N26,"-")</f>
        <v>-</v>
      </c>
      <c r="V26" s="3"/>
      <c r="W26" s="3"/>
      <c r="X26" s="3"/>
      <c r="Y26" s="3"/>
      <c r="Z26" s="3"/>
      <c r="AA26" s="3" t="str">
        <f t="shared" si="2"/>
        <v>-</v>
      </c>
      <c r="AB26" s="3"/>
      <c r="AC26" s="3"/>
      <c r="AD26" s="3"/>
      <c r="AE26" s="3"/>
    </row>
    <row r="27" spans="1:31">
      <c r="A27" s="15" t="str">
        <f>'ATP copy'!Y9</f>
        <v/>
      </c>
      <c r="B27" s="16">
        <f>'ATP copy'!Z9</f>
        <v>0</v>
      </c>
      <c r="C27" s="16">
        <f>'ATP copy'!AA9</f>
        <v>0</v>
      </c>
      <c r="D27" s="16">
        <f>'ATP copy'!AB9</f>
        <v>0</v>
      </c>
      <c r="E27" s="15">
        <f>'ATP copy'!AC9</f>
        <v>0</v>
      </c>
      <c r="F27" s="16">
        <f>'ATP copy'!AD9</f>
        <v>0</v>
      </c>
      <c r="G27" s="15">
        <f>'ATP copy'!AE9</f>
        <v>0</v>
      </c>
      <c r="H27" s="16" t="str">
        <f>'ATP copy'!AF9</f>
        <v/>
      </c>
      <c r="I27" s="16">
        <f>'ATP copy'!AG9</f>
        <v>0</v>
      </c>
      <c r="J27" s="16">
        <f>'ATP copy'!AH9</f>
        <v>0</v>
      </c>
      <c r="K27" s="16">
        <f>'ATP copy'!AI9</f>
        <v>0</v>
      </c>
      <c r="M27" t="str">
        <f t="shared" si="0"/>
        <v/>
      </c>
      <c r="N27" t="str">
        <f t="shared" si="1"/>
        <v/>
      </c>
      <c r="Q27" s="3" t="str">
        <f>IFERROR(VLOOKUP(A27,转换代码!K:L,2,0),"-")</f>
        <v>-</v>
      </c>
      <c r="R27" s="3" t="s">
        <v>337</v>
      </c>
      <c r="S27" s="3" t="str">
        <f>IFERROR(VLOOKUP(G27,转换代码!C:F,4,0),"-")</f>
        <v>-</v>
      </c>
      <c r="T27" s="3" t="str">
        <f>IFERROR(VLOOKUP(G27,转换代码!C:F,3,0),"-")</f>
        <v>-</v>
      </c>
      <c r="U27" s="3" t="str">
        <f>IFERROR(VLOOKUP(M27,转换代码!H:I,2,0)&amp;"20"&amp;N27,"-")</f>
        <v>-</v>
      </c>
      <c r="V27" s="3"/>
      <c r="W27" s="3"/>
      <c r="X27" s="3"/>
      <c r="Y27" s="3"/>
      <c r="Z27" s="3"/>
      <c r="AA27" s="3" t="str">
        <f t="shared" si="2"/>
        <v>-</v>
      </c>
      <c r="AB27" s="3"/>
      <c r="AC27" s="3"/>
      <c r="AD27" s="3"/>
      <c r="AE27" s="3"/>
    </row>
    <row r="28" spans="1:31">
      <c r="A28" s="15" t="str">
        <f>'ATP copy'!Y10</f>
        <v/>
      </c>
      <c r="B28" s="16">
        <f>'ATP copy'!Z10</f>
        <v>0</v>
      </c>
      <c r="C28" s="16">
        <f>'ATP copy'!AA10</f>
        <v>0</v>
      </c>
      <c r="D28" s="16">
        <f>'ATP copy'!AB10</f>
        <v>0</v>
      </c>
      <c r="E28" s="15">
        <f>'ATP copy'!AC10</f>
        <v>0</v>
      </c>
      <c r="F28" s="16">
        <f>'ATP copy'!AD10</f>
        <v>0</v>
      </c>
      <c r="G28" s="15">
        <f>'ATP copy'!AE10</f>
        <v>0</v>
      </c>
      <c r="H28" s="16" t="str">
        <f>'ATP copy'!AF10</f>
        <v/>
      </c>
      <c r="I28" s="16">
        <f>'ATP copy'!AG10</f>
        <v>0</v>
      </c>
      <c r="J28" s="16">
        <f>'ATP copy'!AH10</f>
        <v>0</v>
      </c>
      <c r="K28" s="16">
        <f>'ATP copy'!AI10</f>
        <v>0</v>
      </c>
      <c r="M28" t="str">
        <f t="shared" si="0"/>
        <v/>
      </c>
      <c r="N28" t="str">
        <f t="shared" si="1"/>
        <v/>
      </c>
      <c r="Q28" s="3" t="str">
        <f>IFERROR(VLOOKUP(A28,转换代码!K:L,2,0),"-")</f>
        <v>-</v>
      </c>
      <c r="R28" s="3" t="s">
        <v>337</v>
      </c>
      <c r="S28" s="3" t="str">
        <f>IFERROR(VLOOKUP(G28,转换代码!C:F,4,0),"-")</f>
        <v>-</v>
      </c>
      <c r="T28" s="3" t="str">
        <f>IFERROR(VLOOKUP(G28,转换代码!C:F,3,0),"-")</f>
        <v>-</v>
      </c>
      <c r="U28" s="3" t="str">
        <f>IFERROR(VLOOKUP(M28,转换代码!H:I,2,0)&amp;"20"&amp;N28,"-")</f>
        <v>-</v>
      </c>
      <c r="V28" s="3"/>
      <c r="W28" s="3"/>
      <c r="X28" s="3"/>
      <c r="Y28" s="3"/>
      <c r="Z28" s="3"/>
      <c r="AA28" s="3" t="str">
        <f t="shared" si="2"/>
        <v>-</v>
      </c>
      <c r="AB28" s="3"/>
      <c r="AC28" s="3"/>
      <c r="AD28" s="3"/>
      <c r="AE28" s="3"/>
    </row>
    <row r="29" spans="1:31">
      <c r="A29" s="15" t="str">
        <f>'ATP copy'!Y11</f>
        <v/>
      </c>
      <c r="B29" s="16">
        <f>'ATP copy'!Z11</f>
        <v>0</v>
      </c>
      <c r="C29" s="16">
        <f>'ATP copy'!AA11</f>
        <v>0</v>
      </c>
      <c r="D29" s="16">
        <f>'ATP copy'!AB11</f>
        <v>0</v>
      </c>
      <c r="E29" s="15">
        <f>'ATP copy'!AC11</f>
        <v>0</v>
      </c>
      <c r="F29" s="16">
        <f>'ATP copy'!AD11</f>
        <v>0</v>
      </c>
      <c r="G29" s="15">
        <f>'ATP copy'!AE11</f>
        <v>0</v>
      </c>
      <c r="H29" s="16" t="str">
        <f>'ATP copy'!AF11</f>
        <v/>
      </c>
      <c r="I29" s="16">
        <f>'ATP copy'!AG11</f>
        <v>0</v>
      </c>
      <c r="J29" s="16">
        <f>'ATP copy'!AH11</f>
        <v>0</v>
      </c>
      <c r="K29" s="16">
        <f>'ATP copy'!AI11</f>
        <v>0</v>
      </c>
      <c r="M29" t="str">
        <f t="shared" si="0"/>
        <v/>
      </c>
      <c r="N29" t="str">
        <f t="shared" si="1"/>
        <v/>
      </c>
      <c r="Q29" s="3" t="str">
        <f>IFERROR(VLOOKUP(A29,转换代码!K:L,2,0),"-")</f>
        <v>-</v>
      </c>
      <c r="R29" s="3" t="s">
        <v>337</v>
      </c>
      <c r="S29" s="3" t="str">
        <f>IFERROR(VLOOKUP(G29,转换代码!C:F,4,0),"-")</f>
        <v>-</v>
      </c>
      <c r="T29" s="3" t="str">
        <f>IFERROR(VLOOKUP(G29,转换代码!C:F,3,0),"-")</f>
        <v>-</v>
      </c>
      <c r="U29" s="3" t="str">
        <f>IFERROR(VLOOKUP(M29,转换代码!H:I,2,0)&amp;"20"&amp;N29,"-")</f>
        <v>-</v>
      </c>
      <c r="V29" s="3"/>
      <c r="W29" s="3"/>
      <c r="X29" s="3"/>
      <c r="Y29" s="3"/>
      <c r="Z29" s="3"/>
      <c r="AA29" s="3" t="str">
        <f t="shared" si="2"/>
        <v>-</v>
      </c>
      <c r="AB29" s="3"/>
      <c r="AC29" s="3"/>
      <c r="AD29" s="3"/>
      <c r="AE29" s="3"/>
    </row>
    <row r="30" spans="1:31">
      <c r="A30" s="15" t="str">
        <f>'ATP copy'!Y12</f>
        <v/>
      </c>
      <c r="B30" s="16">
        <f>'ATP copy'!Z12</f>
        <v>0</v>
      </c>
      <c r="C30" s="16">
        <f>'ATP copy'!AA12</f>
        <v>0</v>
      </c>
      <c r="D30" s="16">
        <f>'ATP copy'!AB12</f>
        <v>0</v>
      </c>
      <c r="E30" s="15">
        <f>'ATP copy'!AC12</f>
        <v>0</v>
      </c>
      <c r="F30" s="16">
        <f>'ATP copy'!AD12</f>
        <v>0</v>
      </c>
      <c r="G30" s="15">
        <f>'ATP copy'!AE12</f>
        <v>0</v>
      </c>
      <c r="H30" s="16" t="str">
        <f>'ATP copy'!AF12</f>
        <v/>
      </c>
      <c r="I30" s="16">
        <f>'ATP copy'!AG12</f>
        <v>0</v>
      </c>
      <c r="J30" s="16">
        <f>'ATP copy'!AH12</f>
        <v>0</v>
      </c>
      <c r="K30" s="16">
        <f>'ATP copy'!AI12</f>
        <v>0</v>
      </c>
      <c r="M30" t="str">
        <f t="shared" si="0"/>
        <v/>
      </c>
      <c r="N30" t="str">
        <f t="shared" si="1"/>
        <v/>
      </c>
      <c r="Q30" s="3" t="str">
        <f>IFERROR(VLOOKUP(A30,转换代码!K:L,2,0),"-")</f>
        <v>-</v>
      </c>
      <c r="R30" s="3" t="s">
        <v>337</v>
      </c>
      <c r="S30" s="3" t="str">
        <f>IFERROR(VLOOKUP(G30,转换代码!C:F,4,0),"-")</f>
        <v>-</v>
      </c>
      <c r="T30" s="3" t="str">
        <f>IFERROR(VLOOKUP(G30,转换代码!C:F,3,0),"-")</f>
        <v>-</v>
      </c>
      <c r="U30" s="3" t="str">
        <f>IFERROR(VLOOKUP(M30,转换代码!H:I,2,0)&amp;"20"&amp;N30,"-")</f>
        <v>-</v>
      </c>
      <c r="V30" s="3"/>
      <c r="W30" s="3"/>
      <c r="X30" s="3"/>
      <c r="Y30" s="3"/>
      <c r="Z30" s="3"/>
      <c r="AA30" s="3" t="str">
        <f t="shared" si="2"/>
        <v>-</v>
      </c>
      <c r="AB30" s="3"/>
      <c r="AC30" s="3"/>
      <c r="AD30" s="3"/>
      <c r="AE30" s="3"/>
    </row>
    <row r="31" spans="1:31">
      <c r="A31" s="15" t="str">
        <f>'ATP copy'!Y13</f>
        <v/>
      </c>
      <c r="B31" s="16">
        <f>'ATP copy'!Z13</f>
        <v>0</v>
      </c>
      <c r="C31" s="16">
        <f>'ATP copy'!AA13</f>
        <v>0</v>
      </c>
      <c r="D31" s="16">
        <f>'ATP copy'!AB13</f>
        <v>0</v>
      </c>
      <c r="E31" s="15">
        <f>'ATP copy'!AC13</f>
        <v>0</v>
      </c>
      <c r="F31" s="16">
        <f>'ATP copy'!AD13</f>
        <v>0</v>
      </c>
      <c r="G31" s="15">
        <f>'ATP copy'!AE13</f>
        <v>0</v>
      </c>
      <c r="H31" s="16" t="str">
        <f>'ATP copy'!AF13</f>
        <v/>
      </c>
      <c r="I31" s="16">
        <f>'ATP copy'!AG13</f>
        <v>0</v>
      </c>
      <c r="J31" s="16">
        <f>'ATP copy'!AH13</f>
        <v>0</v>
      </c>
      <c r="K31" s="16">
        <f>'ATP copy'!AI13</f>
        <v>0</v>
      </c>
      <c r="M31" t="str">
        <f t="shared" si="0"/>
        <v/>
      </c>
      <c r="N31" t="str">
        <f t="shared" si="1"/>
        <v/>
      </c>
      <c r="Q31" s="3" t="str">
        <f>IFERROR(VLOOKUP(A31,转换代码!K:L,2,0),"-")</f>
        <v>-</v>
      </c>
      <c r="R31" s="3" t="s">
        <v>337</v>
      </c>
      <c r="S31" s="3" t="str">
        <f>IFERROR(VLOOKUP(G31,转换代码!C:F,4,0),"-")</f>
        <v>-</v>
      </c>
      <c r="T31" s="3" t="str">
        <f>IFERROR(VLOOKUP(G31,转换代码!C:F,3,0),"-")</f>
        <v>-</v>
      </c>
      <c r="U31" s="3" t="str">
        <f>IFERROR(VLOOKUP(M31,转换代码!H:I,2,0)&amp;"20"&amp;N31,"-")</f>
        <v>-</v>
      </c>
      <c r="V31" s="3"/>
      <c r="W31" s="3"/>
      <c r="X31" s="3"/>
      <c r="Y31" s="3"/>
      <c r="Z31" s="3"/>
      <c r="AA31" s="3" t="str">
        <f t="shared" si="2"/>
        <v>-</v>
      </c>
      <c r="AB31" s="3"/>
      <c r="AC31" s="3"/>
      <c r="AD31" s="3"/>
      <c r="AE31" s="3"/>
    </row>
    <row r="32" spans="1:31">
      <c r="A32" s="15" t="str">
        <f>'ATP copy'!Y14</f>
        <v/>
      </c>
      <c r="B32" s="16">
        <f>'ATP copy'!Z14</f>
        <v>0</v>
      </c>
      <c r="C32" s="16">
        <f>'ATP copy'!AA14</f>
        <v>0</v>
      </c>
      <c r="D32" s="16">
        <f>'ATP copy'!AB14</f>
        <v>0</v>
      </c>
      <c r="E32" s="15">
        <f>'ATP copy'!AC14</f>
        <v>0</v>
      </c>
      <c r="F32" s="16">
        <f>'ATP copy'!AD14</f>
        <v>0</v>
      </c>
      <c r="G32" s="15">
        <f>'ATP copy'!AE14</f>
        <v>0</v>
      </c>
      <c r="H32" s="16" t="str">
        <f>'ATP copy'!AF14</f>
        <v/>
      </c>
      <c r="I32" s="16">
        <f>'ATP copy'!AG14</f>
        <v>0</v>
      </c>
      <c r="J32" s="16">
        <f>'ATP copy'!AH14</f>
        <v>0</v>
      </c>
      <c r="K32" s="16">
        <f>'ATP copy'!AI14</f>
        <v>0</v>
      </c>
      <c r="M32" t="str">
        <f t="shared" si="0"/>
        <v/>
      </c>
      <c r="N32" t="str">
        <f t="shared" si="1"/>
        <v/>
      </c>
      <c r="Q32" s="3" t="str">
        <f>IFERROR(VLOOKUP(A32,转换代码!K:L,2,0),"-")</f>
        <v>-</v>
      </c>
      <c r="R32" s="3" t="s">
        <v>337</v>
      </c>
      <c r="S32" s="3" t="str">
        <f>IFERROR(VLOOKUP(G32,转换代码!C:F,4,0),"-")</f>
        <v>-</v>
      </c>
      <c r="T32" s="3" t="str">
        <f>IFERROR(VLOOKUP(G32,转换代码!C:F,3,0),"-")</f>
        <v>-</v>
      </c>
      <c r="U32" s="3" t="str">
        <f>IFERROR(VLOOKUP(M32,转换代码!H:I,2,0)&amp;"20"&amp;N32,"-")</f>
        <v>-</v>
      </c>
      <c r="V32" s="3"/>
      <c r="W32" s="3"/>
      <c r="X32" s="3"/>
      <c r="Y32" s="3"/>
      <c r="Z32" s="3"/>
      <c r="AA32" s="3" t="str">
        <f t="shared" si="2"/>
        <v>-</v>
      </c>
      <c r="AB32" s="3"/>
      <c r="AC32" s="3"/>
      <c r="AD32" s="3"/>
      <c r="AE32" s="3"/>
    </row>
    <row r="33" spans="1:31">
      <c r="A33" s="15" t="str">
        <f>'ATP copy'!Y15</f>
        <v/>
      </c>
      <c r="B33" s="16">
        <f>'ATP copy'!Z15</f>
        <v>0</v>
      </c>
      <c r="C33" s="16">
        <f>'ATP copy'!AA15</f>
        <v>0</v>
      </c>
      <c r="D33" s="16">
        <f>'ATP copy'!AB15</f>
        <v>0</v>
      </c>
      <c r="E33" s="15">
        <f>'ATP copy'!AC15</f>
        <v>0</v>
      </c>
      <c r="F33" s="16">
        <f>'ATP copy'!AD15</f>
        <v>0</v>
      </c>
      <c r="G33" s="15">
        <f>'ATP copy'!AE15</f>
        <v>0</v>
      </c>
      <c r="H33" s="16" t="str">
        <f>'ATP copy'!AF15</f>
        <v/>
      </c>
      <c r="I33" s="16">
        <f>'ATP copy'!AG15</f>
        <v>0</v>
      </c>
      <c r="J33" s="16">
        <f>'ATP copy'!AH15</f>
        <v>0</v>
      </c>
      <c r="K33" s="16">
        <f>'ATP copy'!AI15</f>
        <v>0</v>
      </c>
      <c r="M33" t="str">
        <f t="shared" si="0"/>
        <v/>
      </c>
      <c r="N33" t="str">
        <f t="shared" si="1"/>
        <v/>
      </c>
      <c r="Q33" s="3" t="str">
        <f>IFERROR(VLOOKUP(A33,转换代码!K:L,2,0),"-")</f>
        <v>-</v>
      </c>
      <c r="R33" s="3" t="s">
        <v>337</v>
      </c>
      <c r="S33" s="3" t="str">
        <f>IFERROR(VLOOKUP(G33,转换代码!C:F,4,0),"-")</f>
        <v>-</v>
      </c>
      <c r="T33" s="3" t="str">
        <f>IFERROR(VLOOKUP(G33,转换代码!C:F,3,0),"-")</f>
        <v>-</v>
      </c>
      <c r="U33" s="3" t="str">
        <f>IFERROR(VLOOKUP(M33,转换代码!H:I,2,0)&amp;"20"&amp;N33,"-")</f>
        <v>-</v>
      </c>
      <c r="V33" s="3"/>
      <c r="W33" s="3"/>
      <c r="X33" s="3"/>
      <c r="Y33" s="3"/>
      <c r="Z33" s="3"/>
      <c r="AA33" s="3" t="str">
        <f t="shared" si="2"/>
        <v>-</v>
      </c>
      <c r="AB33" s="3"/>
      <c r="AC33" s="3"/>
      <c r="AD33" s="3"/>
      <c r="AE33" s="3"/>
    </row>
    <row r="34" spans="1:31">
      <c r="A34" s="15" t="str">
        <f>'ATP copy'!Y16</f>
        <v/>
      </c>
      <c r="B34" s="16">
        <f>'ATP copy'!Z16</f>
        <v>0</v>
      </c>
      <c r="C34" s="16">
        <f>'ATP copy'!AA16</f>
        <v>0</v>
      </c>
      <c r="D34" s="16">
        <f>'ATP copy'!AB16</f>
        <v>0</v>
      </c>
      <c r="E34" s="15">
        <f>'ATP copy'!AC16</f>
        <v>0</v>
      </c>
      <c r="F34" s="16">
        <f>'ATP copy'!AD16</f>
        <v>0</v>
      </c>
      <c r="G34" s="15">
        <f>'ATP copy'!AE16</f>
        <v>0</v>
      </c>
      <c r="H34" s="16" t="str">
        <f>'ATP copy'!AF16</f>
        <v/>
      </c>
      <c r="I34" s="16">
        <f>'ATP copy'!AG16</f>
        <v>0</v>
      </c>
      <c r="J34" s="16">
        <f>'ATP copy'!AH16</f>
        <v>0</v>
      </c>
      <c r="K34" s="16">
        <f>'ATP copy'!AI16</f>
        <v>0</v>
      </c>
      <c r="M34" t="str">
        <f t="shared" si="0"/>
        <v/>
      </c>
      <c r="N34" t="str">
        <f t="shared" si="1"/>
        <v/>
      </c>
      <c r="Q34" s="3" t="str">
        <f>IFERROR(VLOOKUP(A34,转换代码!K:L,2,0),"-")</f>
        <v>-</v>
      </c>
      <c r="R34" s="3" t="s">
        <v>337</v>
      </c>
      <c r="S34" s="3" t="str">
        <f>IFERROR(VLOOKUP(G34,转换代码!C:F,4,0),"-")</f>
        <v>-</v>
      </c>
      <c r="T34" s="3" t="str">
        <f>IFERROR(VLOOKUP(G34,转换代码!C:F,3,0),"-")</f>
        <v>-</v>
      </c>
      <c r="U34" s="3" t="str">
        <f>IFERROR(VLOOKUP(M34,转换代码!H:I,2,0)&amp;"20"&amp;N34,"-")</f>
        <v>-</v>
      </c>
      <c r="V34" s="3"/>
      <c r="W34" s="3"/>
      <c r="X34" s="3"/>
      <c r="Y34" s="3"/>
      <c r="Z34" s="3"/>
      <c r="AA34" s="3" t="str">
        <f t="shared" si="2"/>
        <v>-</v>
      </c>
      <c r="AB34" s="3"/>
      <c r="AC34" s="3"/>
      <c r="AD34" s="3"/>
      <c r="AE34" s="3"/>
    </row>
    <row r="35" spans="1:31">
      <c r="A35" s="15" t="str">
        <f>'ATP copy'!Y17</f>
        <v/>
      </c>
      <c r="B35" s="16">
        <f>'ATP copy'!Z17</f>
        <v>0</v>
      </c>
      <c r="C35" s="16">
        <f>'ATP copy'!AA17</f>
        <v>0</v>
      </c>
      <c r="D35" s="16">
        <f>'ATP copy'!AB17</f>
        <v>0</v>
      </c>
      <c r="E35" s="15">
        <f>'ATP copy'!AC17</f>
        <v>0</v>
      </c>
      <c r="F35" s="16">
        <f>'ATP copy'!AD17</f>
        <v>0</v>
      </c>
      <c r="G35" s="15">
        <f>'ATP copy'!AE17</f>
        <v>0</v>
      </c>
      <c r="H35" s="16" t="str">
        <f>'ATP copy'!AF17</f>
        <v/>
      </c>
      <c r="I35" s="16">
        <f>'ATP copy'!AG17</f>
        <v>0</v>
      </c>
      <c r="J35" s="16">
        <f>'ATP copy'!AH17</f>
        <v>0</v>
      </c>
      <c r="K35" s="16">
        <f>'ATP copy'!AI17</f>
        <v>0</v>
      </c>
      <c r="M35" t="str">
        <f t="shared" si="0"/>
        <v/>
      </c>
      <c r="N35" t="str">
        <f t="shared" si="1"/>
        <v/>
      </c>
      <c r="Q35" s="3" t="str">
        <f>IFERROR(VLOOKUP(A35,转换代码!K:L,2,0),"-")</f>
        <v>-</v>
      </c>
      <c r="R35" s="3" t="s">
        <v>337</v>
      </c>
      <c r="S35" s="3" t="str">
        <f>IFERROR(VLOOKUP(G35,转换代码!C:F,4,0),"-")</f>
        <v>-</v>
      </c>
      <c r="T35" s="3" t="str">
        <f>IFERROR(VLOOKUP(G35,转换代码!C:F,3,0),"-")</f>
        <v>-</v>
      </c>
      <c r="U35" s="3" t="str">
        <f>IFERROR(VLOOKUP(M35,转换代码!H:I,2,0)&amp;"20"&amp;N35,"-")</f>
        <v>-</v>
      </c>
      <c r="V35" s="3"/>
      <c r="W35" s="3"/>
      <c r="X35" s="3"/>
      <c r="Y35" s="3"/>
      <c r="Z35" s="3"/>
      <c r="AA35" s="3" t="str">
        <f t="shared" si="2"/>
        <v>-</v>
      </c>
      <c r="AB35" s="3"/>
      <c r="AC35" s="3"/>
      <c r="AD35" s="3"/>
      <c r="AE35" s="3"/>
    </row>
    <row r="36" spans="1:31">
      <c r="A36" s="15" t="str">
        <f>'ATP copy'!Y18</f>
        <v/>
      </c>
      <c r="B36" s="16">
        <f>'ATP copy'!Z18</f>
        <v>0</v>
      </c>
      <c r="C36" s="16">
        <f>'ATP copy'!AA18</f>
        <v>0</v>
      </c>
      <c r="D36" s="16">
        <f>'ATP copy'!AB18</f>
        <v>0</v>
      </c>
      <c r="E36" s="15">
        <f>'ATP copy'!AC18</f>
        <v>0</v>
      </c>
      <c r="F36" s="16">
        <f>'ATP copy'!AD18</f>
        <v>0</v>
      </c>
      <c r="G36" s="15">
        <f>'ATP copy'!AE18</f>
        <v>0</v>
      </c>
      <c r="H36" s="16" t="str">
        <f>'ATP copy'!AF18</f>
        <v/>
      </c>
      <c r="I36" s="16">
        <f>'ATP copy'!AG18</f>
        <v>0</v>
      </c>
      <c r="J36" s="16">
        <f>'ATP copy'!AH18</f>
        <v>0</v>
      </c>
      <c r="K36" s="16">
        <f>'ATP copy'!AI18</f>
        <v>0</v>
      </c>
      <c r="M36" t="str">
        <f t="shared" si="0"/>
        <v/>
      </c>
      <c r="N36" t="str">
        <f t="shared" si="1"/>
        <v/>
      </c>
      <c r="Q36" s="3" t="str">
        <f>IFERROR(VLOOKUP(A36,转换代码!K:L,2,0),"-")</f>
        <v>-</v>
      </c>
      <c r="R36" s="3" t="s">
        <v>337</v>
      </c>
      <c r="S36" s="3" t="str">
        <f>IFERROR(VLOOKUP(G36,转换代码!C:F,4,0),"-")</f>
        <v>-</v>
      </c>
      <c r="T36" s="3" t="str">
        <f>IFERROR(VLOOKUP(G36,转换代码!C:F,3,0),"-")</f>
        <v>-</v>
      </c>
      <c r="U36" s="3" t="str">
        <f>IFERROR(VLOOKUP(M36,转换代码!H:I,2,0)&amp;"20"&amp;N36,"-")</f>
        <v>-</v>
      </c>
      <c r="V36" s="3"/>
      <c r="W36" s="3"/>
      <c r="X36" s="3"/>
      <c r="Y36" s="3"/>
      <c r="Z36" s="3"/>
      <c r="AA36" s="3" t="str">
        <f t="shared" si="2"/>
        <v>-</v>
      </c>
      <c r="AB36" s="3"/>
      <c r="AC36" s="3"/>
      <c r="AD36" s="3"/>
      <c r="AE36" s="3"/>
    </row>
    <row r="37" spans="1:31">
      <c r="A37" s="15" t="str">
        <f>'ATP copy'!Y19</f>
        <v/>
      </c>
      <c r="B37" s="16">
        <f>'ATP copy'!Z19</f>
        <v>0</v>
      </c>
      <c r="C37" s="16">
        <f>'ATP copy'!AA19</f>
        <v>0</v>
      </c>
      <c r="D37" s="16">
        <f>'ATP copy'!AB19</f>
        <v>0</v>
      </c>
      <c r="E37" s="15">
        <f>'ATP copy'!AC19</f>
        <v>0</v>
      </c>
      <c r="F37" s="16">
        <f>'ATP copy'!AD19</f>
        <v>0</v>
      </c>
      <c r="G37" s="15">
        <f>'ATP copy'!AE19</f>
        <v>0</v>
      </c>
      <c r="H37" s="16" t="str">
        <f>'ATP copy'!AF19</f>
        <v/>
      </c>
      <c r="I37" s="16">
        <f>'ATP copy'!AG19</f>
        <v>0</v>
      </c>
      <c r="J37" s="16">
        <f>'ATP copy'!AH19</f>
        <v>0</v>
      </c>
      <c r="K37" s="16">
        <f>'ATP copy'!AI19</f>
        <v>0</v>
      </c>
      <c r="M37" t="str">
        <f t="shared" si="0"/>
        <v/>
      </c>
      <c r="N37" t="str">
        <f t="shared" si="1"/>
        <v/>
      </c>
      <c r="Q37" s="3" t="str">
        <f>IFERROR(VLOOKUP(A37,转换代码!K:L,2,0),"-")</f>
        <v>-</v>
      </c>
      <c r="R37" s="3" t="s">
        <v>337</v>
      </c>
      <c r="S37" s="3" t="str">
        <f>IFERROR(VLOOKUP(G37,转换代码!C:F,4,0),"-")</f>
        <v>-</v>
      </c>
      <c r="T37" s="3" t="str">
        <f>IFERROR(VLOOKUP(G37,转换代码!C:F,3,0),"-")</f>
        <v>-</v>
      </c>
      <c r="U37" s="3" t="str">
        <f>IFERROR(VLOOKUP(M37,转换代码!H:I,2,0)&amp;"20"&amp;N37,"-")</f>
        <v>-</v>
      </c>
      <c r="V37" s="3"/>
      <c r="W37" s="3"/>
      <c r="X37" s="3"/>
      <c r="Y37" s="3"/>
      <c r="Z37" s="3"/>
      <c r="AA37" s="3" t="str">
        <f t="shared" si="2"/>
        <v>-</v>
      </c>
      <c r="AB37" s="3"/>
      <c r="AC37" s="3"/>
      <c r="AD37" s="3"/>
      <c r="AE37" s="3"/>
    </row>
    <row r="38" spans="1:31">
      <c r="A38" s="15" t="str">
        <f>'ATP copy'!Y20</f>
        <v/>
      </c>
      <c r="B38" s="16">
        <f>'ATP copy'!Z20</f>
        <v>0</v>
      </c>
      <c r="C38" s="16">
        <f>'ATP copy'!AA20</f>
        <v>0</v>
      </c>
      <c r="D38" s="16">
        <f>'ATP copy'!AB20</f>
        <v>0</v>
      </c>
      <c r="E38" s="15">
        <f>'ATP copy'!AC20</f>
        <v>0</v>
      </c>
      <c r="F38" s="16">
        <f>'ATP copy'!AD20</f>
        <v>0</v>
      </c>
      <c r="G38" s="15">
        <f>'ATP copy'!AE20</f>
        <v>0</v>
      </c>
      <c r="H38" s="16" t="str">
        <f>'ATP copy'!AF20</f>
        <v/>
      </c>
      <c r="I38" s="16">
        <f>'ATP copy'!AG20</f>
        <v>0</v>
      </c>
      <c r="J38" s="16">
        <f>'ATP copy'!AH20</f>
        <v>0</v>
      </c>
      <c r="K38" s="16">
        <f>'ATP copy'!AI20</f>
        <v>0</v>
      </c>
      <c r="M38" t="str">
        <f t="shared" si="0"/>
        <v/>
      </c>
      <c r="N38" t="str">
        <f t="shared" si="1"/>
        <v/>
      </c>
      <c r="Q38" s="3" t="str">
        <f>IFERROR(VLOOKUP(A38,转换代码!K:L,2,0),"-")</f>
        <v>-</v>
      </c>
      <c r="R38" s="3" t="s">
        <v>337</v>
      </c>
      <c r="S38" s="3" t="str">
        <f>IFERROR(VLOOKUP(G38,转换代码!C:F,4,0),"-")</f>
        <v>-</v>
      </c>
      <c r="T38" s="3" t="str">
        <f>IFERROR(VLOOKUP(G38,转换代码!C:F,3,0),"-")</f>
        <v>-</v>
      </c>
      <c r="U38" s="3" t="str">
        <f>IFERROR(VLOOKUP(M38,转换代码!H:I,2,0)&amp;"20"&amp;N38,"-")</f>
        <v>-</v>
      </c>
      <c r="V38" s="3"/>
      <c r="W38" s="3"/>
      <c r="X38" s="3"/>
      <c r="Y38" s="3"/>
      <c r="Z38" s="3"/>
      <c r="AA38" s="3" t="str">
        <f t="shared" si="2"/>
        <v>-</v>
      </c>
      <c r="AB38" s="3"/>
      <c r="AC38" s="3"/>
      <c r="AD38" s="3"/>
      <c r="AE38" s="3"/>
    </row>
    <row r="39" spans="1:31">
      <c r="A39" s="15" t="str">
        <f>'ATP copy'!Y21</f>
        <v/>
      </c>
      <c r="B39" s="16">
        <f>'ATP copy'!Z21</f>
        <v>0</v>
      </c>
      <c r="C39" s="16">
        <f>'ATP copy'!AA21</f>
        <v>0</v>
      </c>
      <c r="D39" s="16">
        <f>'ATP copy'!AB21</f>
        <v>0</v>
      </c>
      <c r="E39" s="15">
        <f>'ATP copy'!AC21</f>
        <v>0</v>
      </c>
      <c r="F39" s="16">
        <f>'ATP copy'!AD21</f>
        <v>0</v>
      </c>
      <c r="G39" s="15">
        <f>'ATP copy'!AE21</f>
        <v>0</v>
      </c>
      <c r="H39" s="16" t="str">
        <f>'ATP copy'!AF21</f>
        <v/>
      </c>
      <c r="I39" s="16">
        <f>'ATP copy'!AG21</f>
        <v>0</v>
      </c>
      <c r="J39" s="16">
        <f>'ATP copy'!AH21</f>
        <v>0</v>
      </c>
      <c r="K39" s="16">
        <f>'ATP copy'!AI21</f>
        <v>0</v>
      </c>
      <c r="M39" t="str">
        <f t="shared" si="0"/>
        <v/>
      </c>
      <c r="N39" t="str">
        <f t="shared" si="1"/>
        <v/>
      </c>
      <c r="Q39" s="3" t="str">
        <f>IFERROR(VLOOKUP(A39,转换代码!K:L,2,0),"-")</f>
        <v>-</v>
      </c>
      <c r="R39" s="3" t="s">
        <v>337</v>
      </c>
      <c r="S39" s="3" t="str">
        <f>IFERROR(VLOOKUP(G39,转换代码!C:F,4,0),"-")</f>
        <v>-</v>
      </c>
      <c r="T39" s="3" t="str">
        <f>IFERROR(VLOOKUP(G39,转换代码!C:F,3,0),"-")</f>
        <v>-</v>
      </c>
      <c r="U39" s="3" t="str">
        <f>IFERROR(VLOOKUP(M39,转换代码!H:I,2,0)&amp;"20"&amp;N39,"-")</f>
        <v>-</v>
      </c>
      <c r="V39" s="3"/>
      <c r="W39" s="3"/>
      <c r="X39" s="3"/>
      <c r="Y39" s="3"/>
      <c r="Z39" s="3"/>
      <c r="AA39" s="3" t="str">
        <f t="shared" si="2"/>
        <v>-</v>
      </c>
      <c r="AB39" s="3"/>
      <c r="AC39" s="3"/>
      <c r="AD39" s="3"/>
      <c r="AE39" s="3"/>
    </row>
    <row r="40" spans="1:31">
      <c r="A40" s="15" t="str">
        <f>'ATP copy'!Y22</f>
        <v/>
      </c>
      <c r="B40" s="16">
        <f>'ATP copy'!Z22</f>
        <v>0</v>
      </c>
      <c r="C40" s="16">
        <f>'ATP copy'!AA22</f>
        <v>0</v>
      </c>
      <c r="D40" s="16">
        <f>'ATP copy'!AB22</f>
        <v>0</v>
      </c>
      <c r="E40" s="15">
        <f>'ATP copy'!AC22</f>
        <v>0</v>
      </c>
      <c r="F40" s="16">
        <f>'ATP copy'!AD22</f>
        <v>0</v>
      </c>
      <c r="G40" s="15">
        <f>'ATP copy'!AE22</f>
        <v>0</v>
      </c>
      <c r="H40" s="16" t="str">
        <f>'ATP copy'!AF22</f>
        <v/>
      </c>
      <c r="I40" s="16">
        <f>'ATP copy'!AG22</f>
        <v>0</v>
      </c>
      <c r="J40" s="16">
        <f>'ATP copy'!AH22</f>
        <v>0</v>
      </c>
      <c r="K40" s="16">
        <f>'ATP copy'!AI22</f>
        <v>0</v>
      </c>
      <c r="M40" t="str">
        <f t="shared" si="0"/>
        <v/>
      </c>
      <c r="N40" t="str">
        <f t="shared" si="1"/>
        <v/>
      </c>
      <c r="Q40" s="3" t="str">
        <f>IFERROR(VLOOKUP(A40,转换代码!K:L,2,0),"-")</f>
        <v>-</v>
      </c>
      <c r="R40" s="3" t="s">
        <v>337</v>
      </c>
      <c r="S40" s="3" t="str">
        <f>IFERROR(VLOOKUP(G40,转换代码!C:F,4,0),"-")</f>
        <v>-</v>
      </c>
      <c r="T40" s="3" t="str">
        <f>IFERROR(VLOOKUP(G40,转换代码!C:F,3,0),"-")</f>
        <v>-</v>
      </c>
      <c r="U40" s="3" t="str">
        <f>IFERROR(VLOOKUP(M40,转换代码!H:I,2,0)&amp;"20"&amp;N40,"-")</f>
        <v>-</v>
      </c>
      <c r="V40" s="3"/>
      <c r="W40" s="3"/>
      <c r="X40" s="3"/>
      <c r="Y40" s="3"/>
      <c r="Z40" s="3"/>
      <c r="AA40" s="3" t="str">
        <f t="shared" si="2"/>
        <v>-</v>
      </c>
      <c r="AB40" s="3"/>
      <c r="AC40" s="3"/>
      <c r="AD40" s="3"/>
      <c r="AE40" s="3"/>
    </row>
    <row r="41" spans="1:31">
      <c r="A41" s="15" t="str">
        <f>'ATP copy'!Y23</f>
        <v/>
      </c>
      <c r="B41" s="16">
        <f>'ATP copy'!Z23</f>
        <v>0</v>
      </c>
      <c r="C41" s="16">
        <f>'ATP copy'!AA23</f>
        <v>0</v>
      </c>
      <c r="D41" s="16">
        <f>'ATP copy'!AB23</f>
        <v>0</v>
      </c>
      <c r="E41" s="15">
        <f>'ATP copy'!AC23</f>
        <v>0</v>
      </c>
      <c r="F41" s="16">
        <f>'ATP copy'!AD23</f>
        <v>0</v>
      </c>
      <c r="G41" s="15">
        <f>'ATP copy'!AE23</f>
        <v>0</v>
      </c>
      <c r="H41" s="16" t="str">
        <f>'ATP copy'!AF23</f>
        <v/>
      </c>
      <c r="I41" s="16">
        <f>'ATP copy'!AG23</f>
        <v>0</v>
      </c>
      <c r="J41" s="16">
        <f>'ATP copy'!AH23</f>
        <v>0</v>
      </c>
      <c r="K41" s="16">
        <f>'ATP copy'!AI23</f>
        <v>0</v>
      </c>
      <c r="M41" t="str">
        <f t="shared" si="0"/>
        <v/>
      </c>
      <c r="N41" t="str">
        <f t="shared" si="1"/>
        <v/>
      </c>
      <c r="Q41" s="3" t="str">
        <f>IFERROR(VLOOKUP(A41,转换代码!K:L,2,0),"-")</f>
        <v>-</v>
      </c>
      <c r="R41" s="3" t="s">
        <v>337</v>
      </c>
      <c r="S41" s="3" t="str">
        <f>IFERROR(VLOOKUP(G41,转换代码!C:F,4,0),"-")</f>
        <v>-</v>
      </c>
      <c r="T41" s="3" t="str">
        <f>IFERROR(VLOOKUP(G41,转换代码!C:F,3,0),"-")</f>
        <v>-</v>
      </c>
      <c r="U41" s="3" t="str">
        <f>IFERROR(VLOOKUP(M41,转换代码!H:I,2,0)&amp;"20"&amp;N41,"-")</f>
        <v>-</v>
      </c>
      <c r="V41" s="3"/>
      <c r="W41" s="3"/>
      <c r="X41" s="3"/>
      <c r="Y41" s="3"/>
      <c r="Z41" s="3"/>
      <c r="AA41" s="3" t="str">
        <f t="shared" si="2"/>
        <v>-</v>
      </c>
      <c r="AB41" s="3"/>
      <c r="AC41" s="3"/>
      <c r="AD41" s="3"/>
      <c r="AE41" s="3"/>
    </row>
    <row r="42" spans="1:31">
      <c r="A42" s="15" t="str">
        <f>'ATP copy'!Y24</f>
        <v/>
      </c>
      <c r="B42" s="16">
        <f>'ATP copy'!Z24</f>
        <v>0</v>
      </c>
      <c r="C42" s="16">
        <f>'ATP copy'!AA24</f>
        <v>0</v>
      </c>
      <c r="D42" s="16">
        <f>'ATP copy'!AB24</f>
        <v>0</v>
      </c>
      <c r="E42" s="15">
        <f>'ATP copy'!AC24</f>
        <v>0</v>
      </c>
      <c r="F42" s="16">
        <f>'ATP copy'!AD24</f>
        <v>0</v>
      </c>
      <c r="G42" s="15">
        <f>'ATP copy'!AE24</f>
        <v>0</v>
      </c>
      <c r="H42" s="16" t="str">
        <f>'ATP copy'!AF24</f>
        <v/>
      </c>
      <c r="I42" s="16">
        <f>'ATP copy'!AG24</f>
        <v>0</v>
      </c>
      <c r="J42" s="16">
        <f>'ATP copy'!AH24</f>
        <v>0</v>
      </c>
      <c r="K42" s="16">
        <f>'ATP copy'!AI24</f>
        <v>0</v>
      </c>
      <c r="M42" t="str">
        <f t="shared" si="0"/>
        <v/>
      </c>
      <c r="N42" t="str">
        <f t="shared" si="1"/>
        <v/>
      </c>
      <c r="Q42" s="3" t="str">
        <f>IFERROR(VLOOKUP(A42,转换代码!K:L,2,0),"-")</f>
        <v>-</v>
      </c>
      <c r="R42" s="3" t="s">
        <v>337</v>
      </c>
      <c r="S42" s="3" t="str">
        <f>IFERROR(VLOOKUP(G42,转换代码!C:F,4,0),"-")</f>
        <v>-</v>
      </c>
      <c r="T42" s="3" t="str">
        <f>IFERROR(VLOOKUP(G42,转换代码!C:F,3,0),"-")</f>
        <v>-</v>
      </c>
      <c r="U42" s="3" t="str">
        <f>IFERROR(VLOOKUP(M42,转换代码!H:I,2,0)&amp;"20"&amp;N42,"-")</f>
        <v>-</v>
      </c>
      <c r="V42" s="3"/>
      <c r="W42" s="3"/>
      <c r="X42" s="3"/>
      <c r="Y42" s="3"/>
      <c r="Z42" s="3"/>
      <c r="AA42" s="3" t="str">
        <f t="shared" si="2"/>
        <v>-</v>
      </c>
      <c r="AB42" s="3"/>
      <c r="AC42" s="3"/>
      <c r="AD42" s="3"/>
      <c r="AE42" s="3"/>
    </row>
    <row r="43" spans="1:31">
      <c r="A43" s="15" t="str">
        <f>'ATP copy'!Y25</f>
        <v/>
      </c>
      <c r="B43" s="16">
        <f>'ATP copy'!Z25</f>
        <v>0</v>
      </c>
      <c r="C43" s="16">
        <f>'ATP copy'!AA25</f>
        <v>0</v>
      </c>
      <c r="D43" s="16">
        <f>'ATP copy'!AB25</f>
        <v>0</v>
      </c>
      <c r="E43" s="15">
        <f>'ATP copy'!AC25</f>
        <v>0</v>
      </c>
      <c r="F43" s="16">
        <f>'ATP copy'!AD25</f>
        <v>0</v>
      </c>
      <c r="G43" s="15">
        <f>'ATP copy'!AE25</f>
        <v>0</v>
      </c>
      <c r="H43" s="16" t="str">
        <f>'ATP copy'!AF25</f>
        <v/>
      </c>
      <c r="I43" s="16">
        <f>'ATP copy'!AG25</f>
        <v>0</v>
      </c>
      <c r="J43" s="16">
        <f>'ATP copy'!AH25</f>
        <v>0</v>
      </c>
      <c r="K43" s="16">
        <f>'ATP copy'!AI25</f>
        <v>0</v>
      </c>
      <c r="M43" t="str">
        <f t="shared" si="0"/>
        <v/>
      </c>
      <c r="N43" t="str">
        <f t="shared" si="1"/>
        <v/>
      </c>
      <c r="Q43" s="3" t="str">
        <f>IFERROR(VLOOKUP(A43,转换代码!K:L,2,0),"-")</f>
        <v>-</v>
      </c>
      <c r="R43" s="3" t="s">
        <v>337</v>
      </c>
      <c r="S43" s="3" t="str">
        <f>IFERROR(VLOOKUP(G43,转换代码!C:F,4,0),"-")</f>
        <v>-</v>
      </c>
      <c r="T43" s="3" t="str">
        <f>IFERROR(VLOOKUP(G43,转换代码!C:F,3,0),"-")</f>
        <v>-</v>
      </c>
      <c r="U43" s="3" t="str">
        <f>IFERROR(VLOOKUP(M43,转换代码!H:I,2,0)&amp;"20"&amp;N43,"-")</f>
        <v>-</v>
      </c>
      <c r="V43" s="3"/>
      <c r="W43" s="3"/>
      <c r="X43" s="3"/>
      <c r="Y43" s="3"/>
      <c r="Z43" s="3"/>
      <c r="AA43" s="3" t="str">
        <f t="shared" si="2"/>
        <v>-</v>
      </c>
      <c r="AB43" s="3"/>
      <c r="AC43" s="3"/>
      <c r="AD43" s="3"/>
      <c r="AE43" s="3"/>
    </row>
    <row r="44" spans="1:31">
      <c r="A44" s="15" t="str">
        <f>'ATP copy'!Y26</f>
        <v/>
      </c>
      <c r="B44" s="16">
        <f>'ATP copy'!Z26</f>
        <v>0</v>
      </c>
      <c r="C44" s="16">
        <f>'ATP copy'!AA26</f>
        <v>0</v>
      </c>
      <c r="D44" s="16">
        <f>'ATP copy'!AB26</f>
        <v>0</v>
      </c>
      <c r="E44" s="15">
        <f>'ATP copy'!AC26</f>
        <v>0</v>
      </c>
      <c r="F44" s="16">
        <f>'ATP copy'!AD26</f>
        <v>0</v>
      </c>
      <c r="G44" s="15">
        <f>'ATP copy'!AE26</f>
        <v>0</v>
      </c>
      <c r="H44" s="16" t="str">
        <f>'ATP copy'!AF26</f>
        <v/>
      </c>
      <c r="I44" s="16">
        <f>'ATP copy'!AG26</f>
        <v>0</v>
      </c>
      <c r="J44" s="16">
        <f>'ATP copy'!AH26</f>
        <v>0</v>
      </c>
      <c r="K44" s="16">
        <f>'ATP copy'!AI26</f>
        <v>0</v>
      </c>
      <c r="M44" t="str">
        <f t="shared" si="0"/>
        <v/>
      </c>
      <c r="N44" t="str">
        <f t="shared" si="1"/>
        <v/>
      </c>
      <c r="Q44" s="3" t="str">
        <f>IFERROR(VLOOKUP(A44,转换代码!K:L,2,0),"-")</f>
        <v>-</v>
      </c>
      <c r="R44" s="3" t="s">
        <v>337</v>
      </c>
      <c r="S44" s="3" t="str">
        <f>IFERROR(VLOOKUP(G44,转换代码!C:F,4,0),"-")</f>
        <v>-</v>
      </c>
      <c r="T44" s="3" t="str">
        <f>IFERROR(VLOOKUP(G44,转换代码!C:F,3,0),"-")</f>
        <v>-</v>
      </c>
      <c r="U44" s="3" t="str">
        <f>IFERROR(VLOOKUP(M44,转换代码!H:I,2,0)&amp;"20"&amp;N44,"-")</f>
        <v>-</v>
      </c>
      <c r="V44" s="3"/>
      <c r="W44" s="3"/>
      <c r="X44" s="3"/>
      <c r="Y44" s="3"/>
      <c r="Z44" s="3"/>
      <c r="AA44" s="3" t="str">
        <f t="shared" si="2"/>
        <v>-</v>
      </c>
      <c r="AB44" s="3"/>
      <c r="AC44" s="3"/>
      <c r="AD44" s="3"/>
      <c r="AE44" s="3"/>
    </row>
    <row r="45" spans="1:31">
      <c r="A45" s="15" t="str">
        <f>'ATP copy'!Y27</f>
        <v/>
      </c>
      <c r="B45" s="16">
        <f>'ATP copy'!Z27</f>
        <v>0</v>
      </c>
      <c r="C45" s="16">
        <f>'ATP copy'!AA27</f>
        <v>0</v>
      </c>
      <c r="D45" s="16">
        <f>'ATP copy'!AB27</f>
        <v>0</v>
      </c>
      <c r="E45" s="15">
        <f>'ATP copy'!AC27</f>
        <v>0</v>
      </c>
      <c r="F45" s="16">
        <f>'ATP copy'!AD27</f>
        <v>0</v>
      </c>
      <c r="G45" s="15">
        <f>'ATP copy'!AE27</f>
        <v>0</v>
      </c>
      <c r="H45" s="16" t="str">
        <f>'ATP copy'!AF27</f>
        <v/>
      </c>
      <c r="I45" s="16">
        <f>'ATP copy'!AG27</f>
        <v>0</v>
      </c>
      <c r="J45" s="16">
        <f>'ATP copy'!AH27</f>
        <v>0</v>
      </c>
      <c r="K45" s="16">
        <f>'ATP copy'!AI27</f>
        <v>0</v>
      </c>
      <c r="M45" t="str">
        <f t="shared" si="0"/>
        <v/>
      </c>
      <c r="N45" t="str">
        <f t="shared" si="1"/>
        <v/>
      </c>
      <c r="Q45" s="3" t="str">
        <f>IFERROR(VLOOKUP(A45,转换代码!K:L,2,0),"-")</f>
        <v>-</v>
      </c>
      <c r="R45" s="3" t="s">
        <v>337</v>
      </c>
      <c r="S45" s="3" t="str">
        <f>IFERROR(VLOOKUP(G45,转换代码!C:F,4,0),"-")</f>
        <v>-</v>
      </c>
      <c r="T45" s="3" t="str">
        <f>IFERROR(VLOOKUP(G45,转换代码!C:F,3,0),"-")</f>
        <v>-</v>
      </c>
      <c r="U45" s="3" t="str">
        <f>IFERROR(VLOOKUP(M45,转换代码!H:I,2,0)&amp;"20"&amp;N45,"-")</f>
        <v>-</v>
      </c>
      <c r="V45" s="3"/>
      <c r="W45" s="3"/>
      <c r="X45" s="3"/>
      <c r="Y45" s="3"/>
      <c r="Z45" s="3"/>
      <c r="AA45" s="3" t="str">
        <f t="shared" si="2"/>
        <v>-</v>
      </c>
      <c r="AB45" s="3"/>
      <c r="AC45" s="3"/>
      <c r="AD45" s="3"/>
      <c r="AE45" s="3"/>
    </row>
    <row r="46" spans="1:31">
      <c r="A46" s="15" t="str">
        <f>'ATP copy'!Y28</f>
        <v/>
      </c>
      <c r="B46" s="16">
        <f>'ATP copy'!Z28</f>
        <v>0</v>
      </c>
      <c r="C46" s="16">
        <f>'ATP copy'!AA28</f>
        <v>0</v>
      </c>
      <c r="D46" s="16">
        <f>'ATP copy'!AB28</f>
        <v>0</v>
      </c>
      <c r="E46" s="15">
        <f>'ATP copy'!AC28</f>
        <v>0</v>
      </c>
      <c r="F46" s="16">
        <f>'ATP copy'!AD28</f>
        <v>0</v>
      </c>
      <c r="G46" s="15">
        <f>'ATP copy'!AE28</f>
        <v>0</v>
      </c>
      <c r="H46" s="16" t="str">
        <f>'ATP copy'!AF28</f>
        <v/>
      </c>
      <c r="I46" s="16">
        <f>'ATP copy'!AG28</f>
        <v>0</v>
      </c>
      <c r="J46" s="16">
        <f>'ATP copy'!AH28</f>
        <v>0</v>
      </c>
      <c r="K46" s="16">
        <f>'ATP copy'!AI28</f>
        <v>0</v>
      </c>
      <c r="M46" t="str">
        <f t="shared" si="0"/>
        <v/>
      </c>
      <c r="N46" t="str">
        <f t="shared" si="1"/>
        <v/>
      </c>
      <c r="Q46" s="3" t="str">
        <f>IFERROR(VLOOKUP(A46,转换代码!K:L,2,0),"-")</f>
        <v>-</v>
      </c>
      <c r="R46" s="3" t="s">
        <v>337</v>
      </c>
      <c r="S46" s="3" t="str">
        <f>IFERROR(VLOOKUP(G46,转换代码!C:F,4,0),"-")</f>
        <v>-</v>
      </c>
      <c r="T46" s="3" t="str">
        <f>IFERROR(VLOOKUP(G46,转换代码!C:F,3,0),"-")</f>
        <v>-</v>
      </c>
      <c r="U46" s="3" t="str">
        <f>IFERROR(VLOOKUP(M46,转换代码!H:I,2,0)&amp;"20"&amp;N46,"-")</f>
        <v>-</v>
      </c>
      <c r="V46" s="3"/>
      <c r="W46" s="3"/>
      <c r="X46" s="3"/>
      <c r="Y46" s="3"/>
      <c r="Z46" s="3"/>
      <c r="AA46" s="3" t="str">
        <f t="shared" si="2"/>
        <v>-</v>
      </c>
      <c r="AB46" s="3"/>
      <c r="AC46" s="3"/>
      <c r="AD46" s="3"/>
      <c r="AE46" s="3"/>
    </row>
    <row r="47" spans="1:31">
      <c r="A47" s="15" t="str">
        <f>'ATP copy'!Y29</f>
        <v/>
      </c>
      <c r="B47" s="16">
        <f>'ATP copy'!Z29</f>
        <v>0</v>
      </c>
      <c r="C47" s="16">
        <f>'ATP copy'!AA29</f>
        <v>0</v>
      </c>
      <c r="D47" s="16">
        <f>'ATP copy'!AB29</f>
        <v>0</v>
      </c>
      <c r="E47" s="15">
        <f>'ATP copy'!AC29</f>
        <v>0</v>
      </c>
      <c r="F47" s="16">
        <f>'ATP copy'!AD29</f>
        <v>0</v>
      </c>
      <c r="G47" s="15">
        <f>'ATP copy'!AE29</f>
        <v>0</v>
      </c>
      <c r="H47" s="16" t="str">
        <f>'ATP copy'!AF29</f>
        <v/>
      </c>
      <c r="I47" s="16">
        <f>'ATP copy'!AG29</f>
        <v>0</v>
      </c>
      <c r="J47" s="16">
        <f>'ATP copy'!AH29</f>
        <v>0</v>
      </c>
      <c r="K47" s="16">
        <f>'ATP copy'!AI29</f>
        <v>0</v>
      </c>
      <c r="M47" t="str">
        <f t="shared" si="0"/>
        <v/>
      </c>
      <c r="N47" t="str">
        <f t="shared" si="1"/>
        <v/>
      </c>
      <c r="Q47" s="3" t="str">
        <f>IFERROR(VLOOKUP(A47,转换代码!K:L,2,0),"-")</f>
        <v>-</v>
      </c>
      <c r="R47" s="3" t="s">
        <v>337</v>
      </c>
      <c r="S47" s="3" t="str">
        <f>IFERROR(VLOOKUP(G47,转换代码!C:F,4,0),"-")</f>
        <v>-</v>
      </c>
      <c r="T47" s="3" t="str">
        <f>IFERROR(VLOOKUP(G47,转换代码!C:F,3,0),"-")</f>
        <v>-</v>
      </c>
      <c r="U47" s="3" t="str">
        <f>IFERROR(VLOOKUP(M47,转换代码!H:I,2,0)&amp;"20"&amp;N47,"-")</f>
        <v>-</v>
      </c>
      <c r="V47" s="3"/>
      <c r="W47" s="3"/>
      <c r="X47" s="3"/>
      <c r="Y47" s="3"/>
      <c r="Z47" s="3"/>
      <c r="AA47" s="3" t="str">
        <f t="shared" si="2"/>
        <v>-</v>
      </c>
      <c r="AB47" s="3"/>
      <c r="AC47" s="3"/>
      <c r="AD47" s="3"/>
      <c r="AE47" s="3"/>
    </row>
    <row r="48" spans="1:31">
      <c r="A48" s="15" t="str">
        <f>'ATP copy'!Y30</f>
        <v/>
      </c>
      <c r="B48" s="16">
        <f>'ATP copy'!Z30</f>
        <v>0</v>
      </c>
      <c r="C48" s="16">
        <f>'ATP copy'!AA30</f>
        <v>0</v>
      </c>
      <c r="D48" s="16">
        <f>'ATP copy'!AB30</f>
        <v>0</v>
      </c>
      <c r="E48" s="15">
        <f>'ATP copy'!AC30</f>
        <v>0</v>
      </c>
      <c r="F48" s="16">
        <f>'ATP copy'!AD30</f>
        <v>0</v>
      </c>
      <c r="G48" s="15">
        <f>'ATP copy'!AE30</f>
        <v>0</v>
      </c>
      <c r="H48" s="16" t="str">
        <f>'ATP copy'!AF30</f>
        <v/>
      </c>
      <c r="I48" s="16">
        <f>'ATP copy'!AG30</f>
        <v>0</v>
      </c>
      <c r="J48" s="16">
        <f>'ATP copy'!AH30</f>
        <v>0</v>
      </c>
      <c r="K48" s="16">
        <f>'ATP copy'!AI30</f>
        <v>0</v>
      </c>
      <c r="M48" t="str">
        <f t="shared" si="0"/>
        <v/>
      </c>
      <c r="N48" t="str">
        <f t="shared" si="1"/>
        <v/>
      </c>
      <c r="Q48" s="3" t="str">
        <f>IFERROR(VLOOKUP(A48,转换代码!K:L,2,0),"-")</f>
        <v>-</v>
      </c>
      <c r="R48" s="3" t="s">
        <v>337</v>
      </c>
      <c r="S48" s="3" t="str">
        <f>IFERROR(VLOOKUP(G48,转换代码!C:F,4,0),"-")</f>
        <v>-</v>
      </c>
      <c r="T48" s="3" t="str">
        <f>IFERROR(VLOOKUP(G48,转换代码!C:F,3,0),"-")</f>
        <v>-</v>
      </c>
      <c r="U48" s="3" t="str">
        <f>IFERROR(VLOOKUP(M48,转换代码!H:I,2,0)&amp;"20"&amp;N48,"-")</f>
        <v>-</v>
      </c>
      <c r="V48" s="3"/>
      <c r="W48" s="3"/>
      <c r="X48" s="3"/>
      <c r="Y48" s="3"/>
      <c r="Z48" s="3"/>
      <c r="AA48" s="3" t="str">
        <f t="shared" si="2"/>
        <v>-</v>
      </c>
      <c r="AB48" s="3"/>
      <c r="AC48" s="3"/>
      <c r="AD48" s="3"/>
      <c r="AE48" s="3"/>
    </row>
    <row r="49" spans="1:31">
      <c r="A49" s="15" t="str">
        <f>'ATP copy'!Y31</f>
        <v/>
      </c>
      <c r="B49" s="16">
        <f>'ATP copy'!Z31</f>
        <v>0</v>
      </c>
      <c r="C49" s="16">
        <f>'ATP copy'!AA31</f>
        <v>0</v>
      </c>
      <c r="D49" s="16">
        <f>'ATP copy'!AB31</f>
        <v>0</v>
      </c>
      <c r="E49" s="15">
        <f>'ATP copy'!AC31</f>
        <v>0</v>
      </c>
      <c r="F49" s="16">
        <f>'ATP copy'!AD31</f>
        <v>0</v>
      </c>
      <c r="G49" s="15">
        <f>'ATP copy'!AE31</f>
        <v>0</v>
      </c>
      <c r="H49" s="16" t="str">
        <f>'ATP copy'!AF31</f>
        <v/>
      </c>
      <c r="I49" s="16">
        <f>'ATP copy'!AG31</f>
        <v>0</v>
      </c>
      <c r="J49" s="16">
        <f>'ATP copy'!AH31</f>
        <v>0</v>
      </c>
      <c r="K49" s="16">
        <f>'ATP copy'!AI31</f>
        <v>0</v>
      </c>
      <c r="M49" t="str">
        <f t="shared" si="0"/>
        <v/>
      </c>
      <c r="N49" t="str">
        <f t="shared" si="1"/>
        <v/>
      </c>
      <c r="Q49" s="3" t="str">
        <f>IFERROR(VLOOKUP(A49,转换代码!K:L,2,0),"-")</f>
        <v>-</v>
      </c>
      <c r="R49" s="3" t="s">
        <v>337</v>
      </c>
      <c r="S49" s="3" t="str">
        <f>IFERROR(VLOOKUP(G49,转换代码!C:F,4,0),"-")</f>
        <v>-</v>
      </c>
      <c r="T49" s="3" t="str">
        <f>IFERROR(VLOOKUP(G49,转换代码!C:F,3,0),"-")</f>
        <v>-</v>
      </c>
      <c r="U49" s="3" t="str">
        <f>IFERROR(VLOOKUP(M49,转换代码!H:I,2,0)&amp;"20"&amp;N49,"-")</f>
        <v>-</v>
      </c>
      <c r="V49" s="3"/>
      <c r="W49" s="3"/>
      <c r="X49" s="3"/>
      <c r="Y49" s="3"/>
      <c r="Z49" s="3"/>
      <c r="AA49" s="3" t="str">
        <f t="shared" si="2"/>
        <v>-</v>
      </c>
      <c r="AB49" s="3"/>
      <c r="AC49" s="3"/>
      <c r="AD49" s="3"/>
      <c r="AE49" s="3"/>
    </row>
    <row r="50" spans="1:31">
      <c r="A50" s="15" t="str">
        <f>'ATP copy'!Y32</f>
        <v/>
      </c>
      <c r="B50" s="16">
        <f>'ATP copy'!Z32</f>
        <v>0</v>
      </c>
      <c r="C50" s="16">
        <f>'ATP copy'!AA32</f>
        <v>0</v>
      </c>
      <c r="D50" s="16">
        <f>'ATP copy'!AB32</f>
        <v>0</v>
      </c>
      <c r="E50" s="15">
        <f>'ATP copy'!AC32</f>
        <v>0</v>
      </c>
      <c r="F50" s="16">
        <f>'ATP copy'!AD32</f>
        <v>0</v>
      </c>
      <c r="G50" s="15">
        <f>'ATP copy'!AE32</f>
        <v>0</v>
      </c>
      <c r="H50" s="16" t="str">
        <f>'ATP copy'!AF32</f>
        <v/>
      </c>
      <c r="I50" s="16">
        <f>'ATP copy'!AG32</f>
        <v>0</v>
      </c>
      <c r="J50" s="16">
        <f>'ATP copy'!AH32</f>
        <v>0</v>
      </c>
      <c r="K50" s="16">
        <f>'ATP copy'!AI32</f>
        <v>0</v>
      </c>
      <c r="M50" t="str">
        <f t="shared" si="0"/>
        <v/>
      </c>
      <c r="N50" t="str">
        <f t="shared" si="1"/>
        <v/>
      </c>
      <c r="Q50" s="3" t="str">
        <f>IFERROR(VLOOKUP(A50,转换代码!K:L,2,0),"-")</f>
        <v>-</v>
      </c>
      <c r="R50" s="3" t="s">
        <v>337</v>
      </c>
      <c r="S50" s="3" t="str">
        <f>IFERROR(VLOOKUP(G50,转换代码!C:F,4,0),"-")</f>
        <v>-</v>
      </c>
      <c r="T50" s="3" t="str">
        <f>IFERROR(VLOOKUP(G50,转换代码!C:F,3,0),"-")</f>
        <v>-</v>
      </c>
      <c r="U50" s="3" t="str">
        <f>IFERROR(VLOOKUP(M50,转换代码!H:I,2,0)&amp;"20"&amp;N50,"-")</f>
        <v>-</v>
      </c>
      <c r="V50" s="3"/>
      <c r="W50" s="3"/>
      <c r="X50" s="3"/>
      <c r="Y50" s="3"/>
      <c r="Z50" s="3"/>
      <c r="AA50" s="3" t="str">
        <f t="shared" si="2"/>
        <v>-</v>
      </c>
      <c r="AB50" s="3"/>
      <c r="AC50" s="3"/>
      <c r="AD50" s="3"/>
      <c r="AE50" s="3"/>
    </row>
    <row r="51" spans="1:31">
      <c r="A51" s="15" t="str">
        <f>'ATP copy'!Y33</f>
        <v/>
      </c>
      <c r="B51" s="16">
        <f>'ATP copy'!Z33</f>
        <v>0</v>
      </c>
      <c r="C51" s="16">
        <f>'ATP copy'!AA33</f>
        <v>0</v>
      </c>
      <c r="D51" s="16">
        <f>'ATP copy'!AB33</f>
        <v>0</v>
      </c>
      <c r="E51" s="15">
        <f>'ATP copy'!AC33</f>
        <v>0</v>
      </c>
      <c r="F51" s="16">
        <f>'ATP copy'!AD33</f>
        <v>0</v>
      </c>
      <c r="G51" s="15">
        <f>'ATP copy'!AE33</f>
        <v>0</v>
      </c>
      <c r="H51" s="16" t="str">
        <f>'ATP copy'!AF33</f>
        <v/>
      </c>
      <c r="I51" s="16">
        <f>'ATP copy'!AG33</f>
        <v>0</v>
      </c>
      <c r="J51" s="16">
        <f>'ATP copy'!AH33</f>
        <v>0</v>
      </c>
      <c r="K51" s="16">
        <f>'ATP copy'!AI33</f>
        <v>0</v>
      </c>
      <c r="M51" t="str">
        <f t="shared" si="0"/>
        <v/>
      </c>
      <c r="N51" t="str">
        <f t="shared" si="1"/>
        <v/>
      </c>
      <c r="Q51" s="3" t="str">
        <f>IFERROR(VLOOKUP(A51,转换代码!K:L,2,0),"-")</f>
        <v>-</v>
      </c>
      <c r="R51" s="3" t="s">
        <v>337</v>
      </c>
      <c r="S51" s="3" t="str">
        <f>IFERROR(VLOOKUP(G51,转换代码!C:F,4,0),"-")</f>
        <v>-</v>
      </c>
      <c r="T51" s="3" t="str">
        <f>IFERROR(VLOOKUP(G51,转换代码!C:F,3,0),"-")</f>
        <v>-</v>
      </c>
      <c r="U51" s="3" t="str">
        <f>IFERROR(VLOOKUP(M51,转换代码!H:I,2,0)&amp;"20"&amp;N51,"-")</f>
        <v>-</v>
      </c>
      <c r="V51" s="3"/>
      <c r="W51" s="3"/>
      <c r="X51" s="3"/>
      <c r="Y51" s="3"/>
      <c r="Z51" s="3"/>
      <c r="AA51" s="3" t="str">
        <f t="shared" si="2"/>
        <v>-</v>
      </c>
      <c r="AB51" s="3"/>
      <c r="AC51" s="3"/>
      <c r="AD51" s="3"/>
      <c r="AE51" s="3"/>
    </row>
    <row r="52" spans="1:31">
      <c r="A52" s="15" t="str">
        <f>'ATP copy'!Y34</f>
        <v/>
      </c>
      <c r="B52" s="16">
        <f>'ATP copy'!Z34</f>
        <v>0</v>
      </c>
      <c r="C52" s="16">
        <f>'ATP copy'!AA34</f>
        <v>0</v>
      </c>
      <c r="D52" s="16">
        <f>'ATP copy'!AB34</f>
        <v>0</v>
      </c>
      <c r="E52" s="15">
        <f>'ATP copy'!AC34</f>
        <v>0</v>
      </c>
      <c r="F52" s="16">
        <f>'ATP copy'!AD34</f>
        <v>0</v>
      </c>
      <c r="G52" s="15">
        <f>'ATP copy'!AE34</f>
        <v>0</v>
      </c>
      <c r="H52" s="16" t="str">
        <f>'ATP copy'!AF34</f>
        <v/>
      </c>
      <c r="I52" s="16">
        <f>'ATP copy'!AG34</f>
        <v>0</v>
      </c>
      <c r="J52" s="16">
        <f>'ATP copy'!AH34</f>
        <v>0</v>
      </c>
      <c r="K52" s="16">
        <f>'ATP copy'!AI34</f>
        <v>0</v>
      </c>
      <c r="M52" t="str">
        <f t="shared" si="0"/>
        <v/>
      </c>
      <c r="N52" t="str">
        <f t="shared" si="1"/>
        <v/>
      </c>
      <c r="Q52" s="3" t="str">
        <f>IFERROR(VLOOKUP(A52,转换代码!K:L,2,0),"-")</f>
        <v>-</v>
      </c>
      <c r="R52" s="3" t="s">
        <v>337</v>
      </c>
      <c r="S52" s="3" t="str">
        <f>IFERROR(VLOOKUP(G52,转换代码!C:F,4,0),"-")</f>
        <v>-</v>
      </c>
      <c r="T52" s="3" t="str">
        <f>IFERROR(VLOOKUP(G52,转换代码!C:F,3,0),"-")</f>
        <v>-</v>
      </c>
      <c r="U52" s="3" t="str">
        <f>IFERROR(VLOOKUP(M52,转换代码!H:I,2,0)&amp;"20"&amp;N52,"-")</f>
        <v>-</v>
      </c>
      <c r="V52" s="3"/>
      <c r="W52" s="3"/>
      <c r="X52" s="3"/>
      <c r="Y52" s="3"/>
      <c r="Z52" s="3"/>
      <c r="AA52" s="3" t="str">
        <f t="shared" si="2"/>
        <v>-</v>
      </c>
      <c r="AB52" s="3"/>
      <c r="AC52" s="3"/>
      <c r="AD52" s="3"/>
      <c r="AE52" s="3"/>
    </row>
    <row r="53" spans="1:31">
      <c r="A53" s="15" t="str">
        <f>'ATP copy'!Y35</f>
        <v/>
      </c>
      <c r="B53" s="16">
        <f>'ATP copy'!Z35</f>
        <v>0</v>
      </c>
      <c r="C53" s="16">
        <f>'ATP copy'!AA35</f>
        <v>0</v>
      </c>
      <c r="D53" s="16">
        <f>'ATP copy'!AB35</f>
        <v>0</v>
      </c>
      <c r="E53" s="15">
        <f>'ATP copy'!AC35</f>
        <v>0</v>
      </c>
      <c r="F53" s="16">
        <f>'ATP copy'!AD35</f>
        <v>0</v>
      </c>
      <c r="G53" s="15">
        <f>'ATP copy'!AE35</f>
        <v>0</v>
      </c>
      <c r="H53" s="16" t="str">
        <f>'ATP copy'!AF35</f>
        <v/>
      </c>
      <c r="I53" s="16">
        <f>'ATP copy'!AG35</f>
        <v>0</v>
      </c>
      <c r="J53" s="16">
        <f>'ATP copy'!AH35</f>
        <v>0</v>
      </c>
      <c r="K53" s="16">
        <f>'ATP copy'!AI35</f>
        <v>0</v>
      </c>
      <c r="M53" t="str">
        <f t="shared" si="0"/>
        <v/>
      </c>
      <c r="N53" t="str">
        <f t="shared" si="1"/>
        <v/>
      </c>
      <c r="Q53" s="3" t="str">
        <f>IFERROR(VLOOKUP(A53,转换代码!K:L,2,0),"-")</f>
        <v>-</v>
      </c>
      <c r="R53" s="3" t="s">
        <v>337</v>
      </c>
      <c r="S53" s="3" t="str">
        <f>IFERROR(VLOOKUP(G53,转换代码!C:F,4,0),"-")</f>
        <v>-</v>
      </c>
      <c r="T53" s="3" t="str">
        <f>IFERROR(VLOOKUP(G53,转换代码!C:F,3,0),"-")</f>
        <v>-</v>
      </c>
      <c r="U53" s="3" t="str">
        <f>IFERROR(VLOOKUP(M53,转换代码!H:I,2,0)&amp;"20"&amp;N53,"-")</f>
        <v>-</v>
      </c>
      <c r="V53" s="3"/>
      <c r="W53" s="3"/>
      <c r="X53" s="3"/>
      <c r="Y53" s="3"/>
      <c r="Z53" s="3"/>
      <c r="AA53" s="3" t="str">
        <f t="shared" si="2"/>
        <v>-</v>
      </c>
      <c r="AB53" s="3"/>
      <c r="AC53" s="3"/>
      <c r="AD53" s="3"/>
      <c r="AE53" s="3"/>
    </row>
    <row r="54" spans="1:31">
      <c r="A54" s="15" t="str">
        <f>'ATP copy'!Y36</f>
        <v/>
      </c>
      <c r="B54" s="16">
        <f>'ATP copy'!Z36</f>
        <v>0</v>
      </c>
      <c r="C54" s="16">
        <f>'ATP copy'!AA36</f>
        <v>0</v>
      </c>
      <c r="D54" s="16">
        <f>'ATP copy'!AB36</f>
        <v>0</v>
      </c>
      <c r="E54" s="15">
        <f>'ATP copy'!AC36</f>
        <v>0</v>
      </c>
      <c r="F54" s="16">
        <f>'ATP copy'!AD36</f>
        <v>0</v>
      </c>
      <c r="G54" s="15">
        <f>'ATP copy'!AE36</f>
        <v>0</v>
      </c>
      <c r="H54" s="16" t="str">
        <f>'ATP copy'!AF36</f>
        <v/>
      </c>
      <c r="I54" s="16">
        <f>'ATP copy'!AG36</f>
        <v>0</v>
      </c>
      <c r="J54" s="16">
        <f>'ATP copy'!AH36</f>
        <v>0</v>
      </c>
      <c r="K54" s="16">
        <f>'ATP copy'!AI36</f>
        <v>0</v>
      </c>
      <c r="M54" t="str">
        <f t="shared" si="0"/>
        <v/>
      </c>
      <c r="N54" t="str">
        <f t="shared" si="1"/>
        <v/>
      </c>
      <c r="Q54" s="3" t="str">
        <f>IFERROR(VLOOKUP(A54,转换代码!K:L,2,0),"-")</f>
        <v>-</v>
      </c>
      <c r="R54" s="3" t="s">
        <v>337</v>
      </c>
      <c r="S54" s="3" t="str">
        <f>IFERROR(VLOOKUP(G54,转换代码!C:F,4,0),"-")</f>
        <v>-</v>
      </c>
      <c r="T54" s="3" t="str">
        <f>IFERROR(VLOOKUP(G54,转换代码!C:F,3,0),"-")</f>
        <v>-</v>
      </c>
      <c r="U54" s="3" t="str">
        <f>IFERROR(VLOOKUP(M54,转换代码!H:I,2,0)&amp;"20"&amp;N54,"-")</f>
        <v>-</v>
      </c>
      <c r="V54" s="3"/>
      <c r="W54" s="3"/>
      <c r="X54" s="3"/>
      <c r="Y54" s="3"/>
      <c r="Z54" s="3"/>
      <c r="AA54" s="3" t="str">
        <f t="shared" si="2"/>
        <v>-</v>
      </c>
      <c r="AB54" s="3"/>
      <c r="AC54" s="3"/>
      <c r="AD54" s="3"/>
      <c r="AE54" s="3"/>
    </row>
    <row r="55" spans="1:31">
      <c r="A55" s="15" t="str">
        <f>'ATP copy'!Y37</f>
        <v/>
      </c>
      <c r="B55" s="16">
        <f>'ATP copy'!Z37</f>
        <v>0</v>
      </c>
      <c r="C55" s="16">
        <f>'ATP copy'!AA37</f>
        <v>0</v>
      </c>
      <c r="D55" s="16">
        <f>'ATP copy'!AB37</f>
        <v>0</v>
      </c>
      <c r="E55" s="15">
        <f>'ATP copy'!AC37</f>
        <v>0</v>
      </c>
      <c r="F55" s="16">
        <f>'ATP copy'!AD37</f>
        <v>0</v>
      </c>
      <c r="G55" s="15">
        <f>'ATP copy'!AE37</f>
        <v>0</v>
      </c>
      <c r="H55" s="16" t="str">
        <f>'ATP copy'!AF37</f>
        <v/>
      </c>
      <c r="I55" s="16">
        <f>'ATP copy'!AG37</f>
        <v>0</v>
      </c>
      <c r="J55" s="16">
        <f>'ATP copy'!AH37</f>
        <v>0</v>
      </c>
      <c r="K55" s="16">
        <f>'ATP copy'!AI37</f>
        <v>0</v>
      </c>
      <c r="M55" t="str">
        <f t="shared" si="0"/>
        <v/>
      </c>
      <c r="N55" t="str">
        <f t="shared" si="1"/>
        <v/>
      </c>
      <c r="Q55" s="3" t="str">
        <f>IFERROR(VLOOKUP(A55,转换代码!K:L,2,0),"-")</f>
        <v>-</v>
      </c>
      <c r="R55" s="3" t="s">
        <v>337</v>
      </c>
      <c r="S55" s="3" t="str">
        <f>IFERROR(VLOOKUP(G55,转换代码!C:F,4,0),"-")</f>
        <v>-</v>
      </c>
      <c r="T55" s="3" t="str">
        <f>IFERROR(VLOOKUP(G55,转换代码!C:F,3,0),"-")</f>
        <v>-</v>
      </c>
      <c r="U55" s="3" t="str">
        <f>IFERROR(VLOOKUP(M55,转换代码!H:I,2,0)&amp;"20"&amp;N55,"-")</f>
        <v>-</v>
      </c>
      <c r="V55" s="3"/>
      <c r="W55" s="3"/>
      <c r="X55" s="3"/>
      <c r="Y55" s="3"/>
      <c r="Z55" s="3"/>
      <c r="AA55" s="3" t="str">
        <f t="shared" si="2"/>
        <v>-</v>
      </c>
      <c r="AB55" s="3"/>
      <c r="AC55" s="3"/>
      <c r="AD55" s="3"/>
      <c r="AE55" s="3"/>
    </row>
    <row r="56" spans="1:31">
      <c r="A56" s="15" t="str">
        <f>'ATP copy'!Y38</f>
        <v/>
      </c>
      <c r="B56" s="16">
        <f>'ATP copy'!Z38</f>
        <v>0</v>
      </c>
      <c r="C56" s="16">
        <f>'ATP copy'!AA38</f>
        <v>0</v>
      </c>
      <c r="D56" s="16">
        <f>'ATP copy'!AB38</f>
        <v>0</v>
      </c>
      <c r="E56" s="15">
        <f>'ATP copy'!AC38</f>
        <v>0</v>
      </c>
      <c r="F56" s="16">
        <f>'ATP copy'!AD38</f>
        <v>0</v>
      </c>
      <c r="G56" s="15">
        <f>'ATP copy'!AE38</f>
        <v>0</v>
      </c>
      <c r="H56" s="16" t="str">
        <f>'ATP copy'!AF38</f>
        <v/>
      </c>
      <c r="I56" s="16">
        <f>'ATP copy'!AG38</f>
        <v>0</v>
      </c>
      <c r="J56" s="16">
        <f>'ATP copy'!AH38</f>
        <v>0</v>
      </c>
      <c r="K56" s="16">
        <f>'ATP copy'!AI38</f>
        <v>0</v>
      </c>
      <c r="M56" t="str">
        <f t="shared" si="0"/>
        <v/>
      </c>
      <c r="N56" t="str">
        <f t="shared" si="1"/>
        <v/>
      </c>
      <c r="Q56" s="3" t="str">
        <f>IFERROR(VLOOKUP(A56,转换代码!K:L,2,0),"-")</f>
        <v>-</v>
      </c>
      <c r="R56" s="3" t="s">
        <v>337</v>
      </c>
      <c r="S56" s="3" t="str">
        <f>IFERROR(VLOOKUP(G56,转换代码!C:F,4,0),"-")</f>
        <v>-</v>
      </c>
      <c r="T56" s="3" t="str">
        <f>IFERROR(VLOOKUP(G56,转换代码!C:F,3,0),"-")</f>
        <v>-</v>
      </c>
      <c r="U56" s="3" t="str">
        <f>IFERROR(VLOOKUP(M56,转换代码!H:I,2,0)&amp;"20"&amp;N56,"-")</f>
        <v>-</v>
      </c>
      <c r="V56" s="3"/>
      <c r="W56" s="3"/>
      <c r="X56" s="3"/>
      <c r="Y56" s="3"/>
      <c r="Z56" s="3"/>
      <c r="AA56" s="3" t="str">
        <f t="shared" si="2"/>
        <v>-</v>
      </c>
      <c r="AB56" s="3"/>
      <c r="AC56" s="3"/>
      <c r="AD56" s="3"/>
      <c r="AE56" s="3"/>
    </row>
    <row r="57" spans="1:31">
      <c r="A57" s="15" t="str">
        <f>'ATP copy'!Y39</f>
        <v/>
      </c>
      <c r="B57" s="16">
        <f>'ATP copy'!Z39</f>
        <v>0</v>
      </c>
      <c r="C57" s="16">
        <f>'ATP copy'!AA39</f>
        <v>0</v>
      </c>
      <c r="D57" s="16">
        <f>'ATP copy'!AB39</f>
        <v>0</v>
      </c>
      <c r="E57" s="15">
        <f>'ATP copy'!AC39</f>
        <v>0</v>
      </c>
      <c r="F57" s="16">
        <f>'ATP copy'!AD39</f>
        <v>0</v>
      </c>
      <c r="G57" s="15">
        <f>'ATP copy'!AE39</f>
        <v>0</v>
      </c>
      <c r="H57" s="16" t="str">
        <f>'ATP copy'!AF39</f>
        <v/>
      </c>
      <c r="I57" s="16">
        <f>'ATP copy'!AG39</f>
        <v>0</v>
      </c>
      <c r="J57" s="16">
        <f>'ATP copy'!AH39</f>
        <v>0</v>
      </c>
      <c r="K57" s="16">
        <f>'ATP copy'!AI39</f>
        <v>0</v>
      </c>
      <c r="M57" t="str">
        <f t="shared" si="0"/>
        <v/>
      </c>
      <c r="N57" t="str">
        <f t="shared" si="1"/>
        <v/>
      </c>
      <c r="Q57" s="3" t="str">
        <f>IFERROR(VLOOKUP(A57,转换代码!K:L,2,0),"-")</f>
        <v>-</v>
      </c>
      <c r="R57" s="3" t="s">
        <v>337</v>
      </c>
      <c r="S57" s="3" t="str">
        <f>IFERROR(VLOOKUP(G57,转换代码!C:F,4,0),"-")</f>
        <v>-</v>
      </c>
      <c r="T57" s="3" t="str">
        <f>IFERROR(VLOOKUP(G57,转换代码!C:F,3,0),"-")</f>
        <v>-</v>
      </c>
      <c r="U57" s="3" t="str">
        <f>IFERROR(VLOOKUP(M57,转换代码!H:I,2,0)&amp;"20"&amp;N57,"-")</f>
        <v>-</v>
      </c>
      <c r="V57" s="3"/>
      <c r="W57" s="3"/>
      <c r="X57" s="3"/>
      <c r="Y57" s="3"/>
      <c r="Z57" s="3"/>
      <c r="AA57" s="3" t="str">
        <f t="shared" si="2"/>
        <v>-</v>
      </c>
      <c r="AB57" s="3"/>
      <c r="AC57" s="3"/>
      <c r="AD57" s="3"/>
      <c r="AE57" s="3"/>
    </row>
    <row r="58" spans="1:31">
      <c r="A58" s="15" t="str">
        <f>'ATP copy'!Y40</f>
        <v/>
      </c>
      <c r="B58" s="16">
        <f>'ATP copy'!Z40</f>
        <v>0</v>
      </c>
      <c r="C58" s="16">
        <f>'ATP copy'!AA40</f>
        <v>0</v>
      </c>
      <c r="D58" s="16">
        <f>'ATP copy'!AB40</f>
        <v>0</v>
      </c>
      <c r="E58" s="15">
        <f>'ATP copy'!AC40</f>
        <v>0</v>
      </c>
      <c r="F58" s="16">
        <f>'ATP copy'!AD40</f>
        <v>0</v>
      </c>
      <c r="G58" s="15">
        <f>'ATP copy'!AE40</f>
        <v>0</v>
      </c>
      <c r="H58" s="16" t="str">
        <f>'ATP copy'!AF40</f>
        <v/>
      </c>
      <c r="I58" s="16">
        <f>'ATP copy'!AG40</f>
        <v>0</v>
      </c>
      <c r="J58" s="16">
        <f>'ATP copy'!AH40</f>
        <v>0</v>
      </c>
      <c r="K58" s="16">
        <f>'ATP copy'!AI40</f>
        <v>0</v>
      </c>
      <c r="M58" t="str">
        <f t="shared" si="0"/>
        <v/>
      </c>
      <c r="N58" t="str">
        <f t="shared" si="1"/>
        <v/>
      </c>
      <c r="Q58" s="3" t="str">
        <f>IFERROR(VLOOKUP(A58,转换代码!K:L,2,0),"-")</f>
        <v>-</v>
      </c>
      <c r="R58" s="3" t="s">
        <v>337</v>
      </c>
      <c r="S58" s="3" t="str">
        <f>IFERROR(VLOOKUP(G58,转换代码!C:F,4,0),"-")</f>
        <v>-</v>
      </c>
      <c r="T58" s="3" t="str">
        <f>IFERROR(VLOOKUP(G58,转换代码!C:F,3,0),"-")</f>
        <v>-</v>
      </c>
      <c r="U58" s="3" t="str">
        <f>IFERROR(VLOOKUP(M58,转换代码!H:I,2,0)&amp;"20"&amp;N58,"-")</f>
        <v>-</v>
      </c>
      <c r="V58" s="3"/>
      <c r="W58" s="3"/>
      <c r="X58" s="3"/>
      <c r="Y58" s="3"/>
      <c r="Z58" s="3"/>
      <c r="AA58" s="3" t="str">
        <f t="shared" si="2"/>
        <v>-</v>
      </c>
      <c r="AB58" s="3"/>
      <c r="AC58" s="3"/>
      <c r="AD58" s="3"/>
      <c r="AE58" s="3"/>
    </row>
  </sheetData>
  <sheetProtection formatCells="0" formatColumns="0" formatRows="0" deleteRows="0" sort="0" autoFilter="0" pivotTables="0"/>
  <autoFilter ref="A1:AE58" xr:uid="{00000000-0001-0000-0100-000000000000}"/>
  <phoneticPr fontId="2" type="noConversion"/>
  <conditionalFormatting sqref="R1:R58">
    <cfRule type="cellIs" dxfId="3" priority="4" operator="equal">
      <formula>"o"</formula>
    </cfRule>
  </conditionalFormatting>
  <conditionalFormatting sqref="S1:S58">
    <cfRule type="cellIs" dxfId="2" priority="1" operator="equal">
      <formula>"LME"</formula>
    </cfRule>
    <cfRule type="cellIs" dxfId="1" priority="2" operator="equal">
      <formula>"HKFE"</formula>
    </cfRule>
  </conditionalFormatting>
  <conditionalFormatting sqref="W1:W58">
    <cfRule type="cellIs" dxfId="0" priority="3" operator="equal">
      <formula>"填行权价"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E6D6-90AB-4ABD-92CA-C608B35C5776}">
  <dimension ref="A1:AI51"/>
  <sheetViews>
    <sheetView topLeftCell="B1" workbookViewId="0">
      <selection activeCell="AF2" sqref="AF2"/>
    </sheetView>
  </sheetViews>
  <sheetFormatPr defaultRowHeight="15.75"/>
  <cols>
    <col min="1" max="1" width="45.42578125" style="9" customWidth="1"/>
    <col min="2" max="2" width="14.85546875" style="9" customWidth="1"/>
    <col min="3" max="4" width="11" style="9" bestFit="1" customWidth="1"/>
    <col min="5" max="6" width="13" style="9" bestFit="1" customWidth="1"/>
    <col min="7" max="10" width="9" style="9"/>
    <col min="12" max="12" width="9" customWidth="1"/>
    <col min="13" max="14" width="9" style="5" hidden="1" customWidth="1"/>
    <col min="15" max="16" width="9" hidden="1" customWidth="1"/>
    <col min="17" max="18" width="9" style="5" hidden="1" customWidth="1"/>
    <col min="19" max="21" width="9" hidden="1" customWidth="1"/>
    <col min="22" max="22" width="11.140625" hidden="1" customWidth="1"/>
    <col min="23" max="23" width="9" hidden="1" customWidth="1"/>
    <col min="24" max="24" width="9" customWidth="1"/>
    <col min="26" max="28" width="0.85546875" customWidth="1"/>
    <col min="30" max="30" width="0.85546875" customWidth="1"/>
    <col min="33" max="34" width="0.85546875" customWidth="1"/>
  </cols>
  <sheetData>
    <row r="1" spans="1:35">
      <c r="A1" s="10" t="s">
        <v>347</v>
      </c>
      <c r="B1" s="10" t="s">
        <v>348</v>
      </c>
      <c r="C1" s="10" t="s">
        <v>349</v>
      </c>
      <c r="D1" s="10" t="s">
        <v>350</v>
      </c>
      <c r="E1" s="10" t="s">
        <v>351</v>
      </c>
      <c r="F1" s="10" t="s">
        <v>352</v>
      </c>
      <c r="G1" s="10" t="s">
        <v>356</v>
      </c>
      <c r="H1" s="10" t="s">
        <v>355</v>
      </c>
      <c r="I1" s="10" t="s">
        <v>354</v>
      </c>
      <c r="J1" s="10" t="s">
        <v>355</v>
      </c>
      <c r="K1" s="2"/>
      <c r="M1" s="4" t="s">
        <v>363</v>
      </c>
      <c r="N1" s="4" t="s">
        <v>364</v>
      </c>
      <c r="O1" s="2" t="s">
        <v>353</v>
      </c>
      <c r="P1" s="2" t="s">
        <v>360</v>
      </c>
      <c r="Q1" s="4" t="s">
        <v>361</v>
      </c>
      <c r="R1" s="4" t="s">
        <v>362</v>
      </c>
      <c r="S1" s="4" t="s">
        <v>365</v>
      </c>
      <c r="T1" s="2"/>
      <c r="U1" s="2" t="s">
        <v>369</v>
      </c>
      <c r="V1" s="2" t="s">
        <v>366</v>
      </c>
      <c r="W1" s="2" t="s">
        <v>348</v>
      </c>
      <c r="Y1" s="6" t="s">
        <v>369</v>
      </c>
      <c r="Z1" s="6"/>
      <c r="AA1" s="6"/>
      <c r="AB1" s="6"/>
      <c r="AC1" s="6" t="s">
        <v>366</v>
      </c>
      <c r="AD1" s="6"/>
      <c r="AE1" s="6" t="s">
        <v>386</v>
      </c>
      <c r="AF1" s="6" t="s">
        <v>367</v>
      </c>
      <c r="AG1" s="6"/>
      <c r="AH1" s="6"/>
      <c r="AI1" s="6" t="s">
        <v>368</v>
      </c>
    </row>
    <row r="2" spans="1:35">
      <c r="A2" s="11" t="s">
        <v>338</v>
      </c>
      <c r="B2" s="11" t="s">
        <v>340</v>
      </c>
      <c r="C2" s="11">
        <v>-1</v>
      </c>
      <c r="D2" s="12">
        <v>7.1905999999999999</v>
      </c>
      <c r="E2" s="11">
        <v>4</v>
      </c>
      <c r="F2" s="12">
        <v>7.2074999999999996</v>
      </c>
      <c r="G2" s="11" t="s">
        <v>339</v>
      </c>
      <c r="H2" s="11" t="s">
        <v>339</v>
      </c>
      <c r="I2" s="11">
        <v>5</v>
      </c>
      <c r="J2" s="11">
        <v>7.1941600000000001</v>
      </c>
      <c r="M2" s="5">
        <f>IF(E2&lt;&gt;"-",IF(E2&gt;0,E2,0),0)</f>
        <v>4</v>
      </c>
      <c r="N2" s="5">
        <f>IF(E2&lt;0,ABS(E2),0)</f>
        <v>0</v>
      </c>
      <c r="O2">
        <f>IF(G2="-",0,G2)</f>
        <v>0</v>
      </c>
      <c r="P2">
        <f>IF(I2="-",0,I2)</f>
        <v>5</v>
      </c>
      <c r="Q2" s="5">
        <f>M2+O2</f>
        <v>4</v>
      </c>
      <c r="R2" s="5">
        <f>N2+P2</f>
        <v>5</v>
      </c>
      <c r="S2">
        <f>IF(Q2*R2&lt;&gt;0,((Q2+R2)-ABS(C2))/2,0)</f>
        <v>4</v>
      </c>
      <c r="U2" s="2" t="s">
        <v>313</v>
      </c>
      <c r="V2" t="str">
        <f>IFERROR(RIGHT(B2,LEN(B2)-FIND("-",B2)),"")</f>
        <v>SGX</v>
      </c>
      <c r="W2" t="str">
        <f>IFERROR(LEFT(B2,FIND("2",B2)-1),"")</f>
        <v>UC</v>
      </c>
      <c r="Y2" s="17" t="str">
        <f>IF(AC2=0,"","ATP")</f>
        <v>ATP</v>
      </c>
      <c r="Z2" s="17"/>
      <c r="AA2" s="17"/>
      <c r="AB2" s="17"/>
      <c r="AC2" s="18" t="str">
        <f>IFERROR(VLOOKUP(W2,转换代码!A:F,4,0),0)</f>
        <v>SGX</v>
      </c>
      <c r="AD2" s="18"/>
      <c r="AE2" s="18" t="str">
        <f>IFERROR(VLOOKUP(W2,转换代码!A:F,3,0),0)</f>
        <v>UC</v>
      </c>
      <c r="AF2" s="18" t="str">
        <f>IF(AE2=0,"",IFERROR(MID(B2,FIND("2",B2),4),""))</f>
        <v>2309</v>
      </c>
      <c r="AG2" s="18"/>
      <c r="AH2" s="18"/>
      <c r="AI2" s="18">
        <f>IF(AE2=0,0,S2)</f>
        <v>4</v>
      </c>
    </row>
    <row r="3" spans="1:35">
      <c r="A3" s="11" t="s">
        <v>338</v>
      </c>
      <c r="B3" s="11" t="s">
        <v>342</v>
      </c>
      <c r="C3" s="11">
        <v>-27</v>
      </c>
      <c r="D3" s="13">
        <v>75.549000000000007</v>
      </c>
      <c r="E3" s="11">
        <v>-28</v>
      </c>
      <c r="F3" s="13">
        <v>75.53</v>
      </c>
      <c r="G3" s="11">
        <v>1</v>
      </c>
      <c r="H3" s="11">
        <v>77.87</v>
      </c>
      <c r="I3" s="11" t="s">
        <v>339</v>
      </c>
      <c r="J3" s="11" t="s">
        <v>339</v>
      </c>
      <c r="M3" s="5">
        <f t="shared" ref="M3:M40" si="0">IF(E3&lt;&gt;"-",IF(E3&gt;0,E3,0),0)</f>
        <v>0</v>
      </c>
      <c r="N3" s="5">
        <f t="shared" ref="N3:N40" si="1">IF(E3&lt;0,ABS(E3),0)</f>
        <v>28</v>
      </c>
      <c r="O3">
        <f t="shared" ref="O3:O40" si="2">IF(G3="-",0,G3)</f>
        <v>1</v>
      </c>
      <c r="P3">
        <f t="shared" ref="P3:P40" si="3">IF(I3="-",0,I3)</f>
        <v>0</v>
      </c>
      <c r="Q3" s="5">
        <f t="shared" ref="Q3:Q40" si="4">M3+O3</f>
        <v>1</v>
      </c>
      <c r="R3" s="5">
        <f t="shared" ref="R3:R40" si="5">N3+P3</f>
        <v>28</v>
      </c>
      <c r="S3">
        <f t="shared" ref="S3:S40" si="6">IF(Q3*R3&lt;&gt;0,((Q3+R3)-ABS(C3))/2,0)</f>
        <v>1</v>
      </c>
      <c r="U3" s="2" t="s">
        <v>313</v>
      </c>
      <c r="V3" t="str">
        <f t="shared" ref="V3:V40" si="7">IFERROR(RIGHT(B3,LEN(B3)-FIND("-",B3)),"")</f>
        <v>ICE</v>
      </c>
      <c r="W3" t="str">
        <f t="shared" ref="W3:W40" si="8">IFERROR(LEFT(B3,FIND("2",B3)-1),"")</f>
        <v>BRN</v>
      </c>
      <c r="Y3" s="17" t="str">
        <f t="shared" ref="Y3:Y40" si="9">IF(AC3=0,"","ATP")</f>
        <v/>
      </c>
      <c r="Z3" s="17"/>
      <c r="AA3" s="17"/>
      <c r="AB3" s="17"/>
      <c r="AC3" s="18">
        <f>IFERROR(VLOOKUP(W3,转换代码!A:F,4,0),0)</f>
        <v>0</v>
      </c>
      <c r="AD3" s="18"/>
      <c r="AE3" s="18">
        <f>IFERROR(VLOOKUP(W3,转换代码!A:F,3,0),0)</f>
        <v>0</v>
      </c>
      <c r="AF3" s="18" t="str">
        <f t="shared" ref="AF3:AF40" si="10">IF(AE3=0,"",IFERROR(MID(B3,FIND("2",B3),4),""))</f>
        <v/>
      </c>
      <c r="AG3" s="18"/>
      <c r="AH3" s="18"/>
      <c r="AI3" s="18">
        <f t="shared" ref="AI3:AI34" si="11">IF(AE3=0,0,S3)</f>
        <v>0</v>
      </c>
    </row>
    <row r="4" spans="1:35">
      <c r="A4" s="11" t="s">
        <v>338</v>
      </c>
      <c r="B4" s="11" t="s">
        <v>343</v>
      </c>
      <c r="C4" s="11">
        <v>21</v>
      </c>
      <c r="D4" s="12">
        <v>77.905000000000001</v>
      </c>
      <c r="E4" s="11" t="s">
        <v>339</v>
      </c>
      <c r="F4" s="12" t="s">
        <v>339</v>
      </c>
      <c r="G4" s="11">
        <v>21</v>
      </c>
      <c r="H4" s="11">
        <v>77.905000000000001</v>
      </c>
      <c r="I4" s="11" t="s">
        <v>339</v>
      </c>
      <c r="J4" s="11" t="s">
        <v>339</v>
      </c>
      <c r="M4" s="5">
        <f t="shared" si="0"/>
        <v>0</v>
      </c>
      <c r="N4" s="5">
        <f t="shared" si="1"/>
        <v>0</v>
      </c>
      <c r="O4">
        <f t="shared" si="2"/>
        <v>21</v>
      </c>
      <c r="P4">
        <f t="shared" si="3"/>
        <v>0</v>
      </c>
      <c r="Q4" s="5">
        <f t="shared" si="4"/>
        <v>21</v>
      </c>
      <c r="R4" s="5">
        <f t="shared" si="5"/>
        <v>0</v>
      </c>
      <c r="S4">
        <f t="shared" si="6"/>
        <v>0</v>
      </c>
      <c r="U4" s="2" t="s">
        <v>313</v>
      </c>
      <c r="V4" t="str">
        <f t="shared" si="7"/>
        <v>ICE</v>
      </c>
      <c r="W4" t="str">
        <f t="shared" si="8"/>
        <v>BRN</v>
      </c>
      <c r="Y4" s="17" t="str">
        <f t="shared" si="9"/>
        <v/>
      </c>
      <c r="Z4" s="17"/>
      <c r="AA4" s="17"/>
      <c r="AB4" s="17"/>
      <c r="AC4" s="18">
        <f>IFERROR(VLOOKUP(W4,转换代码!A:F,4,0),0)</f>
        <v>0</v>
      </c>
      <c r="AD4" s="18"/>
      <c r="AE4" s="18">
        <f>IFERROR(VLOOKUP(W4,转换代码!A:F,3,0),0)</f>
        <v>0</v>
      </c>
      <c r="AF4" s="18" t="str">
        <f t="shared" si="10"/>
        <v/>
      </c>
      <c r="AG4" s="18"/>
      <c r="AH4" s="18"/>
      <c r="AI4" s="18">
        <f t="shared" si="11"/>
        <v>0</v>
      </c>
    </row>
    <row r="5" spans="1:35">
      <c r="A5" s="11" t="s">
        <v>338</v>
      </c>
      <c r="B5" s="11" t="s">
        <v>345</v>
      </c>
      <c r="C5" s="11">
        <v>-22</v>
      </c>
      <c r="D5" s="11">
        <v>716.11400000000003</v>
      </c>
      <c r="E5" s="11">
        <v>-20</v>
      </c>
      <c r="F5" s="11">
        <v>714.57500000000005</v>
      </c>
      <c r="G5" s="11" t="s">
        <v>339</v>
      </c>
      <c r="H5" s="11" t="s">
        <v>339</v>
      </c>
      <c r="I5" s="11">
        <v>2</v>
      </c>
      <c r="J5" s="11">
        <v>731.5</v>
      </c>
      <c r="M5" s="5">
        <f t="shared" si="0"/>
        <v>0</v>
      </c>
      <c r="N5" s="5">
        <f t="shared" si="1"/>
        <v>20</v>
      </c>
      <c r="O5">
        <f t="shared" si="2"/>
        <v>0</v>
      </c>
      <c r="P5">
        <f t="shared" si="3"/>
        <v>2</v>
      </c>
      <c r="Q5" s="5">
        <f t="shared" si="4"/>
        <v>0</v>
      </c>
      <c r="R5" s="5">
        <f t="shared" si="5"/>
        <v>22</v>
      </c>
      <c r="S5">
        <f t="shared" si="6"/>
        <v>0</v>
      </c>
      <c r="U5" s="2" t="s">
        <v>313</v>
      </c>
      <c r="V5" t="str">
        <f t="shared" si="7"/>
        <v>ICE</v>
      </c>
      <c r="W5" t="str">
        <f t="shared" si="8"/>
        <v>GLS</v>
      </c>
      <c r="Y5" s="17" t="str">
        <f t="shared" si="9"/>
        <v>ATP</v>
      </c>
      <c r="Z5" s="17"/>
      <c r="AA5" s="17"/>
      <c r="AB5" s="17"/>
      <c r="AC5" s="18" t="str">
        <f>IFERROR(VLOOKUP(W5,转换代码!A:F,4,0),0)</f>
        <v>ICEU</v>
      </c>
      <c r="AD5" s="18"/>
      <c r="AE5" s="18" t="str">
        <f>IFERROR(VLOOKUP(W5,转换代码!A:F,3,0),0)</f>
        <v>G</v>
      </c>
      <c r="AF5" s="18" t="str">
        <f t="shared" si="10"/>
        <v>2310</v>
      </c>
      <c r="AG5" s="18"/>
      <c r="AH5" s="18"/>
      <c r="AI5" s="18">
        <f t="shared" si="11"/>
        <v>0</v>
      </c>
    </row>
    <row r="6" spans="1:35">
      <c r="A6" s="11" t="s">
        <v>341</v>
      </c>
      <c r="B6" s="11" t="s">
        <v>346</v>
      </c>
      <c r="C6" s="11">
        <v>-24</v>
      </c>
      <c r="D6" s="11">
        <v>71.552000000000007</v>
      </c>
      <c r="E6" s="11">
        <v>-24</v>
      </c>
      <c r="F6" s="11">
        <v>71.552000000000007</v>
      </c>
      <c r="G6" s="11" t="s">
        <v>339</v>
      </c>
      <c r="H6" s="11" t="s">
        <v>339</v>
      </c>
      <c r="I6" s="11" t="s">
        <v>339</v>
      </c>
      <c r="J6" s="11" t="s">
        <v>339</v>
      </c>
      <c r="M6" s="5">
        <f t="shared" si="0"/>
        <v>0</v>
      </c>
      <c r="N6" s="5">
        <f t="shared" si="1"/>
        <v>24</v>
      </c>
      <c r="O6">
        <f t="shared" si="2"/>
        <v>0</v>
      </c>
      <c r="P6">
        <f t="shared" si="3"/>
        <v>0</v>
      </c>
      <c r="Q6" s="5">
        <f t="shared" si="4"/>
        <v>0</v>
      </c>
      <c r="R6" s="5">
        <f t="shared" si="5"/>
        <v>24</v>
      </c>
      <c r="S6">
        <f t="shared" si="6"/>
        <v>0</v>
      </c>
      <c r="U6" s="2" t="s">
        <v>313</v>
      </c>
      <c r="V6" t="str">
        <f t="shared" si="7"/>
        <v>NYM</v>
      </c>
      <c r="W6" t="str">
        <f t="shared" si="8"/>
        <v>CL</v>
      </c>
      <c r="Y6" s="17" t="str">
        <f t="shared" si="9"/>
        <v/>
      </c>
      <c r="Z6" s="17"/>
      <c r="AA6" s="17"/>
      <c r="AB6" s="17"/>
      <c r="AC6" s="18">
        <f>IFERROR(VLOOKUP(W6,转换代码!A:F,4,0),0)</f>
        <v>0</v>
      </c>
      <c r="AD6" s="18"/>
      <c r="AE6" s="18">
        <f>IFERROR(VLOOKUP(W6,转换代码!A:F,3,0),0)</f>
        <v>0</v>
      </c>
      <c r="AF6" s="18" t="str">
        <f t="shared" si="10"/>
        <v/>
      </c>
      <c r="AG6" s="18"/>
      <c r="AH6" s="18"/>
      <c r="AI6" s="18">
        <f t="shared" si="11"/>
        <v>0</v>
      </c>
    </row>
    <row r="7" spans="1:35">
      <c r="A7" s="11" t="s">
        <v>341</v>
      </c>
      <c r="B7" s="11" t="s">
        <v>387</v>
      </c>
      <c r="C7" s="11">
        <v>13</v>
      </c>
      <c r="D7" s="11">
        <v>2.6985999999999999</v>
      </c>
      <c r="E7" s="11">
        <v>22</v>
      </c>
      <c r="F7" s="11">
        <v>2.7075</v>
      </c>
      <c r="G7" s="11" t="s">
        <v>339</v>
      </c>
      <c r="H7" s="11" t="s">
        <v>339</v>
      </c>
      <c r="I7" s="11">
        <v>9</v>
      </c>
      <c r="J7" s="11">
        <v>2.7303000000000002</v>
      </c>
      <c r="M7" s="5">
        <f t="shared" si="0"/>
        <v>22</v>
      </c>
      <c r="N7" s="5">
        <f t="shared" si="1"/>
        <v>0</v>
      </c>
      <c r="O7">
        <f t="shared" si="2"/>
        <v>0</v>
      </c>
      <c r="P7">
        <f t="shared" si="3"/>
        <v>9</v>
      </c>
      <c r="Q7" s="5">
        <f t="shared" si="4"/>
        <v>22</v>
      </c>
      <c r="R7" s="5">
        <f t="shared" si="5"/>
        <v>9</v>
      </c>
      <c r="S7">
        <f t="shared" si="6"/>
        <v>9</v>
      </c>
      <c r="U7" s="2" t="s">
        <v>313</v>
      </c>
      <c r="V7" t="str">
        <f t="shared" si="7"/>
        <v>NYM</v>
      </c>
      <c r="W7" t="str">
        <f t="shared" si="8"/>
        <v>NG</v>
      </c>
      <c r="Y7" s="17" t="str">
        <f t="shared" si="9"/>
        <v/>
      </c>
      <c r="Z7" s="17"/>
      <c r="AA7" s="17"/>
      <c r="AB7" s="17"/>
      <c r="AC7" s="18">
        <f>IFERROR(VLOOKUP(W7,转换代码!A:F,4,0),0)</f>
        <v>0</v>
      </c>
      <c r="AD7" s="18"/>
      <c r="AE7" s="18">
        <f>IFERROR(VLOOKUP(W7,转换代码!A:F,3,0),0)</f>
        <v>0</v>
      </c>
      <c r="AF7" s="18" t="str">
        <f t="shared" si="10"/>
        <v/>
      </c>
      <c r="AG7" s="18"/>
      <c r="AH7" s="18"/>
      <c r="AI7" s="18">
        <f t="shared" si="11"/>
        <v>0</v>
      </c>
    </row>
    <row r="8" spans="1:35">
      <c r="A8" s="11" t="s">
        <v>344</v>
      </c>
      <c r="B8" s="11"/>
      <c r="C8" s="11"/>
      <c r="D8" s="11"/>
      <c r="E8" s="11"/>
      <c r="F8" s="11"/>
      <c r="G8" s="11"/>
      <c r="H8" s="11"/>
      <c r="I8" s="11"/>
      <c r="J8" s="11"/>
      <c r="M8" s="5">
        <f t="shared" si="0"/>
        <v>0</v>
      </c>
      <c r="N8" s="5">
        <f t="shared" si="1"/>
        <v>0</v>
      </c>
      <c r="O8">
        <f t="shared" si="2"/>
        <v>0</v>
      </c>
      <c r="P8">
        <f t="shared" si="3"/>
        <v>0</v>
      </c>
      <c r="Q8" s="5">
        <f t="shared" si="4"/>
        <v>0</v>
      </c>
      <c r="R8" s="5">
        <f t="shared" si="5"/>
        <v>0</v>
      </c>
      <c r="S8">
        <f t="shared" si="6"/>
        <v>0</v>
      </c>
      <c r="U8" s="2" t="s">
        <v>313</v>
      </c>
      <c r="V8" t="str">
        <f t="shared" si="7"/>
        <v/>
      </c>
      <c r="W8" t="str">
        <f t="shared" si="8"/>
        <v/>
      </c>
      <c r="Y8" s="17" t="str">
        <f t="shared" si="9"/>
        <v/>
      </c>
      <c r="Z8" s="17"/>
      <c r="AA8" s="17"/>
      <c r="AB8" s="17"/>
      <c r="AC8" s="18">
        <f>IFERROR(VLOOKUP(W8,转换代码!A:F,4,0),0)</f>
        <v>0</v>
      </c>
      <c r="AD8" s="18"/>
      <c r="AE8" s="18">
        <f>IFERROR(VLOOKUP(W8,转换代码!A:F,3,0),0)</f>
        <v>0</v>
      </c>
      <c r="AF8" s="18" t="str">
        <f t="shared" si="10"/>
        <v/>
      </c>
      <c r="AG8" s="18"/>
      <c r="AH8" s="18"/>
      <c r="AI8" s="18">
        <f t="shared" si="11"/>
        <v>0</v>
      </c>
    </row>
    <row r="9" spans="1:35">
      <c r="A9" s="11" t="s">
        <v>344</v>
      </c>
      <c r="B9" s="11"/>
      <c r="C9" s="11"/>
      <c r="D9" s="11"/>
      <c r="E9" s="11"/>
      <c r="F9" s="11"/>
      <c r="G9" s="11"/>
      <c r="H9" s="11"/>
      <c r="I9" s="11"/>
      <c r="J9" s="11"/>
      <c r="M9" s="5">
        <f t="shared" si="0"/>
        <v>0</v>
      </c>
      <c r="N9" s="5">
        <f t="shared" si="1"/>
        <v>0</v>
      </c>
      <c r="O9">
        <f t="shared" si="2"/>
        <v>0</v>
      </c>
      <c r="P9">
        <f t="shared" si="3"/>
        <v>0</v>
      </c>
      <c r="Q9" s="5">
        <f t="shared" si="4"/>
        <v>0</v>
      </c>
      <c r="R9" s="5">
        <f t="shared" si="5"/>
        <v>0</v>
      </c>
      <c r="S9">
        <f t="shared" si="6"/>
        <v>0</v>
      </c>
      <c r="U9" s="2" t="s">
        <v>313</v>
      </c>
      <c r="V9" t="str">
        <f t="shared" si="7"/>
        <v/>
      </c>
      <c r="W9" t="str">
        <f t="shared" si="8"/>
        <v/>
      </c>
      <c r="Y9" s="17" t="str">
        <f t="shared" si="9"/>
        <v/>
      </c>
      <c r="Z9" s="17"/>
      <c r="AA9" s="17"/>
      <c r="AB9" s="17"/>
      <c r="AC9" s="18">
        <f>IFERROR(VLOOKUP(W9,转换代码!A:F,4,0),0)</f>
        <v>0</v>
      </c>
      <c r="AD9" s="18"/>
      <c r="AE9" s="18">
        <f>IFERROR(VLOOKUP(W9,转换代码!A:F,3,0),0)</f>
        <v>0</v>
      </c>
      <c r="AF9" s="18" t="str">
        <f t="shared" si="10"/>
        <v/>
      </c>
      <c r="AG9" s="18"/>
      <c r="AH9" s="18"/>
      <c r="AI9" s="18">
        <f t="shared" si="11"/>
        <v>0</v>
      </c>
    </row>
    <row r="10" spans="1:35">
      <c r="A10" s="11" t="s">
        <v>344</v>
      </c>
      <c r="B10" s="11"/>
      <c r="C10" s="11"/>
      <c r="D10" s="11"/>
      <c r="E10" s="11"/>
      <c r="F10" s="11"/>
      <c r="G10" s="11"/>
      <c r="H10" s="11"/>
      <c r="I10" s="11"/>
      <c r="J10" s="11"/>
      <c r="M10" s="5">
        <f t="shared" si="0"/>
        <v>0</v>
      </c>
      <c r="N10" s="5">
        <f t="shared" si="1"/>
        <v>0</v>
      </c>
      <c r="O10">
        <f t="shared" si="2"/>
        <v>0</v>
      </c>
      <c r="P10">
        <f t="shared" si="3"/>
        <v>0</v>
      </c>
      <c r="Q10" s="5">
        <f t="shared" si="4"/>
        <v>0</v>
      </c>
      <c r="R10" s="5">
        <f t="shared" si="5"/>
        <v>0</v>
      </c>
      <c r="S10">
        <f t="shared" si="6"/>
        <v>0</v>
      </c>
      <c r="U10" s="2" t="s">
        <v>313</v>
      </c>
      <c r="V10" t="str">
        <f t="shared" si="7"/>
        <v/>
      </c>
      <c r="W10" t="str">
        <f t="shared" si="8"/>
        <v/>
      </c>
      <c r="Y10" s="17" t="str">
        <f t="shared" si="9"/>
        <v/>
      </c>
      <c r="Z10" s="17"/>
      <c r="AA10" s="17"/>
      <c r="AB10" s="17"/>
      <c r="AC10" s="18">
        <f>IFERROR(VLOOKUP(W10,转换代码!A:F,4,0),0)</f>
        <v>0</v>
      </c>
      <c r="AD10" s="18"/>
      <c r="AE10" s="18">
        <f>IFERROR(VLOOKUP(W10,转换代码!A:F,3,0),0)</f>
        <v>0</v>
      </c>
      <c r="AF10" s="18" t="str">
        <f t="shared" si="10"/>
        <v/>
      </c>
      <c r="AG10" s="18"/>
      <c r="AH10" s="18"/>
      <c r="AI10" s="18">
        <f t="shared" si="11"/>
        <v>0</v>
      </c>
    </row>
    <row r="11" spans="1:35">
      <c r="A11" s="11"/>
      <c r="B11" s="14"/>
      <c r="C11" s="11"/>
      <c r="D11" s="11"/>
      <c r="E11" s="11"/>
      <c r="F11" s="11"/>
      <c r="G11" s="11"/>
      <c r="H11" s="11"/>
      <c r="I11" s="11"/>
      <c r="J11" s="11"/>
      <c r="M11" s="5">
        <f t="shared" si="0"/>
        <v>0</v>
      </c>
      <c r="N11" s="5">
        <f t="shared" si="1"/>
        <v>0</v>
      </c>
      <c r="O11">
        <f t="shared" si="2"/>
        <v>0</v>
      </c>
      <c r="P11">
        <f t="shared" si="3"/>
        <v>0</v>
      </c>
      <c r="Q11" s="5">
        <f t="shared" si="4"/>
        <v>0</v>
      </c>
      <c r="R11" s="5">
        <f t="shared" si="5"/>
        <v>0</v>
      </c>
      <c r="S11">
        <f t="shared" si="6"/>
        <v>0</v>
      </c>
      <c r="U11" s="2" t="s">
        <v>313</v>
      </c>
      <c r="V11" t="str">
        <f t="shared" si="7"/>
        <v/>
      </c>
      <c r="W11" t="str">
        <f t="shared" si="8"/>
        <v/>
      </c>
      <c r="Y11" s="17" t="str">
        <f t="shared" si="9"/>
        <v/>
      </c>
      <c r="Z11" s="17"/>
      <c r="AA11" s="17"/>
      <c r="AB11" s="17"/>
      <c r="AC11" s="18">
        <f>IFERROR(VLOOKUP(W11,转换代码!A:F,4,0),0)</f>
        <v>0</v>
      </c>
      <c r="AD11" s="18"/>
      <c r="AE11" s="18">
        <f>IFERROR(VLOOKUP(W11,转换代码!A:F,3,0),0)</f>
        <v>0</v>
      </c>
      <c r="AF11" s="18" t="str">
        <f t="shared" si="10"/>
        <v/>
      </c>
      <c r="AG11" s="18"/>
      <c r="AH11" s="18"/>
      <c r="AI11" s="18">
        <f t="shared" si="11"/>
        <v>0</v>
      </c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M12" s="5">
        <f t="shared" si="0"/>
        <v>0</v>
      </c>
      <c r="N12" s="5">
        <f t="shared" si="1"/>
        <v>0</v>
      </c>
      <c r="O12">
        <f t="shared" si="2"/>
        <v>0</v>
      </c>
      <c r="P12">
        <f t="shared" si="3"/>
        <v>0</v>
      </c>
      <c r="Q12" s="5">
        <f t="shared" si="4"/>
        <v>0</v>
      </c>
      <c r="R12" s="5">
        <f t="shared" si="5"/>
        <v>0</v>
      </c>
      <c r="S12">
        <f t="shared" si="6"/>
        <v>0</v>
      </c>
      <c r="U12" s="2" t="s">
        <v>313</v>
      </c>
      <c r="V12" t="str">
        <f t="shared" si="7"/>
        <v/>
      </c>
      <c r="W12" t="str">
        <f t="shared" si="8"/>
        <v/>
      </c>
      <c r="Y12" s="17" t="str">
        <f t="shared" si="9"/>
        <v/>
      </c>
      <c r="Z12" s="17"/>
      <c r="AA12" s="17"/>
      <c r="AB12" s="17"/>
      <c r="AC12" s="18">
        <f>IFERROR(VLOOKUP(W12,转换代码!A:F,4,0),0)</f>
        <v>0</v>
      </c>
      <c r="AD12" s="18"/>
      <c r="AE12" s="18">
        <f>IFERROR(VLOOKUP(W12,转换代码!A:F,3,0),0)</f>
        <v>0</v>
      </c>
      <c r="AF12" s="18" t="str">
        <f t="shared" si="10"/>
        <v/>
      </c>
      <c r="AG12" s="18"/>
      <c r="AH12" s="18"/>
      <c r="AI12" s="18">
        <f t="shared" si="11"/>
        <v>0</v>
      </c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M13" s="5">
        <f t="shared" si="0"/>
        <v>0</v>
      </c>
      <c r="N13" s="5">
        <f t="shared" si="1"/>
        <v>0</v>
      </c>
      <c r="O13">
        <f t="shared" si="2"/>
        <v>0</v>
      </c>
      <c r="P13">
        <f t="shared" si="3"/>
        <v>0</v>
      </c>
      <c r="Q13" s="5">
        <f t="shared" si="4"/>
        <v>0</v>
      </c>
      <c r="R13" s="5">
        <f t="shared" si="5"/>
        <v>0</v>
      </c>
      <c r="S13">
        <f t="shared" si="6"/>
        <v>0</v>
      </c>
      <c r="U13" s="2" t="s">
        <v>313</v>
      </c>
      <c r="V13" t="str">
        <f t="shared" si="7"/>
        <v/>
      </c>
      <c r="W13" t="str">
        <f t="shared" si="8"/>
        <v/>
      </c>
      <c r="Y13" s="17" t="str">
        <f t="shared" si="9"/>
        <v/>
      </c>
      <c r="Z13" s="17"/>
      <c r="AA13" s="17"/>
      <c r="AB13" s="17"/>
      <c r="AC13" s="18">
        <f>IFERROR(VLOOKUP(W13,转换代码!A:F,4,0),0)</f>
        <v>0</v>
      </c>
      <c r="AD13" s="18"/>
      <c r="AE13" s="18">
        <f>IFERROR(VLOOKUP(W13,转换代码!A:F,3,0),0)</f>
        <v>0</v>
      </c>
      <c r="AF13" s="18" t="str">
        <f t="shared" si="10"/>
        <v/>
      </c>
      <c r="AG13" s="18"/>
      <c r="AH13" s="18"/>
      <c r="AI13" s="18">
        <f t="shared" si="11"/>
        <v>0</v>
      </c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M14" s="5">
        <f t="shared" si="0"/>
        <v>0</v>
      </c>
      <c r="N14" s="5">
        <f t="shared" si="1"/>
        <v>0</v>
      </c>
      <c r="O14">
        <f t="shared" si="2"/>
        <v>0</v>
      </c>
      <c r="P14">
        <f t="shared" si="3"/>
        <v>0</v>
      </c>
      <c r="Q14" s="5">
        <f t="shared" si="4"/>
        <v>0</v>
      </c>
      <c r="R14" s="5">
        <f t="shared" si="5"/>
        <v>0</v>
      </c>
      <c r="S14">
        <f t="shared" si="6"/>
        <v>0</v>
      </c>
      <c r="U14" s="2" t="s">
        <v>313</v>
      </c>
      <c r="V14" t="str">
        <f t="shared" si="7"/>
        <v/>
      </c>
      <c r="W14" t="str">
        <f t="shared" si="8"/>
        <v/>
      </c>
      <c r="Y14" s="17" t="str">
        <f t="shared" si="9"/>
        <v/>
      </c>
      <c r="Z14" s="17"/>
      <c r="AA14" s="17"/>
      <c r="AB14" s="17"/>
      <c r="AC14" s="18">
        <f>IFERROR(VLOOKUP(W14,转换代码!A:F,4,0),0)</f>
        <v>0</v>
      </c>
      <c r="AD14" s="18"/>
      <c r="AE14" s="18">
        <f>IFERROR(VLOOKUP(W14,转换代码!A:F,3,0),0)</f>
        <v>0</v>
      </c>
      <c r="AF14" s="18" t="str">
        <f t="shared" si="10"/>
        <v/>
      </c>
      <c r="AG14" s="18"/>
      <c r="AH14" s="18"/>
      <c r="AI14" s="18">
        <f t="shared" si="11"/>
        <v>0</v>
      </c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M15" s="5">
        <f t="shared" si="0"/>
        <v>0</v>
      </c>
      <c r="N15" s="5">
        <f t="shared" si="1"/>
        <v>0</v>
      </c>
      <c r="O15">
        <f t="shared" si="2"/>
        <v>0</v>
      </c>
      <c r="P15">
        <f t="shared" si="3"/>
        <v>0</v>
      </c>
      <c r="Q15" s="5">
        <f t="shared" si="4"/>
        <v>0</v>
      </c>
      <c r="R15" s="5">
        <f t="shared" si="5"/>
        <v>0</v>
      </c>
      <c r="S15">
        <f t="shared" si="6"/>
        <v>0</v>
      </c>
      <c r="U15" s="2" t="s">
        <v>313</v>
      </c>
      <c r="V15" t="str">
        <f t="shared" si="7"/>
        <v/>
      </c>
      <c r="W15" t="str">
        <f t="shared" si="8"/>
        <v/>
      </c>
      <c r="Y15" s="17" t="str">
        <f t="shared" si="9"/>
        <v/>
      </c>
      <c r="Z15" s="17"/>
      <c r="AA15" s="17"/>
      <c r="AB15" s="17"/>
      <c r="AC15" s="18">
        <f>IFERROR(VLOOKUP(W15,转换代码!A:F,4,0),0)</f>
        <v>0</v>
      </c>
      <c r="AD15" s="18"/>
      <c r="AE15" s="18">
        <f>IFERROR(VLOOKUP(W15,转换代码!A:F,3,0),0)</f>
        <v>0</v>
      </c>
      <c r="AF15" s="18" t="str">
        <f t="shared" si="10"/>
        <v/>
      </c>
      <c r="AG15" s="18"/>
      <c r="AH15" s="18"/>
      <c r="AI15" s="18">
        <f t="shared" si="11"/>
        <v>0</v>
      </c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M16" s="5">
        <f t="shared" si="0"/>
        <v>0</v>
      </c>
      <c r="N16" s="5">
        <f t="shared" si="1"/>
        <v>0</v>
      </c>
      <c r="O16">
        <f t="shared" si="2"/>
        <v>0</v>
      </c>
      <c r="P16">
        <f t="shared" si="3"/>
        <v>0</v>
      </c>
      <c r="Q16" s="5">
        <f t="shared" si="4"/>
        <v>0</v>
      </c>
      <c r="R16" s="5">
        <f t="shared" si="5"/>
        <v>0</v>
      </c>
      <c r="S16">
        <f t="shared" si="6"/>
        <v>0</v>
      </c>
      <c r="U16" s="2" t="s">
        <v>313</v>
      </c>
      <c r="V16" t="str">
        <f t="shared" si="7"/>
        <v/>
      </c>
      <c r="W16" t="str">
        <f t="shared" si="8"/>
        <v/>
      </c>
      <c r="Y16" s="17" t="str">
        <f t="shared" si="9"/>
        <v/>
      </c>
      <c r="Z16" s="17"/>
      <c r="AA16" s="17"/>
      <c r="AB16" s="17"/>
      <c r="AC16" s="18">
        <f>IFERROR(VLOOKUP(W16,转换代码!A:F,4,0),0)</f>
        <v>0</v>
      </c>
      <c r="AD16" s="18"/>
      <c r="AE16" s="18">
        <f>IFERROR(VLOOKUP(W16,转换代码!A:F,3,0),0)</f>
        <v>0</v>
      </c>
      <c r="AF16" s="18" t="str">
        <f t="shared" si="10"/>
        <v/>
      </c>
      <c r="AG16" s="18"/>
      <c r="AH16" s="18"/>
      <c r="AI16" s="18">
        <f t="shared" si="11"/>
        <v>0</v>
      </c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M17" s="5">
        <f t="shared" si="0"/>
        <v>0</v>
      </c>
      <c r="N17" s="5">
        <f t="shared" si="1"/>
        <v>0</v>
      </c>
      <c r="O17">
        <f t="shared" si="2"/>
        <v>0</v>
      </c>
      <c r="P17">
        <f t="shared" si="3"/>
        <v>0</v>
      </c>
      <c r="Q17" s="5">
        <f t="shared" si="4"/>
        <v>0</v>
      </c>
      <c r="R17" s="5">
        <f t="shared" si="5"/>
        <v>0</v>
      </c>
      <c r="S17">
        <f t="shared" si="6"/>
        <v>0</v>
      </c>
      <c r="U17" s="2" t="s">
        <v>313</v>
      </c>
      <c r="V17" t="str">
        <f t="shared" si="7"/>
        <v/>
      </c>
      <c r="W17" t="str">
        <f t="shared" si="8"/>
        <v/>
      </c>
      <c r="Y17" s="17" t="str">
        <f t="shared" si="9"/>
        <v/>
      </c>
      <c r="Z17" s="17"/>
      <c r="AA17" s="17"/>
      <c r="AB17" s="17"/>
      <c r="AC17" s="18">
        <f>IFERROR(VLOOKUP(W17,转换代码!A:F,4,0),0)</f>
        <v>0</v>
      </c>
      <c r="AD17" s="18"/>
      <c r="AE17" s="18">
        <f>IFERROR(VLOOKUP(W17,转换代码!A:F,3,0),0)</f>
        <v>0</v>
      </c>
      <c r="AF17" s="18" t="str">
        <f t="shared" si="10"/>
        <v/>
      </c>
      <c r="AG17" s="18"/>
      <c r="AH17" s="18"/>
      <c r="AI17" s="18">
        <f t="shared" si="11"/>
        <v>0</v>
      </c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M18" s="5">
        <f t="shared" si="0"/>
        <v>0</v>
      </c>
      <c r="N18" s="5">
        <f t="shared" si="1"/>
        <v>0</v>
      </c>
      <c r="O18">
        <f t="shared" si="2"/>
        <v>0</v>
      </c>
      <c r="P18">
        <f t="shared" si="3"/>
        <v>0</v>
      </c>
      <c r="Q18" s="5">
        <f t="shared" si="4"/>
        <v>0</v>
      </c>
      <c r="R18" s="5">
        <f t="shared" si="5"/>
        <v>0</v>
      </c>
      <c r="S18">
        <f t="shared" si="6"/>
        <v>0</v>
      </c>
      <c r="U18" s="2" t="s">
        <v>313</v>
      </c>
      <c r="V18" t="str">
        <f t="shared" si="7"/>
        <v/>
      </c>
      <c r="W18" t="str">
        <f t="shared" si="8"/>
        <v/>
      </c>
      <c r="Y18" s="17" t="str">
        <f t="shared" si="9"/>
        <v/>
      </c>
      <c r="Z18" s="17"/>
      <c r="AA18" s="17"/>
      <c r="AB18" s="17"/>
      <c r="AC18" s="18">
        <f>IFERROR(VLOOKUP(W18,转换代码!A:F,4,0),0)</f>
        <v>0</v>
      </c>
      <c r="AD18" s="18"/>
      <c r="AE18" s="18">
        <f>IFERROR(VLOOKUP(W18,转换代码!A:F,3,0),0)</f>
        <v>0</v>
      </c>
      <c r="AF18" s="18" t="str">
        <f t="shared" si="10"/>
        <v/>
      </c>
      <c r="AG18" s="18"/>
      <c r="AH18" s="18"/>
      <c r="AI18" s="18">
        <f t="shared" si="11"/>
        <v>0</v>
      </c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M19" s="5">
        <f t="shared" si="0"/>
        <v>0</v>
      </c>
      <c r="N19" s="5">
        <f t="shared" si="1"/>
        <v>0</v>
      </c>
      <c r="O19">
        <f t="shared" si="2"/>
        <v>0</v>
      </c>
      <c r="P19">
        <f t="shared" si="3"/>
        <v>0</v>
      </c>
      <c r="Q19" s="5">
        <f t="shared" si="4"/>
        <v>0</v>
      </c>
      <c r="R19" s="5">
        <f t="shared" si="5"/>
        <v>0</v>
      </c>
      <c r="S19">
        <f t="shared" si="6"/>
        <v>0</v>
      </c>
      <c r="U19" s="2" t="s">
        <v>313</v>
      </c>
      <c r="V19" t="str">
        <f t="shared" si="7"/>
        <v/>
      </c>
      <c r="W19" t="str">
        <f t="shared" si="8"/>
        <v/>
      </c>
      <c r="Y19" s="17" t="str">
        <f t="shared" si="9"/>
        <v/>
      </c>
      <c r="Z19" s="17"/>
      <c r="AA19" s="17"/>
      <c r="AB19" s="17"/>
      <c r="AC19" s="18">
        <f>IFERROR(VLOOKUP(W19,转换代码!A:F,4,0),0)</f>
        <v>0</v>
      </c>
      <c r="AD19" s="18"/>
      <c r="AE19" s="18">
        <f>IFERROR(VLOOKUP(W19,转换代码!A:F,3,0),0)</f>
        <v>0</v>
      </c>
      <c r="AF19" s="18" t="str">
        <f t="shared" si="10"/>
        <v/>
      </c>
      <c r="AG19" s="18"/>
      <c r="AH19" s="18"/>
      <c r="AI19" s="18">
        <f t="shared" si="11"/>
        <v>0</v>
      </c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M20" s="5">
        <f t="shared" si="0"/>
        <v>0</v>
      </c>
      <c r="N20" s="5">
        <f t="shared" si="1"/>
        <v>0</v>
      </c>
      <c r="O20">
        <f t="shared" si="2"/>
        <v>0</v>
      </c>
      <c r="P20">
        <f t="shared" si="3"/>
        <v>0</v>
      </c>
      <c r="Q20" s="5">
        <f t="shared" si="4"/>
        <v>0</v>
      </c>
      <c r="R20" s="5">
        <f t="shared" si="5"/>
        <v>0</v>
      </c>
      <c r="S20">
        <f t="shared" si="6"/>
        <v>0</v>
      </c>
      <c r="U20" s="2" t="s">
        <v>313</v>
      </c>
      <c r="V20" t="str">
        <f t="shared" si="7"/>
        <v/>
      </c>
      <c r="W20" t="str">
        <f t="shared" si="8"/>
        <v/>
      </c>
      <c r="Y20" s="17" t="str">
        <f t="shared" si="9"/>
        <v/>
      </c>
      <c r="Z20" s="17"/>
      <c r="AA20" s="17"/>
      <c r="AB20" s="17"/>
      <c r="AC20" s="18">
        <f>IFERROR(VLOOKUP(W20,转换代码!A:F,4,0),0)</f>
        <v>0</v>
      </c>
      <c r="AD20" s="18"/>
      <c r="AE20" s="18">
        <f>IFERROR(VLOOKUP(W20,转换代码!A:F,3,0),0)</f>
        <v>0</v>
      </c>
      <c r="AF20" s="18" t="str">
        <f t="shared" si="10"/>
        <v/>
      </c>
      <c r="AG20" s="18"/>
      <c r="AH20" s="18"/>
      <c r="AI20" s="18">
        <f t="shared" si="11"/>
        <v>0</v>
      </c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M21" s="5">
        <f t="shared" si="0"/>
        <v>0</v>
      </c>
      <c r="N21" s="5">
        <f t="shared" si="1"/>
        <v>0</v>
      </c>
      <c r="O21">
        <f t="shared" si="2"/>
        <v>0</v>
      </c>
      <c r="P21">
        <f t="shared" si="3"/>
        <v>0</v>
      </c>
      <c r="Q21" s="5">
        <f t="shared" si="4"/>
        <v>0</v>
      </c>
      <c r="R21" s="5">
        <f t="shared" si="5"/>
        <v>0</v>
      </c>
      <c r="S21">
        <f t="shared" si="6"/>
        <v>0</v>
      </c>
      <c r="U21" s="2" t="s">
        <v>313</v>
      </c>
      <c r="V21" t="str">
        <f t="shared" si="7"/>
        <v/>
      </c>
      <c r="W21" t="str">
        <f t="shared" si="8"/>
        <v/>
      </c>
      <c r="Y21" s="17" t="str">
        <f t="shared" si="9"/>
        <v/>
      </c>
      <c r="Z21" s="17"/>
      <c r="AA21" s="17"/>
      <c r="AB21" s="17"/>
      <c r="AC21" s="18">
        <f>IFERROR(VLOOKUP(W21,转换代码!A:F,4,0),0)</f>
        <v>0</v>
      </c>
      <c r="AD21" s="18"/>
      <c r="AE21" s="18">
        <f>IFERROR(VLOOKUP(W21,转换代码!A:F,3,0),0)</f>
        <v>0</v>
      </c>
      <c r="AF21" s="18" t="str">
        <f t="shared" si="10"/>
        <v/>
      </c>
      <c r="AG21" s="18"/>
      <c r="AH21" s="18"/>
      <c r="AI21" s="18">
        <f t="shared" si="11"/>
        <v>0</v>
      </c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M22" s="5">
        <f t="shared" si="0"/>
        <v>0</v>
      </c>
      <c r="N22" s="5">
        <f t="shared" si="1"/>
        <v>0</v>
      </c>
      <c r="O22">
        <f t="shared" si="2"/>
        <v>0</v>
      </c>
      <c r="P22">
        <f t="shared" si="3"/>
        <v>0</v>
      </c>
      <c r="Q22" s="5">
        <f t="shared" si="4"/>
        <v>0</v>
      </c>
      <c r="R22" s="5">
        <f t="shared" si="5"/>
        <v>0</v>
      </c>
      <c r="S22">
        <f t="shared" si="6"/>
        <v>0</v>
      </c>
      <c r="U22" s="2" t="s">
        <v>313</v>
      </c>
      <c r="V22" t="str">
        <f t="shared" si="7"/>
        <v/>
      </c>
      <c r="W22" t="str">
        <f t="shared" si="8"/>
        <v/>
      </c>
      <c r="Y22" s="17" t="str">
        <f t="shared" si="9"/>
        <v/>
      </c>
      <c r="Z22" s="17"/>
      <c r="AA22" s="17"/>
      <c r="AB22" s="17"/>
      <c r="AC22" s="18">
        <f>IFERROR(VLOOKUP(W22,转换代码!A:F,4,0),0)</f>
        <v>0</v>
      </c>
      <c r="AD22" s="18"/>
      <c r="AE22" s="18">
        <f>IFERROR(VLOOKUP(W22,转换代码!A:F,3,0),0)</f>
        <v>0</v>
      </c>
      <c r="AF22" s="18" t="str">
        <f t="shared" si="10"/>
        <v/>
      </c>
      <c r="AG22" s="18"/>
      <c r="AH22" s="18"/>
      <c r="AI22" s="18">
        <f t="shared" si="11"/>
        <v>0</v>
      </c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M23" s="5">
        <f t="shared" si="0"/>
        <v>0</v>
      </c>
      <c r="N23" s="5">
        <f t="shared" si="1"/>
        <v>0</v>
      </c>
      <c r="O23">
        <f t="shared" si="2"/>
        <v>0</v>
      </c>
      <c r="P23">
        <f t="shared" si="3"/>
        <v>0</v>
      </c>
      <c r="Q23" s="5">
        <f t="shared" si="4"/>
        <v>0</v>
      </c>
      <c r="R23" s="5">
        <f t="shared" si="5"/>
        <v>0</v>
      </c>
      <c r="S23">
        <f t="shared" si="6"/>
        <v>0</v>
      </c>
      <c r="U23" s="2" t="s">
        <v>313</v>
      </c>
      <c r="V23" t="str">
        <f t="shared" si="7"/>
        <v/>
      </c>
      <c r="W23" t="str">
        <f t="shared" si="8"/>
        <v/>
      </c>
      <c r="Y23" s="17" t="str">
        <f t="shared" si="9"/>
        <v/>
      </c>
      <c r="Z23" s="17"/>
      <c r="AA23" s="17"/>
      <c r="AB23" s="17"/>
      <c r="AC23" s="18">
        <f>IFERROR(VLOOKUP(W23,转换代码!A:F,4,0),0)</f>
        <v>0</v>
      </c>
      <c r="AD23" s="18"/>
      <c r="AE23" s="18">
        <f>IFERROR(VLOOKUP(W23,转换代码!A:F,3,0),0)</f>
        <v>0</v>
      </c>
      <c r="AF23" s="18" t="str">
        <f t="shared" si="10"/>
        <v/>
      </c>
      <c r="AG23" s="18"/>
      <c r="AH23" s="18"/>
      <c r="AI23" s="18">
        <f t="shared" si="11"/>
        <v>0</v>
      </c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M24" s="5">
        <f t="shared" si="0"/>
        <v>0</v>
      </c>
      <c r="N24" s="5">
        <f t="shared" si="1"/>
        <v>0</v>
      </c>
      <c r="O24">
        <f t="shared" si="2"/>
        <v>0</v>
      </c>
      <c r="P24">
        <f t="shared" si="3"/>
        <v>0</v>
      </c>
      <c r="Q24" s="5">
        <f t="shared" si="4"/>
        <v>0</v>
      </c>
      <c r="R24" s="5">
        <f t="shared" si="5"/>
        <v>0</v>
      </c>
      <c r="S24">
        <f t="shared" si="6"/>
        <v>0</v>
      </c>
      <c r="U24" s="2" t="s">
        <v>313</v>
      </c>
      <c r="V24" t="str">
        <f t="shared" si="7"/>
        <v/>
      </c>
      <c r="W24" t="str">
        <f t="shared" si="8"/>
        <v/>
      </c>
      <c r="Y24" s="17" t="str">
        <f t="shared" si="9"/>
        <v/>
      </c>
      <c r="Z24" s="17"/>
      <c r="AA24" s="17"/>
      <c r="AB24" s="17"/>
      <c r="AC24" s="18">
        <f>IFERROR(VLOOKUP(W24,转换代码!A:F,4,0),0)</f>
        <v>0</v>
      </c>
      <c r="AD24" s="18"/>
      <c r="AE24" s="18">
        <f>IFERROR(VLOOKUP(W24,转换代码!A:F,3,0),0)</f>
        <v>0</v>
      </c>
      <c r="AF24" s="18" t="str">
        <f t="shared" si="10"/>
        <v/>
      </c>
      <c r="AG24" s="18"/>
      <c r="AH24" s="18"/>
      <c r="AI24" s="18">
        <f t="shared" si="11"/>
        <v>0</v>
      </c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M25" s="5">
        <f t="shared" si="0"/>
        <v>0</v>
      </c>
      <c r="N25" s="5">
        <f t="shared" si="1"/>
        <v>0</v>
      </c>
      <c r="O25">
        <f t="shared" si="2"/>
        <v>0</v>
      </c>
      <c r="P25">
        <f t="shared" si="3"/>
        <v>0</v>
      </c>
      <c r="Q25" s="5">
        <f t="shared" si="4"/>
        <v>0</v>
      </c>
      <c r="R25" s="5">
        <f t="shared" si="5"/>
        <v>0</v>
      </c>
      <c r="S25">
        <f t="shared" si="6"/>
        <v>0</v>
      </c>
      <c r="U25" s="2" t="s">
        <v>313</v>
      </c>
      <c r="V25" t="str">
        <f t="shared" si="7"/>
        <v/>
      </c>
      <c r="W25" t="str">
        <f t="shared" si="8"/>
        <v/>
      </c>
      <c r="Y25" s="17" t="str">
        <f t="shared" si="9"/>
        <v/>
      </c>
      <c r="Z25" s="17"/>
      <c r="AA25" s="17"/>
      <c r="AB25" s="17"/>
      <c r="AC25" s="18">
        <f>IFERROR(VLOOKUP(W25,转换代码!A:F,4,0),0)</f>
        <v>0</v>
      </c>
      <c r="AD25" s="18"/>
      <c r="AE25" s="18">
        <f>IFERROR(VLOOKUP(W25,转换代码!A:F,3,0),0)</f>
        <v>0</v>
      </c>
      <c r="AF25" s="18" t="str">
        <f t="shared" si="10"/>
        <v/>
      </c>
      <c r="AG25" s="18"/>
      <c r="AH25" s="18"/>
      <c r="AI25" s="18">
        <f t="shared" si="11"/>
        <v>0</v>
      </c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M26" s="5">
        <f t="shared" si="0"/>
        <v>0</v>
      </c>
      <c r="N26" s="5">
        <f t="shared" si="1"/>
        <v>0</v>
      </c>
      <c r="O26">
        <f t="shared" si="2"/>
        <v>0</v>
      </c>
      <c r="P26">
        <f t="shared" si="3"/>
        <v>0</v>
      </c>
      <c r="Q26" s="5">
        <f t="shared" si="4"/>
        <v>0</v>
      </c>
      <c r="R26" s="5">
        <f t="shared" si="5"/>
        <v>0</v>
      </c>
      <c r="S26">
        <f t="shared" si="6"/>
        <v>0</v>
      </c>
      <c r="U26" s="2" t="s">
        <v>313</v>
      </c>
      <c r="V26" t="str">
        <f t="shared" si="7"/>
        <v/>
      </c>
      <c r="W26" t="str">
        <f t="shared" si="8"/>
        <v/>
      </c>
      <c r="Y26" s="17" t="str">
        <f t="shared" si="9"/>
        <v/>
      </c>
      <c r="Z26" s="17"/>
      <c r="AA26" s="17"/>
      <c r="AB26" s="17"/>
      <c r="AC26" s="18">
        <f>IFERROR(VLOOKUP(W26,转换代码!A:F,4,0),0)</f>
        <v>0</v>
      </c>
      <c r="AD26" s="18"/>
      <c r="AE26" s="18">
        <f>IFERROR(VLOOKUP(W26,转换代码!A:F,3,0),0)</f>
        <v>0</v>
      </c>
      <c r="AF26" s="18" t="str">
        <f t="shared" si="10"/>
        <v/>
      </c>
      <c r="AG26" s="18"/>
      <c r="AH26" s="18"/>
      <c r="AI26" s="18">
        <f t="shared" si="11"/>
        <v>0</v>
      </c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M27" s="5">
        <f t="shared" si="0"/>
        <v>0</v>
      </c>
      <c r="N27" s="5">
        <f t="shared" si="1"/>
        <v>0</v>
      </c>
      <c r="O27">
        <f t="shared" si="2"/>
        <v>0</v>
      </c>
      <c r="P27">
        <f t="shared" si="3"/>
        <v>0</v>
      </c>
      <c r="Q27" s="5">
        <f t="shared" si="4"/>
        <v>0</v>
      </c>
      <c r="R27" s="5">
        <f t="shared" si="5"/>
        <v>0</v>
      </c>
      <c r="S27">
        <f t="shared" si="6"/>
        <v>0</v>
      </c>
      <c r="U27" s="2" t="s">
        <v>313</v>
      </c>
      <c r="V27" t="str">
        <f t="shared" si="7"/>
        <v/>
      </c>
      <c r="W27" t="str">
        <f t="shared" si="8"/>
        <v/>
      </c>
      <c r="Y27" s="17" t="str">
        <f t="shared" si="9"/>
        <v/>
      </c>
      <c r="Z27" s="17"/>
      <c r="AA27" s="17"/>
      <c r="AB27" s="17"/>
      <c r="AC27" s="18">
        <f>IFERROR(VLOOKUP(W27,转换代码!A:F,4,0),0)</f>
        <v>0</v>
      </c>
      <c r="AD27" s="18"/>
      <c r="AE27" s="18">
        <f>IFERROR(VLOOKUP(W27,转换代码!A:F,3,0),0)</f>
        <v>0</v>
      </c>
      <c r="AF27" s="18" t="str">
        <f t="shared" si="10"/>
        <v/>
      </c>
      <c r="AG27" s="18"/>
      <c r="AH27" s="18"/>
      <c r="AI27" s="18">
        <f t="shared" si="11"/>
        <v>0</v>
      </c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M28" s="5">
        <f t="shared" si="0"/>
        <v>0</v>
      </c>
      <c r="N28" s="5">
        <f t="shared" si="1"/>
        <v>0</v>
      </c>
      <c r="O28">
        <f t="shared" si="2"/>
        <v>0</v>
      </c>
      <c r="P28">
        <f t="shared" si="3"/>
        <v>0</v>
      </c>
      <c r="Q28" s="5">
        <f t="shared" si="4"/>
        <v>0</v>
      </c>
      <c r="R28" s="5">
        <f t="shared" si="5"/>
        <v>0</v>
      </c>
      <c r="S28">
        <f t="shared" si="6"/>
        <v>0</v>
      </c>
      <c r="U28" s="2" t="s">
        <v>313</v>
      </c>
      <c r="V28" t="str">
        <f t="shared" si="7"/>
        <v/>
      </c>
      <c r="W28" t="str">
        <f t="shared" si="8"/>
        <v/>
      </c>
      <c r="Y28" s="17" t="str">
        <f t="shared" si="9"/>
        <v/>
      </c>
      <c r="Z28" s="17"/>
      <c r="AA28" s="17"/>
      <c r="AB28" s="17"/>
      <c r="AC28" s="18">
        <f>IFERROR(VLOOKUP(W28,转换代码!A:F,4,0),0)</f>
        <v>0</v>
      </c>
      <c r="AD28" s="18"/>
      <c r="AE28" s="18">
        <f>IFERROR(VLOOKUP(W28,转换代码!A:F,3,0),0)</f>
        <v>0</v>
      </c>
      <c r="AF28" s="18" t="str">
        <f t="shared" si="10"/>
        <v/>
      </c>
      <c r="AG28" s="18"/>
      <c r="AH28" s="18"/>
      <c r="AI28" s="18">
        <f t="shared" si="11"/>
        <v>0</v>
      </c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M29" s="5">
        <f t="shared" si="0"/>
        <v>0</v>
      </c>
      <c r="N29" s="5">
        <f t="shared" si="1"/>
        <v>0</v>
      </c>
      <c r="O29">
        <f t="shared" si="2"/>
        <v>0</v>
      </c>
      <c r="P29">
        <f t="shared" si="3"/>
        <v>0</v>
      </c>
      <c r="Q29" s="5">
        <f t="shared" si="4"/>
        <v>0</v>
      </c>
      <c r="R29" s="5">
        <f t="shared" si="5"/>
        <v>0</v>
      </c>
      <c r="S29">
        <f t="shared" si="6"/>
        <v>0</v>
      </c>
      <c r="U29" s="2" t="s">
        <v>313</v>
      </c>
      <c r="V29" t="str">
        <f t="shared" si="7"/>
        <v/>
      </c>
      <c r="W29" t="str">
        <f t="shared" si="8"/>
        <v/>
      </c>
      <c r="Y29" s="17" t="str">
        <f t="shared" si="9"/>
        <v/>
      </c>
      <c r="Z29" s="17"/>
      <c r="AA29" s="17"/>
      <c r="AB29" s="17"/>
      <c r="AC29" s="18">
        <f>IFERROR(VLOOKUP(W29,转换代码!A:F,4,0),0)</f>
        <v>0</v>
      </c>
      <c r="AD29" s="18"/>
      <c r="AE29" s="18">
        <f>IFERROR(VLOOKUP(W29,转换代码!A:F,3,0),0)</f>
        <v>0</v>
      </c>
      <c r="AF29" s="18" t="str">
        <f t="shared" si="10"/>
        <v/>
      </c>
      <c r="AG29" s="18"/>
      <c r="AH29" s="18"/>
      <c r="AI29" s="18">
        <f t="shared" si="11"/>
        <v>0</v>
      </c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M30" s="5">
        <f t="shared" si="0"/>
        <v>0</v>
      </c>
      <c r="N30" s="5">
        <f t="shared" si="1"/>
        <v>0</v>
      </c>
      <c r="O30">
        <f t="shared" si="2"/>
        <v>0</v>
      </c>
      <c r="P30">
        <f t="shared" si="3"/>
        <v>0</v>
      </c>
      <c r="Q30" s="5">
        <f t="shared" si="4"/>
        <v>0</v>
      </c>
      <c r="R30" s="5">
        <f t="shared" si="5"/>
        <v>0</v>
      </c>
      <c r="S30">
        <f t="shared" si="6"/>
        <v>0</v>
      </c>
      <c r="U30" s="2" t="s">
        <v>313</v>
      </c>
      <c r="V30" t="str">
        <f t="shared" si="7"/>
        <v/>
      </c>
      <c r="W30" t="str">
        <f t="shared" si="8"/>
        <v/>
      </c>
      <c r="Y30" s="17" t="str">
        <f t="shared" si="9"/>
        <v/>
      </c>
      <c r="Z30" s="17"/>
      <c r="AA30" s="17"/>
      <c r="AB30" s="17"/>
      <c r="AC30" s="18">
        <f>IFERROR(VLOOKUP(W30,转换代码!A:F,4,0),0)</f>
        <v>0</v>
      </c>
      <c r="AD30" s="18"/>
      <c r="AE30" s="18">
        <f>IFERROR(VLOOKUP(W30,转换代码!A:F,3,0),0)</f>
        <v>0</v>
      </c>
      <c r="AF30" s="18" t="str">
        <f t="shared" si="10"/>
        <v/>
      </c>
      <c r="AG30" s="18"/>
      <c r="AH30" s="18"/>
      <c r="AI30" s="18">
        <f t="shared" si="11"/>
        <v>0</v>
      </c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M31" s="5">
        <f t="shared" si="0"/>
        <v>0</v>
      </c>
      <c r="N31" s="5">
        <f t="shared" si="1"/>
        <v>0</v>
      </c>
      <c r="O31">
        <f t="shared" si="2"/>
        <v>0</v>
      </c>
      <c r="P31">
        <f t="shared" si="3"/>
        <v>0</v>
      </c>
      <c r="Q31" s="5">
        <f t="shared" si="4"/>
        <v>0</v>
      </c>
      <c r="R31" s="5">
        <f t="shared" si="5"/>
        <v>0</v>
      </c>
      <c r="S31">
        <f t="shared" si="6"/>
        <v>0</v>
      </c>
      <c r="U31" s="2" t="s">
        <v>313</v>
      </c>
      <c r="V31" t="str">
        <f t="shared" si="7"/>
        <v/>
      </c>
      <c r="W31" t="str">
        <f t="shared" si="8"/>
        <v/>
      </c>
      <c r="Y31" s="17" t="str">
        <f t="shared" si="9"/>
        <v/>
      </c>
      <c r="Z31" s="17"/>
      <c r="AA31" s="17"/>
      <c r="AB31" s="17"/>
      <c r="AC31" s="18">
        <f>IFERROR(VLOOKUP(W31,转换代码!A:F,4,0),0)</f>
        <v>0</v>
      </c>
      <c r="AD31" s="18"/>
      <c r="AE31" s="18">
        <f>IFERROR(VLOOKUP(W31,转换代码!A:F,3,0),0)</f>
        <v>0</v>
      </c>
      <c r="AF31" s="18" t="str">
        <f t="shared" si="10"/>
        <v/>
      </c>
      <c r="AG31" s="18"/>
      <c r="AH31" s="18"/>
      <c r="AI31" s="18">
        <f t="shared" si="11"/>
        <v>0</v>
      </c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M32" s="5">
        <f t="shared" si="0"/>
        <v>0</v>
      </c>
      <c r="N32" s="5">
        <f t="shared" si="1"/>
        <v>0</v>
      </c>
      <c r="O32">
        <f t="shared" si="2"/>
        <v>0</v>
      </c>
      <c r="P32">
        <f t="shared" si="3"/>
        <v>0</v>
      </c>
      <c r="Q32" s="5">
        <f t="shared" si="4"/>
        <v>0</v>
      </c>
      <c r="R32" s="5">
        <f t="shared" si="5"/>
        <v>0</v>
      </c>
      <c r="S32">
        <f t="shared" si="6"/>
        <v>0</v>
      </c>
      <c r="U32" s="2" t="s">
        <v>313</v>
      </c>
      <c r="V32" t="str">
        <f t="shared" si="7"/>
        <v/>
      </c>
      <c r="W32" t="str">
        <f t="shared" si="8"/>
        <v/>
      </c>
      <c r="Y32" s="17" t="str">
        <f t="shared" si="9"/>
        <v/>
      </c>
      <c r="Z32" s="17"/>
      <c r="AA32" s="17"/>
      <c r="AB32" s="17"/>
      <c r="AC32" s="18">
        <f>IFERROR(VLOOKUP(W32,转换代码!A:F,4,0),0)</f>
        <v>0</v>
      </c>
      <c r="AD32" s="18"/>
      <c r="AE32" s="18">
        <f>IFERROR(VLOOKUP(W32,转换代码!A:F,3,0),0)</f>
        <v>0</v>
      </c>
      <c r="AF32" s="18" t="str">
        <f t="shared" si="10"/>
        <v/>
      </c>
      <c r="AG32" s="18"/>
      <c r="AH32" s="18"/>
      <c r="AI32" s="18">
        <f t="shared" si="11"/>
        <v>0</v>
      </c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M33" s="5">
        <f t="shared" si="0"/>
        <v>0</v>
      </c>
      <c r="N33" s="5">
        <f t="shared" si="1"/>
        <v>0</v>
      </c>
      <c r="O33">
        <f t="shared" si="2"/>
        <v>0</v>
      </c>
      <c r="P33">
        <f t="shared" si="3"/>
        <v>0</v>
      </c>
      <c r="Q33" s="5">
        <f t="shared" si="4"/>
        <v>0</v>
      </c>
      <c r="R33" s="5">
        <f t="shared" si="5"/>
        <v>0</v>
      </c>
      <c r="S33">
        <f t="shared" si="6"/>
        <v>0</v>
      </c>
      <c r="U33" s="2" t="s">
        <v>313</v>
      </c>
      <c r="V33" t="str">
        <f t="shared" si="7"/>
        <v/>
      </c>
      <c r="W33" t="str">
        <f t="shared" si="8"/>
        <v/>
      </c>
      <c r="Y33" s="17" t="str">
        <f t="shared" si="9"/>
        <v/>
      </c>
      <c r="Z33" s="17"/>
      <c r="AA33" s="17"/>
      <c r="AB33" s="17"/>
      <c r="AC33" s="18">
        <f>IFERROR(VLOOKUP(W33,转换代码!A:F,4,0),0)</f>
        <v>0</v>
      </c>
      <c r="AD33" s="18"/>
      <c r="AE33" s="18">
        <f>IFERROR(VLOOKUP(W33,转换代码!A:F,3,0),0)</f>
        <v>0</v>
      </c>
      <c r="AF33" s="18" t="str">
        <f t="shared" si="10"/>
        <v/>
      </c>
      <c r="AG33" s="18"/>
      <c r="AH33" s="18"/>
      <c r="AI33" s="18">
        <f t="shared" si="11"/>
        <v>0</v>
      </c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M34" s="5">
        <f t="shared" si="0"/>
        <v>0</v>
      </c>
      <c r="N34" s="5">
        <f t="shared" si="1"/>
        <v>0</v>
      </c>
      <c r="O34">
        <f t="shared" si="2"/>
        <v>0</v>
      </c>
      <c r="P34">
        <f t="shared" si="3"/>
        <v>0</v>
      </c>
      <c r="Q34" s="5">
        <f t="shared" si="4"/>
        <v>0</v>
      </c>
      <c r="R34" s="5">
        <f t="shared" si="5"/>
        <v>0</v>
      </c>
      <c r="S34">
        <f t="shared" si="6"/>
        <v>0</v>
      </c>
      <c r="U34" s="2" t="s">
        <v>313</v>
      </c>
      <c r="V34" t="str">
        <f t="shared" si="7"/>
        <v/>
      </c>
      <c r="W34" t="str">
        <f t="shared" si="8"/>
        <v/>
      </c>
      <c r="Y34" s="17" t="str">
        <f t="shared" si="9"/>
        <v/>
      </c>
      <c r="Z34" s="17"/>
      <c r="AA34" s="17"/>
      <c r="AB34" s="17"/>
      <c r="AC34" s="18">
        <f>IFERROR(VLOOKUP(W34,转换代码!A:F,4,0),0)</f>
        <v>0</v>
      </c>
      <c r="AD34" s="18"/>
      <c r="AE34" s="18">
        <f>IFERROR(VLOOKUP(W34,转换代码!A:F,3,0),0)</f>
        <v>0</v>
      </c>
      <c r="AF34" s="18" t="str">
        <f t="shared" si="10"/>
        <v/>
      </c>
      <c r="AG34" s="18"/>
      <c r="AH34" s="18"/>
      <c r="AI34" s="18">
        <f t="shared" si="11"/>
        <v>0</v>
      </c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M35" s="5">
        <f t="shared" si="0"/>
        <v>0</v>
      </c>
      <c r="N35" s="5">
        <f t="shared" si="1"/>
        <v>0</v>
      </c>
      <c r="O35">
        <f t="shared" si="2"/>
        <v>0</v>
      </c>
      <c r="P35">
        <f t="shared" si="3"/>
        <v>0</v>
      </c>
      <c r="Q35" s="5">
        <f t="shared" si="4"/>
        <v>0</v>
      </c>
      <c r="R35" s="5">
        <f t="shared" si="5"/>
        <v>0</v>
      </c>
      <c r="S35">
        <f t="shared" si="6"/>
        <v>0</v>
      </c>
      <c r="U35" s="2" t="s">
        <v>313</v>
      </c>
      <c r="V35" t="str">
        <f t="shared" si="7"/>
        <v/>
      </c>
      <c r="W35" t="str">
        <f t="shared" si="8"/>
        <v/>
      </c>
      <c r="Y35" s="17" t="str">
        <f t="shared" si="9"/>
        <v/>
      </c>
      <c r="Z35" s="17"/>
      <c r="AA35" s="17"/>
      <c r="AB35" s="17"/>
      <c r="AC35" s="18">
        <f>IFERROR(VLOOKUP(W35,转换代码!A:F,4,0),0)</f>
        <v>0</v>
      </c>
      <c r="AD35" s="18"/>
      <c r="AE35" s="18">
        <f>IFERROR(VLOOKUP(W35,转换代码!A:F,3,0),0)</f>
        <v>0</v>
      </c>
      <c r="AF35" s="18" t="str">
        <f t="shared" si="10"/>
        <v/>
      </c>
      <c r="AG35" s="18"/>
      <c r="AH35" s="18"/>
      <c r="AI35" s="18">
        <f t="shared" ref="AI35:AI40" si="12">IF(AE35=0,0,S35)</f>
        <v>0</v>
      </c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M36" s="5">
        <f t="shared" si="0"/>
        <v>0</v>
      </c>
      <c r="N36" s="5">
        <f t="shared" si="1"/>
        <v>0</v>
      </c>
      <c r="O36">
        <f t="shared" si="2"/>
        <v>0</v>
      </c>
      <c r="P36">
        <f t="shared" si="3"/>
        <v>0</v>
      </c>
      <c r="Q36" s="5">
        <f t="shared" si="4"/>
        <v>0</v>
      </c>
      <c r="R36" s="5">
        <f t="shared" si="5"/>
        <v>0</v>
      </c>
      <c r="S36">
        <f t="shared" si="6"/>
        <v>0</v>
      </c>
      <c r="U36" s="2" t="s">
        <v>313</v>
      </c>
      <c r="V36" t="str">
        <f t="shared" si="7"/>
        <v/>
      </c>
      <c r="W36" t="str">
        <f t="shared" si="8"/>
        <v/>
      </c>
      <c r="Y36" s="17" t="str">
        <f t="shared" si="9"/>
        <v/>
      </c>
      <c r="Z36" s="17"/>
      <c r="AA36" s="17"/>
      <c r="AB36" s="17"/>
      <c r="AC36" s="18">
        <f>IFERROR(VLOOKUP(W36,转换代码!A:F,4,0),0)</f>
        <v>0</v>
      </c>
      <c r="AD36" s="18"/>
      <c r="AE36" s="18">
        <f>IFERROR(VLOOKUP(W36,转换代码!A:F,3,0),0)</f>
        <v>0</v>
      </c>
      <c r="AF36" s="18" t="str">
        <f t="shared" si="10"/>
        <v/>
      </c>
      <c r="AG36" s="18"/>
      <c r="AH36" s="18"/>
      <c r="AI36" s="18">
        <f t="shared" si="12"/>
        <v>0</v>
      </c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M37" s="5">
        <f t="shared" si="0"/>
        <v>0</v>
      </c>
      <c r="N37" s="5">
        <f t="shared" si="1"/>
        <v>0</v>
      </c>
      <c r="O37">
        <f t="shared" si="2"/>
        <v>0</v>
      </c>
      <c r="P37">
        <f t="shared" si="3"/>
        <v>0</v>
      </c>
      <c r="Q37" s="5">
        <f t="shared" si="4"/>
        <v>0</v>
      </c>
      <c r="R37" s="5">
        <f t="shared" si="5"/>
        <v>0</v>
      </c>
      <c r="S37">
        <f t="shared" si="6"/>
        <v>0</v>
      </c>
      <c r="U37" s="2" t="s">
        <v>313</v>
      </c>
      <c r="V37" t="str">
        <f t="shared" si="7"/>
        <v/>
      </c>
      <c r="W37" t="str">
        <f t="shared" si="8"/>
        <v/>
      </c>
      <c r="Y37" s="17" t="str">
        <f t="shared" si="9"/>
        <v/>
      </c>
      <c r="Z37" s="17"/>
      <c r="AA37" s="17"/>
      <c r="AB37" s="17"/>
      <c r="AC37" s="18">
        <f>IFERROR(VLOOKUP(W37,转换代码!A:F,4,0),0)</f>
        <v>0</v>
      </c>
      <c r="AD37" s="18"/>
      <c r="AE37" s="18">
        <f>IFERROR(VLOOKUP(W37,转换代码!A:F,3,0),0)</f>
        <v>0</v>
      </c>
      <c r="AF37" s="18" t="str">
        <f t="shared" si="10"/>
        <v/>
      </c>
      <c r="AG37" s="18"/>
      <c r="AH37" s="18"/>
      <c r="AI37" s="18">
        <f t="shared" si="12"/>
        <v>0</v>
      </c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M38" s="5">
        <f t="shared" si="0"/>
        <v>0</v>
      </c>
      <c r="N38" s="5">
        <f t="shared" si="1"/>
        <v>0</v>
      </c>
      <c r="O38">
        <f t="shared" si="2"/>
        <v>0</v>
      </c>
      <c r="P38">
        <f t="shared" si="3"/>
        <v>0</v>
      </c>
      <c r="Q38" s="5">
        <f t="shared" si="4"/>
        <v>0</v>
      </c>
      <c r="R38" s="5">
        <f t="shared" si="5"/>
        <v>0</v>
      </c>
      <c r="S38">
        <f t="shared" si="6"/>
        <v>0</v>
      </c>
      <c r="U38" s="2" t="s">
        <v>313</v>
      </c>
      <c r="V38" t="str">
        <f t="shared" si="7"/>
        <v/>
      </c>
      <c r="W38" t="str">
        <f t="shared" si="8"/>
        <v/>
      </c>
      <c r="Y38" s="17" t="str">
        <f t="shared" si="9"/>
        <v/>
      </c>
      <c r="Z38" s="17"/>
      <c r="AA38" s="17"/>
      <c r="AB38" s="17"/>
      <c r="AC38" s="18">
        <f>IFERROR(VLOOKUP(W38,转换代码!A:F,4,0),0)</f>
        <v>0</v>
      </c>
      <c r="AD38" s="18"/>
      <c r="AE38" s="18">
        <f>IFERROR(VLOOKUP(W38,转换代码!A:F,3,0),0)</f>
        <v>0</v>
      </c>
      <c r="AF38" s="18" t="str">
        <f t="shared" si="10"/>
        <v/>
      </c>
      <c r="AG38" s="18"/>
      <c r="AH38" s="18"/>
      <c r="AI38" s="18">
        <f t="shared" si="12"/>
        <v>0</v>
      </c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M39" s="5">
        <f t="shared" si="0"/>
        <v>0</v>
      </c>
      <c r="N39" s="5">
        <f t="shared" si="1"/>
        <v>0</v>
      </c>
      <c r="O39">
        <f t="shared" si="2"/>
        <v>0</v>
      </c>
      <c r="P39">
        <f t="shared" si="3"/>
        <v>0</v>
      </c>
      <c r="Q39" s="5">
        <f t="shared" si="4"/>
        <v>0</v>
      </c>
      <c r="R39" s="5">
        <f t="shared" si="5"/>
        <v>0</v>
      </c>
      <c r="S39">
        <f t="shared" si="6"/>
        <v>0</v>
      </c>
      <c r="U39" s="2" t="s">
        <v>313</v>
      </c>
      <c r="V39" t="str">
        <f t="shared" si="7"/>
        <v/>
      </c>
      <c r="W39" t="str">
        <f t="shared" si="8"/>
        <v/>
      </c>
      <c r="Y39" s="17" t="str">
        <f t="shared" si="9"/>
        <v/>
      </c>
      <c r="Z39" s="17"/>
      <c r="AA39" s="17"/>
      <c r="AB39" s="17"/>
      <c r="AC39" s="18">
        <f>IFERROR(VLOOKUP(W39,转换代码!A:F,4,0),0)</f>
        <v>0</v>
      </c>
      <c r="AD39" s="18"/>
      <c r="AE39" s="18">
        <f>IFERROR(VLOOKUP(W39,转换代码!A:F,3,0),0)</f>
        <v>0</v>
      </c>
      <c r="AF39" s="18" t="str">
        <f t="shared" si="10"/>
        <v/>
      </c>
      <c r="AG39" s="18"/>
      <c r="AH39" s="18"/>
      <c r="AI39" s="18">
        <f t="shared" si="12"/>
        <v>0</v>
      </c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M40" s="5">
        <f t="shared" si="0"/>
        <v>0</v>
      </c>
      <c r="N40" s="5">
        <f t="shared" si="1"/>
        <v>0</v>
      </c>
      <c r="O40">
        <f t="shared" si="2"/>
        <v>0</v>
      </c>
      <c r="P40">
        <f t="shared" si="3"/>
        <v>0</v>
      </c>
      <c r="Q40" s="5">
        <f t="shared" si="4"/>
        <v>0</v>
      </c>
      <c r="R40" s="5">
        <f t="shared" si="5"/>
        <v>0</v>
      </c>
      <c r="S40">
        <f t="shared" si="6"/>
        <v>0</v>
      </c>
      <c r="U40" s="2" t="s">
        <v>313</v>
      </c>
      <c r="V40" t="str">
        <f t="shared" si="7"/>
        <v/>
      </c>
      <c r="W40" t="str">
        <f t="shared" si="8"/>
        <v/>
      </c>
      <c r="Y40" s="17" t="str">
        <f t="shared" si="9"/>
        <v/>
      </c>
      <c r="Z40" s="17"/>
      <c r="AA40" s="17"/>
      <c r="AB40" s="17"/>
      <c r="AC40" s="18">
        <f>IFERROR(VLOOKUP(W40,转换代码!A:F,4,0),0)</f>
        <v>0</v>
      </c>
      <c r="AD40" s="18"/>
      <c r="AE40" s="18">
        <f>IFERROR(VLOOKUP(W40,转换代码!A:F,3,0),0)</f>
        <v>0</v>
      </c>
      <c r="AF40" s="18" t="str">
        <f t="shared" si="10"/>
        <v/>
      </c>
      <c r="AG40" s="18"/>
      <c r="AH40" s="18"/>
      <c r="AI40" s="18">
        <f t="shared" si="12"/>
        <v>0</v>
      </c>
    </row>
    <row r="41" spans="1:35">
      <c r="S41">
        <f t="shared" ref="S41:S51" si="13">IF(Q41*R41&lt;&gt;0,((Q41+R41)-ABS(C41))/2,0)</f>
        <v>0</v>
      </c>
    </row>
    <row r="42" spans="1:35">
      <c r="S42">
        <f t="shared" si="13"/>
        <v>0</v>
      </c>
    </row>
    <row r="43" spans="1:35">
      <c r="S43">
        <f t="shared" si="13"/>
        <v>0</v>
      </c>
    </row>
    <row r="44" spans="1:35">
      <c r="S44">
        <f t="shared" si="13"/>
        <v>0</v>
      </c>
    </row>
    <row r="45" spans="1:35">
      <c r="S45">
        <f t="shared" si="13"/>
        <v>0</v>
      </c>
    </row>
    <row r="46" spans="1:35">
      <c r="S46">
        <f t="shared" si="13"/>
        <v>0</v>
      </c>
    </row>
    <row r="47" spans="1:35">
      <c r="S47">
        <f t="shared" si="13"/>
        <v>0</v>
      </c>
    </row>
    <row r="48" spans="1:35">
      <c r="S48">
        <f t="shared" si="13"/>
        <v>0</v>
      </c>
    </row>
    <row r="49" spans="19:19">
      <c r="S49">
        <f t="shared" si="13"/>
        <v>0</v>
      </c>
    </row>
    <row r="50" spans="19:19">
      <c r="S50">
        <f t="shared" si="13"/>
        <v>0</v>
      </c>
    </row>
    <row r="51" spans="19:19">
      <c r="S51">
        <f t="shared" si="13"/>
        <v>0</v>
      </c>
    </row>
  </sheetData>
  <autoFilter ref="AI1:AI34" xr:uid="{DEE3E6D6-90AB-4ABD-92CA-C608B35C5776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9"/>
  <sheetViews>
    <sheetView tabSelected="1" topLeftCell="A175" workbookViewId="0">
      <selection activeCell="K189" sqref="K189"/>
    </sheetView>
  </sheetViews>
  <sheetFormatPr defaultColWidth="9" defaultRowHeight="15.75"/>
  <cols>
    <col min="1" max="2" width="11" customWidth="1"/>
    <col min="4" max="4" width="11" customWidth="1"/>
    <col min="5" max="5" width="16.42578125" customWidth="1"/>
    <col min="6" max="6" width="11" customWidth="1"/>
    <col min="11" max="11" width="13.85546875" bestFit="1" customWidth="1"/>
  </cols>
  <sheetData>
    <row r="1" spans="1:12">
      <c r="A1" s="20" t="s">
        <v>358</v>
      </c>
      <c r="B1" s="20"/>
      <c r="C1" s="20" t="s">
        <v>357</v>
      </c>
      <c r="D1" s="20"/>
      <c r="E1" s="20" t="s">
        <v>359</v>
      </c>
      <c r="F1" s="20"/>
    </row>
    <row r="2" spans="1:12">
      <c r="A2" t="s">
        <v>21</v>
      </c>
      <c r="B2" t="s">
        <v>22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K2" s="2" t="s">
        <v>329</v>
      </c>
      <c r="L2" s="2" t="s">
        <v>330</v>
      </c>
    </row>
    <row r="3" spans="1:12">
      <c r="C3" t="s">
        <v>27</v>
      </c>
      <c r="D3" t="s">
        <v>28</v>
      </c>
      <c r="E3" t="s">
        <v>27</v>
      </c>
      <c r="F3" t="s">
        <v>28</v>
      </c>
      <c r="H3" s="1" t="s">
        <v>29</v>
      </c>
      <c r="I3" t="s">
        <v>30</v>
      </c>
      <c r="K3" t="s">
        <v>311</v>
      </c>
      <c r="L3" s="2" t="s">
        <v>334</v>
      </c>
    </row>
    <row r="4" spans="1:12">
      <c r="A4" s="2" t="s">
        <v>374</v>
      </c>
      <c r="B4" s="2" t="s">
        <v>375</v>
      </c>
      <c r="C4" t="s">
        <v>31</v>
      </c>
      <c r="D4" t="s">
        <v>28</v>
      </c>
      <c r="E4" t="s">
        <v>31</v>
      </c>
      <c r="F4" t="s">
        <v>28</v>
      </c>
      <c r="H4" s="1" t="s">
        <v>32</v>
      </c>
      <c r="I4" t="s">
        <v>33</v>
      </c>
      <c r="K4" t="s">
        <v>312</v>
      </c>
      <c r="L4" s="2" t="s">
        <v>333</v>
      </c>
    </row>
    <row r="5" spans="1:12">
      <c r="A5" t="s">
        <v>34</v>
      </c>
      <c r="B5" t="s">
        <v>35</v>
      </c>
      <c r="C5" t="s">
        <v>34</v>
      </c>
      <c r="D5" t="s">
        <v>35</v>
      </c>
      <c r="E5" t="s">
        <v>36</v>
      </c>
      <c r="F5" t="s">
        <v>37</v>
      </c>
      <c r="H5" s="1" t="s">
        <v>38</v>
      </c>
      <c r="I5" t="s">
        <v>39</v>
      </c>
      <c r="K5" s="2" t="s">
        <v>331</v>
      </c>
      <c r="L5" s="2" t="s">
        <v>332</v>
      </c>
    </row>
    <row r="6" spans="1:12">
      <c r="A6" s="2" t="s">
        <v>377</v>
      </c>
      <c r="B6" s="2" t="s">
        <v>376</v>
      </c>
      <c r="C6" t="s">
        <v>40</v>
      </c>
      <c r="D6" t="s">
        <v>41</v>
      </c>
      <c r="E6" t="s">
        <v>42</v>
      </c>
      <c r="F6" t="s">
        <v>41</v>
      </c>
      <c r="H6" s="1" t="s">
        <v>43</v>
      </c>
      <c r="I6" t="s">
        <v>44</v>
      </c>
    </row>
    <row r="7" spans="1:12">
      <c r="C7" t="s">
        <v>45</v>
      </c>
      <c r="D7" t="s">
        <v>15</v>
      </c>
      <c r="E7" t="s">
        <v>45</v>
      </c>
      <c r="F7" t="s">
        <v>15</v>
      </c>
      <c r="H7" s="1" t="s">
        <v>46</v>
      </c>
      <c r="I7" t="s">
        <v>47</v>
      </c>
    </row>
    <row r="8" spans="1:12">
      <c r="C8" t="s">
        <v>16</v>
      </c>
      <c r="D8" t="s">
        <v>15</v>
      </c>
      <c r="E8" t="s">
        <v>16</v>
      </c>
      <c r="F8" t="s">
        <v>15</v>
      </c>
      <c r="H8" s="1" t="s">
        <v>48</v>
      </c>
      <c r="I8" t="s">
        <v>49</v>
      </c>
    </row>
    <row r="9" spans="1:12">
      <c r="C9" t="s">
        <v>50</v>
      </c>
      <c r="D9" t="s">
        <v>15</v>
      </c>
      <c r="E9" t="s">
        <v>50</v>
      </c>
      <c r="F9" t="s">
        <v>15</v>
      </c>
      <c r="H9" s="1" t="s">
        <v>51</v>
      </c>
      <c r="I9" t="s">
        <v>52</v>
      </c>
    </row>
    <row r="10" spans="1:12">
      <c r="C10" t="s">
        <v>53</v>
      </c>
      <c r="D10" t="s">
        <v>15</v>
      </c>
      <c r="E10" t="s">
        <v>53</v>
      </c>
      <c r="F10" t="s">
        <v>15</v>
      </c>
      <c r="H10" s="1" t="s">
        <v>54</v>
      </c>
      <c r="I10" t="s">
        <v>55</v>
      </c>
    </row>
    <row r="11" spans="1:12">
      <c r="C11" t="s">
        <v>56</v>
      </c>
      <c r="D11" t="s">
        <v>15</v>
      </c>
      <c r="E11" t="s">
        <v>56</v>
      </c>
      <c r="F11" t="s">
        <v>15</v>
      </c>
      <c r="H11" s="1" t="s">
        <v>57</v>
      </c>
      <c r="I11" t="s">
        <v>58</v>
      </c>
    </row>
    <row r="12" spans="1:12">
      <c r="C12" t="s">
        <v>59</v>
      </c>
      <c r="D12" t="s">
        <v>15</v>
      </c>
      <c r="E12" t="s">
        <v>59</v>
      </c>
      <c r="F12" t="s">
        <v>15</v>
      </c>
      <c r="H12" s="1" t="s">
        <v>60</v>
      </c>
      <c r="I12" t="s">
        <v>61</v>
      </c>
    </row>
    <row r="13" spans="1:12">
      <c r="C13" t="s">
        <v>62</v>
      </c>
      <c r="D13" t="s">
        <v>15</v>
      </c>
      <c r="E13" t="s">
        <v>63</v>
      </c>
      <c r="F13" t="s">
        <v>15</v>
      </c>
      <c r="H13" s="1" t="s">
        <v>64</v>
      </c>
      <c r="I13" t="s">
        <v>65</v>
      </c>
    </row>
    <row r="14" spans="1:12">
      <c r="C14" t="s">
        <v>66</v>
      </c>
      <c r="D14" t="s">
        <v>15</v>
      </c>
      <c r="E14" t="s">
        <v>66</v>
      </c>
      <c r="F14" t="s">
        <v>15</v>
      </c>
      <c r="H14" s="1" t="s">
        <v>67</v>
      </c>
      <c r="I14" t="s">
        <v>68</v>
      </c>
    </row>
    <row r="15" spans="1:12">
      <c r="C15" t="s">
        <v>69</v>
      </c>
      <c r="D15" t="s">
        <v>15</v>
      </c>
      <c r="E15" t="s">
        <v>69</v>
      </c>
      <c r="F15" t="s">
        <v>15</v>
      </c>
    </row>
    <row r="16" spans="1:12">
      <c r="C16" t="s">
        <v>70</v>
      </c>
      <c r="D16" t="s">
        <v>15</v>
      </c>
      <c r="E16" t="s">
        <v>71</v>
      </c>
      <c r="F16" t="s">
        <v>15</v>
      </c>
    </row>
    <row r="17" spans="3:6">
      <c r="C17" t="s">
        <v>72</v>
      </c>
      <c r="D17" t="s">
        <v>15</v>
      </c>
      <c r="E17" t="s">
        <v>73</v>
      </c>
      <c r="F17" t="s">
        <v>15</v>
      </c>
    </row>
    <row r="18" spans="3:6">
      <c r="C18" t="s">
        <v>74</v>
      </c>
      <c r="D18" t="s">
        <v>15</v>
      </c>
      <c r="E18" t="s">
        <v>75</v>
      </c>
      <c r="F18" t="s">
        <v>15</v>
      </c>
    </row>
    <row r="19" spans="3:6">
      <c r="C19" t="s">
        <v>76</v>
      </c>
      <c r="D19" t="s">
        <v>15</v>
      </c>
      <c r="E19" t="s">
        <v>77</v>
      </c>
      <c r="F19" t="s">
        <v>15</v>
      </c>
    </row>
    <row r="20" spans="3:6">
      <c r="C20" t="s">
        <v>78</v>
      </c>
      <c r="D20" t="s">
        <v>15</v>
      </c>
      <c r="E20" t="s">
        <v>79</v>
      </c>
      <c r="F20" t="s">
        <v>15</v>
      </c>
    </row>
    <row r="21" spans="3:6">
      <c r="C21" t="s">
        <v>80</v>
      </c>
      <c r="D21" t="s">
        <v>15</v>
      </c>
      <c r="E21" t="s">
        <v>81</v>
      </c>
      <c r="F21" t="s">
        <v>15</v>
      </c>
    </row>
    <row r="22" spans="3:6">
      <c r="C22" t="s">
        <v>82</v>
      </c>
      <c r="D22" t="s">
        <v>15</v>
      </c>
      <c r="E22" t="s">
        <v>83</v>
      </c>
      <c r="F22" t="s">
        <v>15</v>
      </c>
    </row>
    <row r="23" spans="3:6">
      <c r="C23" t="s">
        <v>7</v>
      </c>
      <c r="D23" t="s">
        <v>3</v>
      </c>
      <c r="E23" t="s">
        <v>7</v>
      </c>
      <c r="F23" t="s">
        <v>3</v>
      </c>
    </row>
    <row r="24" spans="3:6">
      <c r="C24" t="s">
        <v>84</v>
      </c>
      <c r="D24" t="s">
        <v>3</v>
      </c>
      <c r="E24" t="s">
        <v>84</v>
      </c>
      <c r="F24" t="s">
        <v>3</v>
      </c>
    </row>
    <row r="25" spans="3:6">
      <c r="C25" t="s">
        <v>85</v>
      </c>
      <c r="D25" t="s">
        <v>3</v>
      </c>
      <c r="E25" t="s">
        <v>85</v>
      </c>
      <c r="F25" t="s">
        <v>3</v>
      </c>
    </row>
    <row r="26" spans="3:6">
      <c r="C26" t="s">
        <v>86</v>
      </c>
      <c r="D26" t="s">
        <v>3</v>
      </c>
      <c r="E26" t="s">
        <v>86</v>
      </c>
      <c r="F26" t="s">
        <v>3</v>
      </c>
    </row>
    <row r="27" spans="3:6">
      <c r="C27" t="s">
        <v>87</v>
      </c>
      <c r="D27" t="s">
        <v>3</v>
      </c>
      <c r="E27" t="s">
        <v>87</v>
      </c>
      <c r="F27" t="s">
        <v>3</v>
      </c>
    </row>
    <row r="28" spans="3:6">
      <c r="C28" t="s">
        <v>88</v>
      </c>
      <c r="D28" t="s">
        <v>3</v>
      </c>
      <c r="E28" t="s">
        <v>88</v>
      </c>
      <c r="F28" t="s">
        <v>3</v>
      </c>
    </row>
    <row r="29" spans="3:6">
      <c r="C29" t="s">
        <v>89</v>
      </c>
      <c r="D29" t="s">
        <v>3</v>
      </c>
      <c r="E29" t="s">
        <v>90</v>
      </c>
      <c r="F29" t="s">
        <v>3</v>
      </c>
    </row>
    <row r="30" spans="3:6">
      <c r="C30" t="s">
        <v>91</v>
      </c>
      <c r="D30" t="s">
        <v>3</v>
      </c>
      <c r="E30" t="s">
        <v>91</v>
      </c>
      <c r="F30" t="s">
        <v>3</v>
      </c>
    </row>
    <row r="31" spans="3:6">
      <c r="C31" t="s">
        <v>92</v>
      </c>
      <c r="D31" t="s">
        <v>3</v>
      </c>
      <c r="E31" t="s">
        <v>93</v>
      </c>
      <c r="F31" t="s">
        <v>3</v>
      </c>
    </row>
    <row r="32" spans="3:6">
      <c r="C32" t="s">
        <v>94</v>
      </c>
      <c r="D32" t="s">
        <v>3</v>
      </c>
      <c r="E32" t="s">
        <v>94</v>
      </c>
      <c r="F32" t="s">
        <v>3</v>
      </c>
    </row>
    <row r="33" spans="3:6">
      <c r="C33" t="s">
        <v>95</v>
      </c>
      <c r="D33" t="s">
        <v>3</v>
      </c>
      <c r="E33" t="s">
        <v>95</v>
      </c>
      <c r="F33" t="s">
        <v>3</v>
      </c>
    </row>
    <row r="34" spans="3:6">
      <c r="C34" t="s">
        <v>17</v>
      </c>
      <c r="D34" t="s">
        <v>3</v>
      </c>
      <c r="E34" t="s">
        <v>17</v>
      </c>
      <c r="F34" t="s">
        <v>3</v>
      </c>
    </row>
    <row r="35" spans="3:6">
      <c r="C35" t="s">
        <v>96</v>
      </c>
      <c r="D35" t="s">
        <v>3</v>
      </c>
      <c r="E35" t="s">
        <v>96</v>
      </c>
      <c r="F35" t="s">
        <v>3</v>
      </c>
    </row>
    <row r="36" spans="3:6">
      <c r="C36" t="s">
        <v>97</v>
      </c>
      <c r="D36" t="s">
        <v>3</v>
      </c>
      <c r="E36" t="s">
        <v>98</v>
      </c>
      <c r="F36" t="s">
        <v>3</v>
      </c>
    </row>
    <row r="37" spans="3:6">
      <c r="C37" t="s">
        <v>99</v>
      </c>
      <c r="D37" t="s">
        <v>3</v>
      </c>
      <c r="E37" t="s">
        <v>99</v>
      </c>
      <c r="F37" t="s">
        <v>3</v>
      </c>
    </row>
    <row r="38" spans="3:6">
      <c r="C38" t="s">
        <v>100</v>
      </c>
      <c r="D38" t="s">
        <v>3</v>
      </c>
      <c r="E38" t="s">
        <v>101</v>
      </c>
      <c r="F38" t="s">
        <v>3</v>
      </c>
    </row>
    <row r="39" spans="3:6">
      <c r="C39" t="s">
        <v>4</v>
      </c>
      <c r="D39" t="s">
        <v>3</v>
      </c>
      <c r="E39" t="s">
        <v>4</v>
      </c>
      <c r="F39" t="s">
        <v>3</v>
      </c>
    </row>
    <row r="40" spans="3:6">
      <c r="C40" t="s">
        <v>8</v>
      </c>
      <c r="D40" t="s">
        <v>3</v>
      </c>
      <c r="E40" t="s">
        <v>8</v>
      </c>
      <c r="F40" t="s">
        <v>3</v>
      </c>
    </row>
    <row r="41" spans="3:6">
      <c r="C41" t="s">
        <v>102</v>
      </c>
      <c r="D41" t="s">
        <v>3</v>
      </c>
      <c r="E41" t="s">
        <v>103</v>
      </c>
      <c r="F41" t="s">
        <v>3</v>
      </c>
    </row>
    <row r="42" spans="3:6">
      <c r="C42" t="s">
        <v>104</v>
      </c>
      <c r="D42" t="s">
        <v>3</v>
      </c>
      <c r="E42" t="s">
        <v>104</v>
      </c>
      <c r="F42" t="s">
        <v>3</v>
      </c>
    </row>
    <row r="43" spans="3:6">
      <c r="C43" t="s">
        <v>105</v>
      </c>
      <c r="D43" t="s">
        <v>3</v>
      </c>
      <c r="E43" t="s">
        <v>105</v>
      </c>
      <c r="F43" t="s">
        <v>3</v>
      </c>
    </row>
    <row r="44" spans="3:6">
      <c r="C44" t="s">
        <v>106</v>
      </c>
      <c r="D44" t="s">
        <v>3</v>
      </c>
      <c r="E44" t="s">
        <v>107</v>
      </c>
      <c r="F44" t="s">
        <v>3</v>
      </c>
    </row>
    <row r="45" spans="3:6">
      <c r="C45" t="s">
        <v>108</v>
      </c>
      <c r="D45" t="s">
        <v>9</v>
      </c>
      <c r="E45" t="s">
        <v>109</v>
      </c>
      <c r="F45" t="s">
        <v>9</v>
      </c>
    </row>
    <row r="46" spans="3:6">
      <c r="C46" t="s">
        <v>10</v>
      </c>
      <c r="D46" t="s">
        <v>9</v>
      </c>
      <c r="E46" t="s">
        <v>110</v>
      </c>
      <c r="F46" t="s">
        <v>9</v>
      </c>
    </row>
    <row r="47" spans="3:6">
      <c r="C47" t="s">
        <v>111</v>
      </c>
      <c r="D47" t="s">
        <v>9</v>
      </c>
      <c r="E47" t="s">
        <v>112</v>
      </c>
      <c r="F47" t="s">
        <v>9</v>
      </c>
    </row>
    <row r="48" spans="3:6">
      <c r="C48" t="s">
        <v>113</v>
      </c>
      <c r="D48" t="s">
        <v>114</v>
      </c>
      <c r="E48" t="s">
        <v>115</v>
      </c>
      <c r="F48" t="s">
        <v>114</v>
      </c>
    </row>
    <row r="49" spans="3:6">
      <c r="C49" t="s">
        <v>116</v>
      </c>
      <c r="D49" t="s">
        <v>114</v>
      </c>
      <c r="E49" t="s">
        <v>117</v>
      </c>
      <c r="F49" t="s">
        <v>114</v>
      </c>
    </row>
    <row r="50" spans="3:6">
      <c r="C50" t="s">
        <v>118</v>
      </c>
      <c r="D50" t="s">
        <v>114</v>
      </c>
      <c r="E50" t="s">
        <v>119</v>
      </c>
      <c r="F50" t="s">
        <v>114</v>
      </c>
    </row>
    <row r="51" spans="3:6">
      <c r="C51" t="s">
        <v>120</v>
      </c>
      <c r="D51" t="s">
        <v>114</v>
      </c>
      <c r="E51" t="s">
        <v>121</v>
      </c>
      <c r="F51" t="s">
        <v>114</v>
      </c>
    </row>
    <row r="52" spans="3:6">
      <c r="C52" t="s">
        <v>122</v>
      </c>
      <c r="D52" t="s">
        <v>114</v>
      </c>
      <c r="E52" t="s">
        <v>123</v>
      </c>
      <c r="F52" t="s">
        <v>114</v>
      </c>
    </row>
    <row r="53" spans="3:6">
      <c r="C53" t="s">
        <v>124</v>
      </c>
      <c r="D53" t="s">
        <v>114</v>
      </c>
      <c r="E53" t="s">
        <v>125</v>
      </c>
      <c r="F53" t="s">
        <v>114</v>
      </c>
    </row>
    <row r="54" spans="3:6">
      <c r="C54" t="s">
        <v>126</v>
      </c>
      <c r="D54" t="s">
        <v>127</v>
      </c>
      <c r="E54" t="s">
        <v>128</v>
      </c>
      <c r="F54" t="s">
        <v>129</v>
      </c>
    </row>
    <row r="55" spans="3:6">
      <c r="C55" t="s">
        <v>130</v>
      </c>
      <c r="D55" t="s">
        <v>18</v>
      </c>
      <c r="E55" t="s">
        <v>130</v>
      </c>
      <c r="F55" t="s">
        <v>131</v>
      </c>
    </row>
    <row r="56" spans="3:6">
      <c r="C56" t="s">
        <v>132</v>
      </c>
      <c r="D56" t="s">
        <v>18</v>
      </c>
      <c r="E56" t="s">
        <v>132</v>
      </c>
      <c r="F56" t="s">
        <v>131</v>
      </c>
    </row>
    <row r="57" spans="3:6">
      <c r="C57" t="s">
        <v>133</v>
      </c>
      <c r="D57" t="s">
        <v>18</v>
      </c>
      <c r="E57" t="s">
        <v>133</v>
      </c>
      <c r="F57" t="s">
        <v>131</v>
      </c>
    </row>
    <row r="58" spans="3:6">
      <c r="C58" t="s">
        <v>134</v>
      </c>
      <c r="D58" t="s">
        <v>18</v>
      </c>
      <c r="E58" t="s">
        <v>134</v>
      </c>
      <c r="F58" t="s">
        <v>131</v>
      </c>
    </row>
    <row r="59" spans="3:6">
      <c r="C59" t="s">
        <v>135</v>
      </c>
      <c r="D59" t="s">
        <v>18</v>
      </c>
      <c r="E59" t="s">
        <v>135</v>
      </c>
      <c r="F59" t="s">
        <v>131</v>
      </c>
    </row>
    <row r="60" spans="3:6">
      <c r="C60" t="s">
        <v>136</v>
      </c>
      <c r="D60" t="s">
        <v>18</v>
      </c>
      <c r="E60" t="s">
        <v>136</v>
      </c>
      <c r="F60" t="s">
        <v>131</v>
      </c>
    </row>
    <row r="61" spans="3:6">
      <c r="C61" t="s">
        <v>137</v>
      </c>
      <c r="D61" t="s">
        <v>18</v>
      </c>
      <c r="E61" t="s">
        <v>137</v>
      </c>
      <c r="F61" t="s">
        <v>131</v>
      </c>
    </row>
    <row r="62" spans="3:6">
      <c r="C62" t="s">
        <v>138</v>
      </c>
      <c r="D62" t="s">
        <v>18</v>
      </c>
      <c r="E62" t="s">
        <v>138</v>
      </c>
      <c r="F62" t="s">
        <v>131</v>
      </c>
    </row>
    <row r="63" spans="3:6">
      <c r="C63" t="s">
        <v>139</v>
      </c>
      <c r="D63" t="s">
        <v>18</v>
      </c>
      <c r="E63" t="s">
        <v>139</v>
      </c>
      <c r="F63" t="s">
        <v>131</v>
      </c>
    </row>
    <row r="64" spans="3:6">
      <c r="C64" t="s">
        <v>140</v>
      </c>
      <c r="D64" t="s">
        <v>18</v>
      </c>
      <c r="E64" t="s">
        <v>140</v>
      </c>
      <c r="F64" t="s">
        <v>131</v>
      </c>
    </row>
    <row r="65" spans="3:6">
      <c r="C65" t="s">
        <v>141</v>
      </c>
      <c r="D65" t="s">
        <v>18</v>
      </c>
      <c r="E65" t="s">
        <v>141</v>
      </c>
      <c r="F65" t="s">
        <v>131</v>
      </c>
    </row>
    <row r="66" spans="3:6">
      <c r="C66" t="s">
        <v>142</v>
      </c>
      <c r="D66" t="s">
        <v>18</v>
      </c>
      <c r="E66" t="s">
        <v>142</v>
      </c>
      <c r="F66" t="s">
        <v>131</v>
      </c>
    </row>
    <row r="67" spans="3:6">
      <c r="C67" t="s">
        <v>143</v>
      </c>
      <c r="D67" t="s">
        <v>18</v>
      </c>
      <c r="E67" t="s">
        <v>143</v>
      </c>
      <c r="F67" t="s">
        <v>131</v>
      </c>
    </row>
    <row r="68" spans="3:6">
      <c r="C68" t="s">
        <v>144</v>
      </c>
      <c r="D68" t="s">
        <v>18</v>
      </c>
      <c r="E68" t="s">
        <v>144</v>
      </c>
      <c r="F68" t="s">
        <v>131</v>
      </c>
    </row>
    <row r="69" spans="3:6">
      <c r="C69" t="s">
        <v>145</v>
      </c>
      <c r="D69" t="s">
        <v>18</v>
      </c>
      <c r="E69" t="s">
        <v>145</v>
      </c>
      <c r="F69" t="s">
        <v>131</v>
      </c>
    </row>
    <row r="70" spans="3:6">
      <c r="C70" t="s">
        <v>146</v>
      </c>
      <c r="D70" t="s">
        <v>18</v>
      </c>
      <c r="E70" t="s">
        <v>146</v>
      </c>
      <c r="F70" t="s">
        <v>131</v>
      </c>
    </row>
    <row r="71" spans="3:6">
      <c r="C71" t="s">
        <v>147</v>
      </c>
      <c r="D71" t="s">
        <v>18</v>
      </c>
      <c r="E71" t="s">
        <v>147</v>
      </c>
      <c r="F71" t="s">
        <v>131</v>
      </c>
    </row>
    <row r="72" spans="3:6">
      <c r="C72" t="s">
        <v>148</v>
      </c>
      <c r="D72" t="s">
        <v>18</v>
      </c>
      <c r="E72" t="s">
        <v>148</v>
      </c>
      <c r="F72" t="s">
        <v>131</v>
      </c>
    </row>
    <row r="73" spans="3:6">
      <c r="C73" t="s">
        <v>149</v>
      </c>
      <c r="D73" t="s">
        <v>18</v>
      </c>
      <c r="E73" t="s">
        <v>149</v>
      </c>
      <c r="F73" t="s">
        <v>131</v>
      </c>
    </row>
    <row r="74" spans="3:6">
      <c r="C74" t="s">
        <v>150</v>
      </c>
      <c r="D74" t="s">
        <v>18</v>
      </c>
      <c r="E74" t="s">
        <v>150</v>
      </c>
      <c r="F74" t="s">
        <v>131</v>
      </c>
    </row>
    <row r="75" spans="3:6">
      <c r="C75" t="s">
        <v>151</v>
      </c>
      <c r="D75" t="s">
        <v>18</v>
      </c>
      <c r="E75" t="s">
        <v>151</v>
      </c>
      <c r="F75" t="s">
        <v>131</v>
      </c>
    </row>
    <row r="76" spans="3:6">
      <c r="C76" t="s">
        <v>152</v>
      </c>
      <c r="D76" t="s">
        <v>18</v>
      </c>
      <c r="E76" t="s">
        <v>152</v>
      </c>
      <c r="F76" t="s">
        <v>131</v>
      </c>
    </row>
    <row r="77" spans="3:6">
      <c r="C77" t="s">
        <v>153</v>
      </c>
      <c r="D77" t="s">
        <v>18</v>
      </c>
      <c r="E77" t="s">
        <v>153</v>
      </c>
      <c r="F77" t="s">
        <v>131</v>
      </c>
    </row>
    <row r="78" spans="3:6">
      <c r="C78" t="s">
        <v>154</v>
      </c>
      <c r="D78" t="s">
        <v>18</v>
      </c>
      <c r="E78" t="s">
        <v>154</v>
      </c>
      <c r="F78" t="s">
        <v>131</v>
      </c>
    </row>
    <row r="79" spans="3:6">
      <c r="C79" t="s">
        <v>155</v>
      </c>
      <c r="D79" t="s">
        <v>18</v>
      </c>
      <c r="E79" t="s">
        <v>155</v>
      </c>
      <c r="F79" t="s">
        <v>131</v>
      </c>
    </row>
    <row r="80" spans="3:6">
      <c r="C80" t="s">
        <v>156</v>
      </c>
      <c r="D80" t="s">
        <v>18</v>
      </c>
      <c r="E80" t="s">
        <v>156</v>
      </c>
      <c r="F80" t="s">
        <v>131</v>
      </c>
    </row>
    <row r="81" spans="3:6">
      <c r="C81" t="s">
        <v>157</v>
      </c>
      <c r="D81" t="s">
        <v>18</v>
      </c>
      <c r="E81" t="s">
        <v>157</v>
      </c>
      <c r="F81" t="s">
        <v>131</v>
      </c>
    </row>
    <row r="82" spans="3:6">
      <c r="C82" t="s">
        <v>158</v>
      </c>
      <c r="D82" t="s">
        <v>18</v>
      </c>
      <c r="E82" t="s">
        <v>158</v>
      </c>
      <c r="F82" t="s">
        <v>131</v>
      </c>
    </row>
    <row r="83" spans="3:6">
      <c r="C83" t="s">
        <v>159</v>
      </c>
      <c r="D83" t="s">
        <v>18</v>
      </c>
      <c r="E83" t="s">
        <v>159</v>
      </c>
      <c r="F83" t="s">
        <v>131</v>
      </c>
    </row>
    <row r="84" spans="3:6">
      <c r="C84" t="s">
        <v>160</v>
      </c>
      <c r="D84" t="s">
        <v>18</v>
      </c>
      <c r="E84" t="s">
        <v>160</v>
      </c>
      <c r="F84" t="s">
        <v>131</v>
      </c>
    </row>
    <row r="85" spans="3:6">
      <c r="C85" t="s">
        <v>161</v>
      </c>
      <c r="D85" t="s">
        <v>18</v>
      </c>
      <c r="E85" t="s">
        <v>161</v>
      </c>
      <c r="F85" t="s">
        <v>131</v>
      </c>
    </row>
    <row r="86" spans="3:6">
      <c r="C86" t="s">
        <v>162</v>
      </c>
      <c r="D86" t="s">
        <v>18</v>
      </c>
      <c r="E86" t="s">
        <v>162</v>
      </c>
      <c r="F86" t="s">
        <v>131</v>
      </c>
    </row>
    <row r="87" spans="3:6">
      <c r="C87" t="s">
        <v>163</v>
      </c>
      <c r="D87" t="s">
        <v>18</v>
      </c>
      <c r="E87" t="s">
        <v>163</v>
      </c>
      <c r="F87" t="s">
        <v>131</v>
      </c>
    </row>
    <row r="88" spans="3:6">
      <c r="C88" t="s">
        <v>164</v>
      </c>
      <c r="D88" t="s">
        <v>18</v>
      </c>
      <c r="E88" t="s">
        <v>164</v>
      </c>
      <c r="F88" t="s">
        <v>131</v>
      </c>
    </row>
    <row r="89" spans="3:6">
      <c r="C89" t="s">
        <v>165</v>
      </c>
      <c r="D89" t="s">
        <v>18</v>
      </c>
      <c r="E89" t="s">
        <v>165</v>
      </c>
      <c r="F89" t="s">
        <v>131</v>
      </c>
    </row>
    <row r="90" spans="3:6">
      <c r="C90" t="s">
        <v>166</v>
      </c>
      <c r="D90" t="s">
        <v>18</v>
      </c>
      <c r="E90" t="s">
        <v>166</v>
      </c>
      <c r="F90" t="s">
        <v>131</v>
      </c>
    </row>
    <row r="91" spans="3:6">
      <c r="C91" t="s">
        <v>167</v>
      </c>
      <c r="D91" t="s">
        <v>18</v>
      </c>
      <c r="E91" t="s">
        <v>167</v>
      </c>
      <c r="F91" t="s">
        <v>131</v>
      </c>
    </row>
    <row r="92" spans="3:6">
      <c r="C92" t="s">
        <v>168</v>
      </c>
      <c r="D92" t="s">
        <v>18</v>
      </c>
      <c r="E92" t="s">
        <v>168</v>
      </c>
      <c r="F92" t="s">
        <v>131</v>
      </c>
    </row>
    <row r="93" spans="3:6">
      <c r="C93" t="s">
        <v>169</v>
      </c>
      <c r="D93" t="s">
        <v>18</v>
      </c>
      <c r="E93" t="s">
        <v>169</v>
      </c>
      <c r="F93" t="s">
        <v>131</v>
      </c>
    </row>
    <row r="94" spans="3:6">
      <c r="C94" t="s">
        <v>170</v>
      </c>
      <c r="D94" t="s">
        <v>18</v>
      </c>
      <c r="E94" t="s">
        <v>170</v>
      </c>
      <c r="F94" t="s">
        <v>131</v>
      </c>
    </row>
    <row r="95" spans="3:6">
      <c r="C95" t="s">
        <v>171</v>
      </c>
      <c r="D95" t="s">
        <v>18</v>
      </c>
      <c r="E95" t="s">
        <v>171</v>
      </c>
      <c r="F95" t="s">
        <v>131</v>
      </c>
    </row>
    <row r="96" spans="3:6">
      <c r="C96" t="s">
        <v>172</v>
      </c>
      <c r="D96" t="s">
        <v>18</v>
      </c>
      <c r="E96" t="s">
        <v>172</v>
      </c>
      <c r="F96" t="s">
        <v>131</v>
      </c>
    </row>
    <row r="97" spans="3:6">
      <c r="C97" t="s">
        <v>173</v>
      </c>
      <c r="D97" t="s">
        <v>18</v>
      </c>
      <c r="E97" t="s">
        <v>173</v>
      </c>
      <c r="F97" t="s">
        <v>131</v>
      </c>
    </row>
    <row r="98" spans="3:6">
      <c r="C98" t="s">
        <v>174</v>
      </c>
      <c r="D98" t="s">
        <v>18</v>
      </c>
      <c r="E98" t="s">
        <v>174</v>
      </c>
      <c r="F98" t="s">
        <v>131</v>
      </c>
    </row>
    <row r="99" spans="3:6">
      <c r="C99" t="s">
        <v>175</v>
      </c>
      <c r="D99" t="s">
        <v>18</v>
      </c>
      <c r="E99" t="s">
        <v>175</v>
      </c>
      <c r="F99" t="s">
        <v>131</v>
      </c>
    </row>
    <row r="100" spans="3:6">
      <c r="C100" t="s">
        <v>176</v>
      </c>
      <c r="D100" t="s">
        <v>18</v>
      </c>
      <c r="E100" t="s">
        <v>176</v>
      </c>
      <c r="F100" t="s">
        <v>131</v>
      </c>
    </row>
    <row r="101" spans="3:6">
      <c r="C101" t="s">
        <v>177</v>
      </c>
      <c r="D101" t="s">
        <v>18</v>
      </c>
      <c r="E101" t="s">
        <v>177</v>
      </c>
      <c r="F101" t="s">
        <v>131</v>
      </c>
    </row>
    <row r="102" spans="3:6">
      <c r="C102" t="s">
        <v>178</v>
      </c>
      <c r="D102" t="s">
        <v>18</v>
      </c>
      <c r="E102" t="s">
        <v>178</v>
      </c>
      <c r="F102" t="s">
        <v>131</v>
      </c>
    </row>
    <row r="103" spans="3:6">
      <c r="C103" t="s">
        <v>179</v>
      </c>
      <c r="D103" t="s">
        <v>18</v>
      </c>
      <c r="E103" t="s">
        <v>179</v>
      </c>
      <c r="F103" t="s">
        <v>131</v>
      </c>
    </row>
    <row r="104" spans="3:6">
      <c r="C104" t="s">
        <v>180</v>
      </c>
      <c r="D104" t="s">
        <v>18</v>
      </c>
      <c r="E104" t="s">
        <v>180</v>
      </c>
      <c r="F104" t="s">
        <v>131</v>
      </c>
    </row>
    <row r="105" spans="3:6">
      <c r="C105" t="s">
        <v>181</v>
      </c>
      <c r="D105" t="s">
        <v>18</v>
      </c>
      <c r="E105" t="s">
        <v>181</v>
      </c>
      <c r="F105" t="s">
        <v>131</v>
      </c>
    </row>
    <row r="106" spans="3:6">
      <c r="C106" t="s">
        <v>182</v>
      </c>
      <c r="D106" t="s">
        <v>18</v>
      </c>
      <c r="E106" t="s">
        <v>182</v>
      </c>
      <c r="F106" t="s">
        <v>131</v>
      </c>
    </row>
    <row r="107" spans="3:6">
      <c r="C107" t="s">
        <v>183</v>
      </c>
      <c r="D107" t="s">
        <v>18</v>
      </c>
      <c r="E107" t="s">
        <v>183</v>
      </c>
      <c r="F107" t="s">
        <v>131</v>
      </c>
    </row>
    <row r="108" spans="3:6">
      <c r="C108" t="s">
        <v>184</v>
      </c>
      <c r="D108" t="s">
        <v>18</v>
      </c>
      <c r="E108" t="s">
        <v>184</v>
      </c>
      <c r="F108" t="s">
        <v>131</v>
      </c>
    </row>
    <row r="109" spans="3:6">
      <c r="C109" t="s">
        <v>185</v>
      </c>
      <c r="D109" t="s">
        <v>18</v>
      </c>
      <c r="E109" t="s">
        <v>185</v>
      </c>
      <c r="F109" t="s">
        <v>131</v>
      </c>
    </row>
    <row r="110" spans="3:6">
      <c r="C110" t="s">
        <v>186</v>
      </c>
      <c r="D110" t="s">
        <v>18</v>
      </c>
      <c r="E110" t="s">
        <v>186</v>
      </c>
      <c r="F110" t="s">
        <v>131</v>
      </c>
    </row>
    <row r="111" spans="3:6">
      <c r="C111" t="s">
        <v>187</v>
      </c>
      <c r="D111" t="s">
        <v>18</v>
      </c>
      <c r="E111" t="s">
        <v>187</v>
      </c>
      <c r="F111" t="s">
        <v>131</v>
      </c>
    </row>
    <row r="112" spans="3:6">
      <c r="C112" t="s">
        <v>188</v>
      </c>
      <c r="D112" t="s">
        <v>18</v>
      </c>
      <c r="E112" t="s">
        <v>188</v>
      </c>
      <c r="F112" t="s">
        <v>131</v>
      </c>
    </row>
    <row r="113" spans="3:6">
      <c r="C113" t="s">
        <v>19</v>
      </c>
      <c r="D113" t="s">
        <v>18</v>
      </c>
      <c r="E113" t="s">
        <v>189</v>
      </c>
      <c r="F113" t="s">
        <v>131</v>
      </c>
    </row>
    <row r="114" spans="3:6">
      <c r="C114" t="s">
        <v>190</v>
      </c>
      <c r="D114" t="s">
        <v>18</v>
      </c>
      <c r="E114" t="s">
        <v>190</v>
      </c>
      <c r="F114" t="s">
        <v>131</v>
      </c>
    </row>
    <row r="115" spans="3:6">
      <c r="C115" t="s">
        <v>191</v>
      </c>
      <c r="D115" t="s">
        <v>18</v>
      </c>
      <c r="E115" t="s">
        <v>191</v>
      </c>
      <c r="F115" t="s">
        <v>131</v>
      </c>
    </row>
    <row r="116" spans="3:6">
      <c r="C116" t="s">
        <v>192</v>
      </c>
      <c r="D116" t="s">
        <v>18</v>
      </c>
      <c r="E116" t="s">
        <v>192</v>
      </c>
      <c r="F116" t="s">
        <v>131</v>
      </c>
    </row>
    <row r="117" spans="3:6">
      <c r="C117" t="s">
        <v>193</v>
      </c>
      <c r="D117" t="s">
        <v>18</v>
      </c>
      <c r="E117" t="s">
        <v>193</v>
      </c>
      <c r="F117" t="s">
        <v>131</v>
      </c>
    </row>
    <row r="118" spans="3:6">
      <c r="C118" t="s">
        <v>194</v>
      </c>
      <c r="D118" t="s">
        <v>18</v>
      </c>
      <c r="E118" t="s">
        <v>194</v>
      </c>
      <c r="F118" t="s">
        <v>131</v>
      </c>
    </row>
    <row r="119" spans="3:6">
      <c r="C119" t="s">
        <v>195</v>
      </c>
      <c r="D119" t="s">
        <v>18</v>
      </c>
      <c r="E119" t="s">
        <v>195</v>
      </c>
      <c r="F119" t="s">
        <v>131</v>
      </c>
    </row>
    <row r="120" spans="3:6">
      <c r="C120" t="s">
        <v>196</v>
      </c>
      <c r="D120" t="s">
        <v>18</v>
      </c>
      <c r="E120" t="s">
        <v>196</v>
      </c>
      <c r="F120" t="s">
        <v>131</v>
      </c>
    </row>
    <row r="121" spans="3:6">
      <c r="C121" t="s">
        <v>197</v>
      </c>
      <c r="D121" t="s">
        <v>18</v>
      </c>
      <c r="E121" t="s">
        <v>197</v>
      </c>
      <c r="F121" t="s">
        <v>131</v>
      </c>
    </row>
    <row r="122" spans="3:6">
      <c r="C122" t="s">
        <v>198</v>
      </c>
      <c r="D122" t="s">
        <v>18</v>
      </c>
      <c r="E122" t="s">
        <v>198</v>
      </c>
      <c r="F122" t="s">
        <v>131</v>
      </c>
    </row>
    <row r="123" spans="3:6">
      <c r="C123" t="s">
        <v>199</v>
      </c>
      <c r="D123" t="s">
        <v>18</v>
      </c>
      <c r="E123" t="s">
        <v>199</v>
      </c>
      <c r="F123" t="s">
        <v>131</v>
      </c>
    </row>
    <row r="124" spans="3:6">
      <c r="C124" t="s">
        <v>200</v>
      </c>
      <c r="D124" t="s">
        <v>18</v>
      </c>
      <c r="E124" t="s">
        <v>200</v>
      </c>
      <c r="F124" t="s">
        <v>131</v>
      </c>
    </row>
    <row r="125" spans="3:6">
      <c r="C125" t="s">
        <v>201</v>
      </c>
      <c r="D125" t="s">
        <v>18</v>
      </c>
      <c r="E125" t="s">
        <v>201</v>
      </c>
      <c r="F125" t="s">
        <v>131</v>
      </c>
    </row>
    <row r="126" spans="3:6">
      <c r="C126" t="s">
        <v>202</v>
      </c>
      <c r="D126" t="s">
        <v>18</v>
      </c>
      <c r="E126" t="s">
        <v>202</v>
      </c>
      <c r="F126" t="s">
        <v>131</v>
      </c>
    </row>
    <row r="127" spans="3:6">
      <c r="C127" t="s">
        <v>203</v>
      </c>
      <c r="D127" t="s">
        <v>18</v>
      </c>
      <c r="E127" t="s">
        <v>203</v>
      </c>
      <c r="F127" t="s">
        <v>131</v>
      </c>
    </row>
    <row r="128" spans="3:6">
      <c r="C128" t="s">
        <v>204</v>
      </c>
      <c r="D128" t="s">
        <v>18</v>
      </c>
      <c r="E128" t="s">
        <v>204</v>
      </c>
      <c r="F128" t="s">
        <v>131</v>
      </c>
    </row>
    <row r="129" spans="1:6">
      <c r="A129" s="2"/>
      <c r="B129" s="2"/>
      <c r="C129" s="2" t="s">
        <v>306</v>
      </c>
      <c r="D129" s="2" t="s">
        <v>307</v>
      </c>
      <c r="E129" s="2" t="s">
        <v>306</v>
      </c>
      <c r="F129" s="2" t="s">
        <v>308</v>
      </c>
    </row>
    <row r="130" spans="1:6">
      <c r="C130" t="s">
        <v>205</v>
      </c>
      <c r="D130" t="s">
        <v>18</v>
      </c>
      <c r="E130" t="s">
        <v>205</v>
      </c>
      <c r="F130" t="s">
        <v>131</v>
      </c>
    </row>
    <row r="131" spans="1:6">
      <c r="C131" t="s">
        <v>206</v>
      </c>
      <c r="D131" t="s">
        <v>18</v>
      </c>
      <c r="E131" t="s">
        <v>206</v>
      </c>
      <c r="F131" t="s">
        <v>131</v>
      </c>
    </row>
    <row r="132" spans="1:6">
      <c r="C132" t="s">
        <v>207</v>
      </c>
      <c r="D132" t="s">
        <v>18</v>
      </c>
      <c r="E132" t="s">
        <v>207</v>
      </c>
      <c r="F132" t="s">
        <v>131</v>
      </c>
    </row>
    <row r="133" spans="1:6">
      <c r="C133" t="s">
        <v>208</v>
      </c>
      <c r="D133" t="s">
        <v>18</v>
      </c>
      <c r="E133" t="s">
        <v>209</v>
      </c>
      <c r="F133" t="s">
        <v>131</v>
      </c>
    </row>
    <row r="134" spans="1:6">
      <c r="C134" t="s">
        <v>210</v>
      </c>
      <c r="D134" t="s">
        <v>18</v>
      </c>
      <c r="E134" t="s">
        <v>210</v>
      </c>
      <c r="F134" t="s">
        <v>131</v>
      </c>
    </row>
    <row r="135" spans="1:6">
      <c r="C135" t="s">
        <v>211</v>
      </c>
      <c r="D135" t="s">
        <v>18</v>
      </c>
      <c r="E135" t="s">
        <v>211</v>
      </c>
      <c r="F135" t="s">
        <v>131</v>
      </c>
    </row>
    <row r="136" spans="1:6">
      <c r="C136" t="s">
        <v>212</v>
      </c>
      <c r="D136" t="s">
        <v>18</v>
      </c>
      <c r="E136" t="s">
        <v>212</v>
      </c>
      <c r="F136" t="s">
        <v>131</v>
      </c>
    </row>
    <row r="137" spans="1:6">
      <c r="C137" t="s">
        <v>213</v>
      </c>
      <c r="D137" t="s">
        <v>18</v>
      </c>
      <c r="E137" t="s">
        <v>213</v>
      </c>
      <c r="F137" t="s">
        <v>131</v>
      </c>
    </row>
    <row r="138" spans="1:6">
      <c r="C138" t="s">
        <v>214</v>
      </c>
      <c r="D138" t="s">
        <v>18</v>
      </c>
      <c r="E138" t="s">
        <v>214</v>
      </c>
      <c r="F138" t="s">
        <v>131</v>
      </c>
    </row>
    <row r="139" spans="1:6">
      <c r="C139" t="s">
        <v>215</v>
      </c>
      <c r="D139" t="s">
        <v>18</v>
      </c>
      <c r="E139" t="s">
        <v>215</v>
      </c>
      <c r="F139" t="s">
        <v>131</v>
      </c>
    </row>
    <row r="140" spans="1:6">
      <c r="C140" t="s">
        <v>216</v>
      </c>
      <c r="D140" t="s">
        <v>18</v>
      </c>
      <c r="E140" t="s">
        <v>216</v>
      </c>
      <c r="F140" t="s">
        <v>131</v>
      </c>
    </row>
    <row r="141" spans="1:6">
      <c r="C141" t="s">
        <v>217</v>
      </c>
      <c r="D141" t="s">
        <v>18</v>
      </c>
      <c r="E141" t="s">
        <v>217</v>
      </c>
      <c r="F141" t="s">
        <v>131</v>
      </c>
    </row>
    <row r="142" spans="1:6">
      <c r="C142" t="s">
        <v>218</v>
      </c>
      <c r="D142" t="s">
        <v>18</v>
      </c>
      <c r="E142" t="s">
        <v>218</v>
      </c>
      <c r="F142" t="s">
        <v>131</v>
      </c>
    </row>
    <row r="143" spans="1:6">
      <c r="C143" t="s">
        <v>219</v>
      </c>
      <c r="D143" t="s">
        <v>18</v>
      </c>
      <c r="E143" t="s">
        <v>219</v>
      </c>
      <c r="F143" t="s">
        <v>131</v>
      </c>
    </row>
    <row r="144" spans="1:6">
      <c r="C144" t="s">
        <v>220</v>
      </c>
      <c r="D144" t="s">
        <v>18</v>
      </c>
      <c r="E144" t="s">
        <v>220</v>
      </c>
      <c r="F144" t="s">
        <v>131</v>
      </c>
    </row>
    <row r="145" spans="3:6">
      <c r="C145" t="s">
        <v>221</v>
      </c>
      <c r="D145" t="s">
        <v>18</v>
      </c>
      <c r="E145" t="s">
        <v>221</v>
      </c>
      <c r="F145" t="s">
        <v>131</v>
      </c>
    </row>
    <row r="146" spans="3:6">
      <c r="C146" t="s">
        <v>222</v>
      </c>
      <c r="D146" t="s">
        <v>18</v>
      </c>
      <c r="E146" t="s">
        <v>222</v>
      </c>
      <c r="F146" t="s">
        <v>131</v>
      </c>
    </row>
    <row r="147" spans="3:6">
      <c r="C147" t="s">
        <v>223</v>
      </c>
      <c r="D147" t="s">
        <v>18</v>
      </c>
      <c r="E147" t="s">
        <v>223</v>
      </c>
      <c r="F147" t="s">
        <v>131</v>
      </c>
    </row>
    <row r="148" spans="3:6">
      <c r="C148" t="s">
        <v>224</v>
      </c>
      <c r="D148" t="s">
        <v>18</v>
      </c>
      <c r="E148" t="s">
        <v>224</v>
      </c>
      <c r="F148" t="s">
        <v>131</v>
      </c>
    </row>
    <row r="149" spans="3:6">
      <c r="C149" t="s">
        <v>225</v>
      </c>
      <c r="D149" t="s">
        <v>18</v>
      </c>
      <c r="E149" t="s">
        <v>225</v>
      </c>
      <c r="F149" t="s">
        <v>131</v>
      </c>
    </row>
    <row r="150" spans="3:6">
      <c r="C150" t="s">
        <v>226</v>
      </c>
      <c r="D150" t="s">
        <v>18</v>
      </c>
      <c r="E150" t="s">
        <v>226</v>
      </c>
      <c r="F150" t="s">
        <v>131</v>
      </c>
    </row>
    <row r="151" spans="3:6">
      <c r="C151" t="s">
        <v>227</v>
      </c>
      <c r="D151" t="s">
        <v>18</v>
      </c>
      <c r="E151" t="s">
        <v>227</v>
      </c>
      <c r="F151" t="s">
        <v>131</v>
      </c>
    </row>
    <row r="152" spans="3:6">
      <c r="C152" t="s">
        <v>228</v>
      </c>
      <c r="D152" t="s">
        <v>18</v>
      </c>
      <c r="E152" t="s">
        <v>228</v>
      </c>
      <c r="F152" t="s">
        <v>131</v>
      </c>
    </row>
    <row r="153" spans="3:6">
      <c r="C153" t="s">
        <v>229</v>
      </c>
      <c r="D153" t="s">
        <v>18</v>
      </c>
      <c r="E153" t="s">
        <v>229</v>
      </c>
      <c r="F153" t="s">
        <v>131</v>
      </c>
    </row>
    <row r="154" spans="3:6">
      <c r="C154" t="s">
        <v>230</v>
      </c>
      <c r="D154" t="s">
        <v>18</v>
      </c>
      <c r="E154" t="s">
        <v>230</v>
      </c>
      <c r="F154" t="s">
        <v>131</v>
      </c>
    </row>
    <row r="155" spans="3:6">
      <c r="C155" t="s">
        <v>231</v>
      </c>
      <c r="D155" t="s">
        <v>18</v>
      </c>
      <c r="E155" t="s">
        <v>231</v>
      </c>
      <c r="F155" t="s">
        <v>131</v>
      </c>
    </row>
    <row r="156" spans="3:6">
      <c r="C156" t="s">
        <v>232</v>
      </c>
      <c r="D156" t="s">
        <v>18</v>
      </c>
      <c r="E156" t="s">
        <v>232</v>
      </c>
      <c r="F156" t="s">
        <v>131</v>
      </c>
    </row>
    <row r="157" spans="3:6">
      <c r="C157" t="s">
        <v>233</v>
      </c>
      <c r="D157" t="s">
        <v>18</v>
      </c>
      <c r="E157" t="s">
        <v>233</v>
      </c>
      <c r="F157" t="s">
        <v>131</v>
      </c>
    </row>
    <row r="158" spans="3:6">
      <c r="C158" t="s">
        <v>234</v>
      </c>
      <c r="D158" t="s">
        <v>18</v>
      </c>
      <c r="E158" t="s">
        <v>234</v>
      </c>
      <c r="F158" t="s">
        <v>131</v>
      </c>
    </row>
    <row r="159" spans="3:6">
      <c r="C159" t="s">
        <v>235</v>
      </c>
      <c r="D159" t="s">
        <v>18</v>
      </c>
      <c r="E159" t="s">
        <v>235</v>
      </c>
      <c r="F159" t="s">
        <v>131</v>
      </c>
    </row>
    <row r="160" spans="3:6">
      <c r="C160" t="s">
        <v>236</v>
      </c>
      <c r="D160" t="s">
        <v>18</v>
      </c>
      <c r="E160" t="s">
        <v>236</v>
      </c>
      <c r="F160" t="s">
        <v>131</v>
      </c>
    </row>
    <row r="161" spans="1:6">
      <c r="C161" t="s">
        <v>237</v>
      </c>
      <c r="D161" t="s">
        <v>18</v>
      </c>
      <c r="E161" t="s">
        <v>237</v>
      </c>
      <c r="F161" t="s">
        <v>131</v>
      </c>
    </row>
    <row r="162" spans="1:6">
      <c r="C162" t="s">
        <v>238</v>
      </c>
      <c r="D162" t="s">
        <v>239</v>
      </c>
      <c r="E162" t="s">
        <v>240</v>
      </c>
      <c r="F162" t="s">
        <v>241</v>
      </c>
    </row>
    <row r="163" spans="1:6">
      <c r="C163" t="s">
        <v>242</v>
      </c>
      <c r="D163" t="s">
        <v>239</v>
      </c>
      <c r="E163" t="s">
        <v>242</v>
      </c>
      <c r="F163" t="s">
        <v>241</v>
      </c>
    </row>
    <row r="164" spans="1:6">
      <c r="A164" s="2" t="s">
        <v>370</v>
      </c>
      <c r="B164" s="2" t="s">
        <v>371</v>
      </c>
      <c r="C164" t="s">
        <v>33</v>
      </c>
      <c r="D164" t="s">
        <v>239</v>
      </c>
      <c r="E164" t="s">
        <v>243</v>
      </c>
      <c r="F164" t="s">
        <v>241</v>
      </c>
    </row>
    <row r="165" spans="1:6">
      <c r="C165" t="s">
        <v>244</v>
      </c>
      <c r="D165" t="s">
        <v>239</v>
      </c>
      <c r="E165" t="s">
        <v>245</v>
      </c>
      <c r="F165" t="s">
        <v>246</v>
      </c>
    </row>
    <row r="166" spans="1:6">
      <c r="C166" t="s">
        <v>247</v>
      </c>
      <c r="D166" t="s">
        <v>239</v>
      </c>
      <c r="E166" t="s">
        <v>248</v>
      </c>
      <c r="F166" t="s">
        <v>246</v>
      </c>
    </row>
    <row r="167" spans="1:6">
      <c r="C167" t="s">
        <v>249</v>
      </c>
      <c r="D167" t="s">
        <v>239</v>
      </c>
      <c r="E167" t="s">
        <v>250</v>
      </c>
      <c r="F167" t="s">
        <v>246</v>
      </c>
    </row>
    <row r="168" spans="1:6">
      <c r="C168" t="s">
        <v>68</v>
      </c>
      <c r="D168" t="s">
        <v>239</v>
      </c>
      <c r="E168" t="s">
        <v>251</v>
      </c>
      <c r="F168" t="s">
        <v>246</v>
      </c>
    </row>
    <row r="169" spans="1:6">
      <c r="C169" t="s">
        <v>252</v>
      </c>
      <c r="D169" t="s">
        <v>253</v>
      </c>
      <c r="E169" t="s">
        <v>252</v>
      </c>
      <c r="F169" t="s">
        <v>254</v>
      </c>
    </row>
    <row r="170" spans="1:6">
      <c r="C170" t="s">
        <v>255</v>
      </c>
      <c r="D170" t="s">
        <v>253</v>
      </c>
      <c r="E170" t="s">
        <v>255</v>
      </c>
      <c r="F170" t="s">
        <v>254</v>
      </c>
    </row>
    <row r="171" spans="1:6">
      <c r="C171" t="s">
        <v>256</v>
      </c>
      <c r="D171" t="s">
        <v>253</v>
      </c>
      <c r="E171" t="s">
        <v>256</v>
      </c>
      <c r="F171" t="s">
        <v>254</v>
      </c>
    </row>
    <row r="172" spans="1:6">
      <c r="C172" t="s">
        <v>257</v>
      </c>
      <c r="D172" t="s">
        <v>253</v>
      </c>
      <c r="E172" t="s">
        <v>257</v>
      </c>
      <c r="F172" t="s">
        <v>254</v>
      </c>
    </row>
    <row r="173" spans="1:6">
      <c r="C173" t="s">
        <v>258</v>
      </c>
      <c r="D173" t="s">
        <v>253</v>
      </c>
      <c r="E173" t="s">
        <v>258</v>
      </c>
      <c r="F173" t="s">
        <v>254</v>
      </c>
    </row>
    <row r="174" spans="1:6">
      <c r="C174" t="s">
        <v>259</v>
      </c>
      <c r="D174" t="s">
        <v>253</v>
      </c>
      <c r="E174" t="s">
        <v>259</v>
      </c>
      <c r="F174" t="s">
        <v>254</v>
      </c>
    </row>
    <row r="175" spans="1:6">
      <c r="C175" t="s">
        <v>260</v>
      </c>
      <c r="D175" t="s">
        <v>253</v>
      </c>
      <c r="E175" t="s">
        <v>260</v>
      </c>
      <c r="F175" t="s">
        <v>261</v>
      </c>
    </row>
    <row r="176" spans="1:6">
      <c r="C176" t="s">
        <v>262</v>
      </c>
      <c r="D176" t="s">
        <v>253</v>
      </c>
      <c r="E176" t="s">
        <v>262</v>
      </c>
      <c r="F176" t="s">
        <v>261</v>
      </c>
    </row>
    <row r="177" spans="1:6">
      <c r="C177" t="s">
        <v>263</v>
      </c>
      <c r="D177" t="s">
        <v>264</v>
      </c>
      <c r="E177" t="s">
        <v>265</v>
      </c>
      <c r="F177" t="s">
        <v>264</v>
      </c>
    </row>
    <row r="178" spans="1:6">
      <c r="C178" t="s">
        <v>266</v>
      </c>
      <c r="D178" t="s">
        <v>264</v>
      </c>
      <c r="E178" t="s">
        <v>267</v>
      </c>
      <c r="F178" t="s">
        <v>264</v>
      </c>
    </row>
    <row r="179" spans="1:6">
      <c r="C179" t="s">
        <v>268</v>
      </c>
      <c r="D179" t="s">
        <v>264</v>
      </c>
      <c r="E179" t="s">
        <v>269</v>
      </c>
      <c r="F179" t="s">
        <v>264</v>
      </c>
    </row>
    <row r="180" spans="1:6">
      <c r="C180" t="s">
        <v>270</v>
      </c>
      <c r="D180" t="s">
        <v>264</v>
      </c>
      <c r="E180" t="s">
        <v>271</v>
      </c>
      <c r="F180" t="s">
        <v>264</v>
      </c>
    </row>
    <row r="181" spans="1:6">
      <c r="C181" t="s">
        <v>272</v>
      </c>
      <c r="D181" t="s">
        <v>264</v>
      </c>
      <c r="E181" t="s">
        <v>273</v>
      </c>
      <c r="F181" t="s">
        <v>264</v>
      </c>
    </row>
    <row r="182" spans="1:6">
      <c r="C182" t="s">
        <v>274</v>
      </c>
      <c r="D182" t="s">
        <v>264</v>
      </c>
      <c r="E182" t="s">
        <v>275</v>
      </c>
      <c r="F182" t="s">
        <v>264</v>
      </c>
    </row>
    <row r="183" spans="1:6">
      <c r="C183" t="s">
        <v>6</v>
      </c>
      <c r="D183" t="s">
        <v>5</v>
      </c>
      <c r="E183" t="s">
        <v>6</v>
      </c>
      <c r="F183" t="s">
        <v>5</v>
      </c>
    </row>
    <row r="184" spans="1:6">
      <c r="C184" t="s">
        <v>276</v>
      </c>
      <c r="D184" t="s">
        <v>5</v>
      </c>
      <c r="E184" t="s">
        <v>276</v>
      </c>
      <c r="F184" t="s">
        <v>5</v>
      </c>
    </row>
    <row r="185" spans="1:6">
      <c r="C185" t="s">
        <v>277</v>
      </c>
      <c r="D185" t="s">
        <v>5</v>
      </c>
      <c r="E185" t="s">
        <v>277</v>
      </c>
      <c r="F185" t="s">
        <v>5</v>
      </c>
    </row>
    <row r="186" spans="1:6">
      <c r="C186" t="s">
        <v>20</v>
      </c>
      <c r="D186" t="s">
        <v>5</v>
      </c>
      <c r="E186" t="s">
        <v>20</v>
      </c>
      <c r="F186" t="s">
        <v>5</v>
      </c>
    </row>
    <row r="187" spans="1:6">
      <c r="C187" t="s">
        <v>278</v>
      </c>
      <c r="D187" t="s">
        <v>5</v>
      </c>
      <c r="E187" t="s">
        <v>217</v>
      </c>
      <c r="F187" t="s">
        <v>5</v>
      </c>
    </row>
    <row r="188" spans="1:6">
      <c r="C188" t="s">
        <v>11</v>
      </c>
      <c r="D188" t="s">
        <v>5</v>
      </c>
      <c r="E188" t="s">
        <v>11</v>
      </c>
      <c r="F188" t="s">
        <v>5</v>
      </c>
    </row>
    <row r="189" spans="1:6">
      <c r="C189" t="s">
        <v>12</v>
      </c>
      <c r="D189" t="s">
        <v>5</v>
      </c>
      <c r="E189" t="s">
        <v>279</v>
      </c>
      <c r="F189" t="s">
        <v>5</v>
      </c>
    </row>
    <row r="190" spans="1:6">
      <c r="C190" t="s">
        <v>280</v>
      </c>
      <c r="D190" t="s">
        <v>5</v>
      </c>
      <c r="E190" t="s">
        <v>281</v>
      </c>
      <c r="F190" t="s">
        <v>5</v>
      </c>
    </row>
    <row r="191" spans="1:6">
      <c r="C191" t="s">
        <v>282</v>
      </c>
      <c r="D191" t="s">
        <v>5</v>
      </c>
      <c r="E191" t="s">
        <v>282</v>
      </c>
      <c r="F191" t="s">
        <v>5</v>
      </c>
    </row>
    <row r="192" spans="1:6">
      <c r="A192" s="2" t="s">
        <v>378</v>
      </c>
      <c r="B192" t="s">
        <v>284</v>
      </c>
      <c r="C192" t="s">
        <v>283</v>
      </c>
      <c r="D192" t="s">
        <v>284</v>
      </c>
      <c r="E192" t="s">
        <v>285</v>
      </c>
      <c r="F192" t="s">
        <v>286</v>
      </c>
    </row>
    <row r="193" spans="1:6">
      <c r="A193" s="2" t="s">
        <v>373</v>
      </c>
      <c r="B193" s="2" t="s">
        <v>372</v>
      </c>
      <c r="C193" t="s">
        <v>287</v>
      </c>
      <c r="D193" t="s">
        <v>284</v>
      </c>
      <c r="E193" t="s">
        <v>287</v>
      </c>
      <c r="F193" t="s">
        <v>284</v>
      </c>
    </row>
    <row r="194" spans="1:6">
      <c r="A194" s="2" t="s">
        <v>379</v>
      </c>
      <c r="B194" t="s">
        <v>284</v>
      </c>
      <c r="C194" t="s">
        <v>288</v>
      </c>
      <c r="D194" t="s">
        <v>284</v>
      </c>
      <c r="E194" t="s">
        <v>289</v>
      </c>
      <c r="F194" t="s">
        <v>284</v>
      </c>
    </row>
    <row r="195" spans="1:6">
      <c r="A195" s="2" t="s">
        <v>381</v>
      </c>
      <c r="B195" t="s">
        <v>284</v>
      </c>
      <c r="C195" t="s">
        <v>290</v>
      </c>
      <c r="D195" t="s">
        <v>284</v>
      </c>
      <c r="E195" t="s">
        <v>291</v>
      </c>
      <c r="F195" t="s">
        <v>284</v>
      </c>
    </row>
    <row r="196" spans="1:6">
      <c r="A196" s="2" t="s">
        <v>380</v>
      </c>
      <c r="B196" t="s">
        <v>284</v>
      </c>
      <c r="C196" t="s">
        <v>292</v>
      </c>
      <c r="D196" t="s">
        <v>284</v>
      </c>
      <c r="E196" t="s">
        <v>292</v>
      </c>
      <c r="F196" t="s">
        <v>286</v>
      </c>
    </row>
    <row r="197" spans="1:6">
      <c r="B197" t="s">
        <v>284</v>
      </c>
      <c r="C197" t="s">
        <v>293</v>
      </c>
      <c r="D197" t="s">
        <v>284</v>
      </c>
    </row>
    <row r="198" spans="1:6">
      <c r="A198" s="2" t="s">
        <v>382</v>
      </c>
      <c r="B198" t="s">
        <v>13</v>
      </c>
      <c r="C198" t="s">
        <v>294</v>
      </c>
      <c r="D198" t="s">
        <v>13</v>
      </c>
      <c r="E198" t="s">
        <v>294</v>
      </c>
      <c r="F198" t="s">
        <v>295</v>
      </c>
    </row>
    <row r="199" spans="1:6">
      <c r="B199" t="s">
        <v>13</v>
      </c>
      <c r="C199" t="s">
        <v>296</v>
      </c>
      <c r="D199" t="s">
        <v>13</v>
      </c>
      <c r="E199" t="s">
        <v>296</v>
      </c>
      <c r="F199" t="s">
        <v>295</v>
      </c>
    </row>
    <row r="200" spans="1:6">
      <c r="A200" s="2" t="s">
        <v>384</v>
      </c>
      <c r="B200" t="s">
        <v>13</v>
      </c>
      <c r="C200" t="s">
        <v>297</v>
      </c>
      <c r="D200" t="s">
        <v>13</v>
      </c>
      <c r="E200" t="s">
        <v>298</v>
      </c>
      <c r="F200" t="s">
        <v>295</v>
      </c>
    </row>
    <row r="201" spans="1:6">
      <c r="B201" t="s">
        <v>13</v>
      </c>
      <c r="C201" t="s">
        <v>299</v>
      </c>
      <c r="D201" t="s">
        <v>13</v>
      </c>
      <c r="E201" t="s">
        <v>297</v>
      </c>
      <c r="F201" t="s">
        <v>295</v>
      </c>
    </row>
    <row r="202" spans="1:6">
      <c r="B202" t="s">
        <v>13</v>
      </c>
      <c r="C202" t="s">
        <v>300</v>
      </c>
      <c r="D202" t="s">
        <v>13</v>
      </c>
      <c r="E202" t="s">
        <v>300</v>
      </c>
      <c r="F202" t="s">
        <v>295</v>
      </c>
    </row>
    <row r="203" spans="1:6">
      <c r="B203" t="s">
        <v>13</v>
      </c>
      <c r="C203" t="s">
        <v>301</v>
      </c>
      <c r="D203" t="s">
        <v>13</v>
      </c>
      <c r="E203" t="s">
        <v>301</v>
      </c>
      <c r="F203" t="s">
        <v>295</v>
      </c>
    </row>
    <row r="204" spans="1:6">
      <c r="B204" t="s">
        <v>13</v>
      </c>
      <c r="C204" t="s">
        <v>302</v>
      </c>
      <c r="D204" t="s">
        <v>13</v>
      </c>
      <c r="E204" t="s">
        <v>302</v>
      </c>
      <c r="F204" t="s">
        <v>295</v>
      </c>
    </row>
    <row r="205" spans="1:6">
      <c r="A205" s="2" t="s">
        <v>379</v>
      </c>
      <c r="B205" t="s">
        <v>13</v>
      </c>
      <c r="C205" t="s">
        <v>289</v>
      </c>
      <c r="D205" t="s">
        <v>13</v>
      </c>
      <c r="E205" t="s">
        <v>289</v>
      </c>
      <c r="F205" t="s">
        <v>295</v>
      </c>
    </row>
    <row r="206" spans="1:6">
      <c r="A206" s="2" t="s">
        <v>385</v>
      </c>
      <c r="B206" t="s">
        <v>13</v>
      </c>
      <c r="C206" t="s">
        <v>303</v>
      </c>
      <c r="D206" t="s">
        <v>13</v>
      </c>
      <c r="E206" t="s">
        <v>303</v>
      </c>
      <c r="F206" t="s">
        <v>295</v>
      </c>
    </row>
    <row r="207" spans="1:6">
      <c r="B207" t="s">
        <v>13</v>
      </c>
      <c r="C207" t="s">
        <v>304</v>
      </c>
      <c r="D207" t="s">
        <v>13</v>
      </c>
      <c r="E207" t="s">
        <v>304</v>
      </c>
      <c r="F207" t="s">
        <v>295</v>
      </c>
    </row>
    <row r="208" spans="1:6">
      <c r="B208" t="s">
        <v>13</v>
      </c>
      <c r="C208" t="s">
        <v>305</v>
      </c>
      <c r="D208" t="s">
        <v>13</v>
      </c>
      <c r="E208" t="s">
        <v>305</v>
      </c>
      <c r="F208" t="s">
        <v>295</v>
      </c>
    </row>
    <row r="209" spans="1:6">
      <c r="A209" s="2" t="s">
        <v>383</v>
      </c>
      <c r="B209" t="s">
        <v>13</v>
      </c>
      <c r="C209" t="s">
        <v>14</v>
      </c>
      <c r="D209" t="s">
        <v>13</v>
      </c>
      <c r="E209" t="s">
        <v>14</v>
      </c>
      <c r="F209" t="s">
        <v>295</v>
      </c>
    </row>
  </sheetData>
  <mergeCells count="3">
    <mergeCell ref="C1:D1"/>
    <mergeCell ref="A1:B1"/>
    <mergeCell ref="E1:F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易盛平仓检核表</vt:lpstr>
      <vt:lpstr>ATP copy</vt:lpstr>
      <vt:lpstr>转换代码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Mani</cp:lastModifiedBy>
  <dcterms:created xsi:type="dcterms:W3CDTF">2015-06-05T18:17:00Z</dcterms:created>
  <dcterms:modified xsi:type="dcterms:W3CDTF">2023-07-10T10:19:07Z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8D8D1632028E49C3A9DCE275DD6B6882</vt:lpwstr>
  </property>
  <property fmtid="{D5CDD505-2E9C-101B-9397-08002B2CF9AE}" pid="3" name="KSOProductBuildVer">
    <vt:lpwstr>1033-11.2.0.10323</vt:lpwstr>
  </property>
</Properties>
</file>