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School_Stuff\EEE_Microlab\Prelim\mac-accelerators\"/>
    </mc:Choice>
  </mc:AlternateContent>
  <xr:revisionPtr revIDLastSave="0" documentId="13_ncr:1_{79E90A03-7C14-40D3-BB85-B5BDF0BF4AF3}" xr6:coauthVersionLast="47" xr6:coauthVersionMax="47" xr10:uidLastSave="{00000000-0000-0000-0000-000000000000}"/>
  <bookViews>
    <workbookView xWindow="-98" yWindow="353" windowWidth="19396" windowHeight="11745" xr2:uid="{7938340F-9BCA-49F2-98B0-BFFAC514C3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1" i="1" l="1"/>
  <c r="M109" i="1"/>
  <c r="L109" i="1"/>
  <c r="R49" i="1"/>
  <c r="Q49" i="1"/>
  <c r="R60" i="1"/>
  <c r="R61" i="1" s="1"/>
  <c r="Q60" i="1"/>
  <c r="Q61" i="1" s="1"/>
  <c r="R54" i="1"/>
  <c r="R55" i="1" s="1"/>
  <c r="Q54" i="1"/>
  <c r="Q55" i="1" s="1"/>
  <c r="R48" i="1"/>
  <c r="Q48" i="1"/>
  <c r="I60" i="1"/>
  <c r="I61" i="1" s="1"/>
  <c r="R62" i="1" s="1"/>
  <c r="I54" i="1"/>
  <c r="I48" i="1"/>
  <c r="R40" i="1"/>
  <c r="R34" i="1"/>
  <c r="R28" i="1"/>
  <c r="I40" i="1"/>
  <c r="I34" i="1"/>
  <c r="I28" i="1"/>
  <c r="Q28" i="1"/>
  <c r="Q40" i="1"/>
  <c r="Q34" i="1"/>
  <c r="H40" i="1"/>
  <c r="H34" i="1"/>
  <c r="H28" i="1"/>
  <c r="H60" i="1"/>
  <c r="H61" i="1" s="1"/>
  <c r="Q62" i="1" s="1"/>
  <c r="H54" i="1"/>
  <c r="H55" i="1" s="1"/>
  <c r="Q56" i="1" s="1"/>
  <c r="H48" i="1"/>
  <c r="H49" i="1" s="1"/>
  <c r="Q50" i="1" s="1"/>
  <c r="U62" i="1" s="1"/>
  <c r="T48" i="1"/>
  <c r="L111" i="1"/>
  <c r="M111" i="1"/>
  <c r="L108" i="1"/>
  <c r="M108" i="1"/>
  <c r="K108" i="1"/>
  <c r="L104" i="1"/>
  <c r="L105" i="1" s="1"/>
  <c r="M104" i="1"/>
  <c r="N104" i="1"/>
  <c r="N105" i="1" s="1"/>
  <c r="K104" i="1"/>
  <c r="L101" i="1"/>
  <c r="M101" i="1"/>
  <c r="N101" i="1"/>
  <c r="K101" i="1"/>
  <c r="C115" i="1"/>
  <c r="C91" i="1"/>
  <c r="C99" i="1"/>
  <c r="C107" i="1"/>
  <c r="N79" i="1"/>
  <c r="B104" i="1"/>
  <c r="C104" i="1" s="1"/>
  <c r="B112" i="1"/>
  <c r="C112" i="1" s="1"/>
  <c r="B120" i="1"/>
  <c r="C120" i="1" s="1"/>
  <c r="B96" i="1"/>
  <c r="C96" i="1" s="1"/>
  <c r="B88" i="1"/>
  <c r="Q94" i="1"/>
  <c r="Q89" i="1"/>
  <c r="Q84" i="1"/>
  <c r="Q77" i="1"/>
  <c r="Q72" i="1"/>
  <c r="Q67" i="1"/>
  <c r="H80" i="1"/>
  <c r="H74" i="1"/>
  <c r="H68" i="1"/>
  <c r="T60" i="1"/>
  <c r="T54" i="1"/>
  <c r="N42" i="1"/>
  <c r="N62" i="1"/>
  <c r="Q15" i="1"/>
  <c r="Q14" i="1"/>
  <c r="P14" i="1"/>
  <c r="P16" i="1" s="1"/>
  <c r="P15" i="1"/>
  <c r="Q10" i="1"/>
  <c r="Q9" i="1"/>
  <c r="P10" i="1"/>
  <c r="P9" i="1"/>
  <c r="Q8" i="1"/>
  <c r="Q7" i="1"/>
  <c r="Q6" i="1"/>
  <c r="Q5" i="1"/>
  <c r="P8" i="1"/>
  <c r="P7" i="1"/>
  <c r="P6" i="1"/>
  <c r="P5" i="1"/>
  <c r="P11" i="1" s="1"/>
  <c r="M112" i="1" l="1"/>
  <c r="N102" i="1"/>
  <c r="I55" i="1"/>
  <c r="R56" i="1" s="1"/>
  <c r="Q16" i="1"/>
  <c r="I49" i="1"/>
  <c r="R50" i="1" s="1"/>
  <c r="V62" i="1" s="1"/>
  <c r="M105" i="1"/>
  <c r="M102" i="1"/>
  <c r="Q11" i="1"/>
  <c r="L102" i="1"/>
  <c r="Q12" i="1"/>
  <c r="L112" i="1"/>
</calcChain>
</file>

<file path=xl/sharedStrings.xml><?xml version="1.0" encoding="utf-8"?>
<sst xmlns="http://schemas.openxmlformats.org/spreadsheetml/2006/main" count="270" uniqueCount="49">
  <si>
    <t>Frequency</t>
  </si>
  <si>
    <t>Precision</t>
  </si>
  <si>
    <t>Power</t>
  </si>
  <si>
    <t>Execution Time</t>
  </si>
  <si>
    <t>Throughput</t>
  </si>
  <si>
    <t>Energy/op</t>
  </si>
  <si>
    <t>GOPs/mm2</t>
  </si>
  <si>
    <t>2bx2b</t>
  </si>
  <si>
    <t>4bx4b</t>
  </si>
  <si>
    <t>8bx8b</t>
  </si>
  <si>
    <t>Baseline</t>
  </si>
  <si>
    <t>2-Level SA</t>
  </si>
  <si>
    <t>1-Level SA</t>
  </si>
  <si>
    <t>2-Level ST</t>
  </si>
  <si>
    <t>1-Level ST</t>
  </si>
  <si>
    <t>1-Level Performance Improvement</t>
  </si>
  <si>
    <t>SA</t>
  </si>
  <si>
    <t>ST</t>
  </si>
  <si>
    <t>Energy</t>
  </si>
  <si>
    <t>4b,8b ave</t>
  </si>
  <si>
    <t>2b ave</t>
  </si>
  <si>
    <t>1-Level OC vs Baseline</t>
  </si>
  <si>
    <t>at 500 MHz</t>
  </si>
  <si>
    <t>Original</t>
  </si>
  <si>
    <t>Area</t>
  </si>
  <si>
    <t>MFU</t>
  </si>
  <si>
    <t>670 MHz</t>
  </si>
  <si>
    <t>550 MHz</t>
  </si>
  <si>
    <t>570 MHz</t>
  </si>
  <si>
    <t>520 MHz</t>
  </si>
  <si>
    <t>RFU</t>
  </si>
  <si>
    <t>542 MHz</t>
  </si>
  <si>
    <t>500 MHz</t>
  </si>
  <si>
    <t>Original BitBrick</t>
  </si>
  <si>
    <t>Average:</t>
  </si>
  <si>
    <t>SBB (s_bitbrick)</t>
  </si>
  <si>
    <t>4b-SBB (fs_bitbrick)</t>
  </si>
  <si>
    <t>sSBB (ss_bitbrick)</t>
  </si>
  <si>
    <t>4b-nSBB (ns_bitbrick)</t>
  </si>
  <si>
    <t>RFU Original Paper</t>
  </si>
  <si>
    <t>SBB</t>
  </si>
  <si>
    <t>4b-nSBB</t>
  </si>
  <si>
    <t>4b-SBB</t>
  </si>
  <si>
    <t>Scaled</t>
  </si>
  <si>
    <t>Improv</t>
  </si>
  <si>
    <t>Scaled (nW)</t>
  </si>
  <si>
    <t>Ave</t>
  </si>
  <si>
    <t>Ave % Imp.</t>
  </si>
  <si>
    <t>ST on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</si>
</sst>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11" fontId="0" fillId="2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11" fontId="0" fillId="3" borderId="0" xfId="0" applyNumberFormat="1" applyFill="1" applyAlignment="1">
      <alignment vertical="center"/>
    </xf>
    <xf numFmtId="2" fontId="0" fillId="0" borderId="0" xfId="0" applyNumberFormat="1" applyAlignment="1">
      <alignment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E34EF-B560-4A3D-A567-F438DB8C0D05}">
  <dimension ref="A1:V120"/>
  <sheetViews>
    <sheetView tabSelected="1" topLeftCell="G95" zoomScale="130" zoomScaleNormal="130" workbookViewId="0">
      <selection activeCell="K112" sqref="K112"/>
    </sheetView>
  </sheetViews>
  <sheetFormatPr defaultRowHeight="14.25" x14ac:dyDescent="0.45"/>
  <cols>
    <col min="1" max="1" width="9.73046875" style="2" bestFit="1" customWidth="1"/>
    <col min="2" max="2" width="8.06640625" style="2" customWidth="1"/>
    <col min="3" max="3" width="9.6640625" style="2" customWidth="1"/>
    <col min="4" max="4" width="12.86328125" style="2" bestFit="1" customWidth="1"/>
    <col min="5" max="8" width="9.06640625" style="2"/>
    <col min="9" max="9" width="9.73046875" style="2" bestFit="1" customWidth="1"/>
    <col min="10" max="15" width="9.06640625" style="2"/>
    <col min="16" max="16" width="11.73046875" style="2" bestFit="1" customWidth="1"/>
    <col min="17" max="17" width="10.33203125" style="2" customWidth="1"/>
    <col min="18" max="16384" width="9.06640625" style="2"/>
  </cols>
  <sheetData>
    <row r="1" spans="1:17" x14ac:dyDescent="0.45">
      <c r="A1" s="1" t="s">
        <v>10</v>
      </c>
      <c r="C1" s="1" t="s">
        <v>24</v>
      </c>
      <c r="D1" s="2">
        <v>192.72</v>
      </c>
      <c r="E1" s="1"/>
      <c r="F1" s="1" t="s">
        <v>0</v>
      </c>
      <c r="G1" s="2" t="s">
        <v>26</v>
      </c>
    </row>
    <row r="2" spans="1:17" x14ac:dyDescent="0.4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17" x14ac:dyDescent="0.45">
      <c r="A3" s="4">
        <v>500000000</v>
      </c>
      <c r="B3" s="4" t="s">
        <v>7</v>
      </c>
      <c r="C3" s="5">
        <v>6.41E-5</v>
      </c>
      <c r="D3" s="4">
        <v>2.12E-4</v>
      </c>
      <c r="E3" s="4">
        <v>94339622.641509399</v>
      </c>
      <c r="F3" s="4">
        <v>0.67945999999999995</v>
      </c>
      <c r="G3" s="4">
        <v>489.51651432912701</v>
      </c>
    </row>
    <row r="4" spans="1:17" x14ac:dyDescent="0.45">
      <c r="A4" s="2">
        <v>534000000</v>
      </c>
      <c r="B4" s="2" t="s">
        <v>7</v>
      </c>
      <c r="C4" s="3">
        <v>6.8700000000000003E-5</v>
      </c>
      <c r="D4" s="2">
        <v>1.9822000000000001E-4</v>
      </c>
      <c r="E4" s="2">
        <v>100897992.12995601</v>
      </c>
      <c r="F4" s="2">
        <v>0.68088570000000004</v>
      </c>
      <c r="G4" s="2">
        <v>523.54707414879897</v>
      </c>
      <c r="P4" s="2" t="s">
        <v>18</v>
      </c>
      <c r="Q4" s="2" t="s">
        <v>4</v>
      </c>
    </row>
    <row r="5" spans="1:17" x14ac:dyDescent="0.45">
      <c r="A5" s="2">
        <v>568000000</v>
      </c>
      <c r="B5" s="2" t="s">
        <v>7</v>
      </c>
      <c r="C5" s="3">
        <v>7.2200000000000007E-5</v>
      </c>
      <c r="D5" s="2">
        <v>1.8656E-4</v>
      </c>
      <c r="E5" s="2">
        <v>107204116.638078</v>
      </c>
      <c r="F5" s="2">
        <v>0.67348160000000001</v>
      </c>
      <c r="G5" s="2">
        <v>556.26876628309901</v>
      </c>
      <c r="J5" s="2" t="s">
        <v>15</v>
      </c>
      <c r="N5" s="14" t="s">
        <v>8</v>
      </c>
      <c r="O5" s="6" t="s">
        <v>16</v>
      </c>
      <c r="P5" s="6">
        <f>((O29-F29)/F29)*100</f>
        <v>-25.683060109289617</v>
      </c>
      <c r="Q5" s="6">
        <f>((P29-G29)/P29)*100</f>
        <v>35.014687368862866</v>
      </c>
    </row>
    <row r="6" spans="1:17" x14ac:dyDescent="0.45">
      <c r="A6" s="2">
        <v>602000000</v>
      </c>
      <c r="B6" s="2" t="s">
        <v>7</v>
      </c>
      <c r="C6" s="3">
        <v>7.7100000000000004E-5</v>
      </c>
      <c r="D6" s="2">
        <v>1.7595999999999999E-4</v>
      </c>
      <c r="E6" s="2">
        <v>113662195.95362499</v>
      </c>
      <c r="F6" s="2">
        <v>0.67832579999999998</v>
      </c>
      <c r="G6" s="2">
        <v>589.77893292665897</v>
      </c>
      <c r="J6" s="2" t="s">
        <v>22</v>
      </c>
      <c r="N6" s="14"/>
      <c r="O6" s="6" t="s">
        <v>17</v>
      </c>
      <c r="P6" s="6">
        <f>((O49-F49)/F49)*100</f>
        <v>-11.068702290076345</v>
      </c>
      <c r="Q6" s="6">
        <f>((P49-G49)/P49)*100</f>
        <v>18.670836982359543</v>
      </c>
    </row>
    <row r="7" spans="1:17" x14ac:dyDescent="0.45">
      <c r="A7" s="2">
        <v>636000000</v>
      </c>
      <c r="B7" s="2" t="s">
        <v>7</v>
      </c>
      <c r="C7" s="3">
        <v>8.1699999999999994E-5</v>
      </c>
      <c r="D7" s="2">
        <v>1.6642E-4</v>
      </c>
      <c r="E7" s="2">
        <v>120177863.237591</v>
      </c>
      <c r="F7" s="2">
        <v>0.67982569999999898</v>
      </c>
      <c r="G7" s="2">
        <v>623.58791634283705</v>
      </c>
      <c r="N7" s="15" t="s">
        <v>9</v>
      </c>
      <c r="O7" s="7" t="s">
        <v>16</v>
      </c>
      <c r="P7" s="7">
        <f>((O35-F35)/F35)*100</f>
        <v>-23.283582089552237</v>
      </c>
      <c r="Q7" s="7">
        <f>((P35-G35)/P35)*100</f>
        <v>35.014687368862845</v>
      </c>
    </row>
    <row r="8" spans="1:17" x14ac:dyDescent="0.45">
      <c r="A8" s="2">
        <v>670000000</v>
      </c>
      <c r="B8" s="2" t="s">
        <v>7</v>
      </c>
      <c r="C8" s="3">
        <v>8.6100000000000006E-5</v>
      </c>
      <c r="D8" s="2">
        <v>1.5794E-4</v>
      </c>
      <c r="E8" s="2">
        <v>126630365.961757</v>
      </c>
      <c r="F8" s="2">
        <v>0.67993170000000003</v>
      </c>
      <c r="G8" s="2">
        <v>657.06914675050598</v>
      </c>
      <c r="N8" s="15"/>
      <c r="O8" s="7" t="s">
        <v>17</v>
      </c>
      <c r="P8" s="7">
        <f>((O55-F55)/F55)*100</f>
        <v>-9.4545454545457996</v>
      </c>
      <c r="Q8" s="7">
        <f>((P55-G55)/P55)*100</f>
        <v>18.670836982359788</v>
      </c>
    </row>
    <row r="9" spans="1:17" x14ac:dyDescent="0.45">
      <c r="A9" s="4">
        <v>500000000</v>
      </c>
      <c r="B9" s="4" t="s">
        <v>8</v>
      </c>
      <c r="C9" s="5">
        <v>8.1299999999999997E-5</v>
      </c>
      <c r="D9" s="4">
        <v>2.12E-4</v>
      </c>
      <c r="E9" s="4">
        <v>94339622.641509399</v>
      </c>
      <c r="F9" s="4">
        <v>0.86177999999999999</v>
      </c>
      <c r="G9" s="4">
        <v>489.51651432912701</v>
      </c>
      <c r="N9" s="16" t="s">
        <v>7</v>
      </c>
      <c r="O9" s="8" t="s">
        <v>16</v>
      </c>
      <c r="P9" s="8">
        <f>((O23-F23)/F23)*100</f>
        <v>-11.53846153846133</v>
      </c>
      <c r="Q9" s="8">
        <f>((P23-G23)/P23)*100</f>
        <v>-62.463281577843254</v>
      </c>
    </row>
    <row r="10" spans="1:17" x14ac:dyDescent="0.45">
      <c r="A10" s="2">
        <v>534000000</v>
      </c>
      <c r="B10" s="2" t="s">
        <v>8</v>
      </c>
      <c r="C10" s="3">
        <v>8.7399999999999997E-5</v>
      </c>
      <c r="D10" s="2">
        <v>1.9822000000000001E-4</v>
      </c>
      <c r="E10" s="2">
        <v>100897992.12995601</v>
      </c>
      <c r="F10" s="2">
        <v>0.86622140000000003</v>
      </c>
      <c r="G10" s="2">
        <v>523.54707414879897</v>
      </c>
      <c r="N10" s="16"/>
      <c r="O10" s="8" t="s">
        <v>17</v>
      </c>
      <c r="P10" s="8">
        <f>((O43-F43)/F43)*100</f>
        <v>5.6372549019607909</v>
      </c>
      <c r="Q10" s="8">
        <f>((P43-G43)/P43)*100</f>
        <v>-103.32290754410005</v>
      </c>
    </row>
    <row r="11" spans="1:17" x14ac:dyDescent="0.45">
      <c r="A11" s="2">
        <v>568000000</v>
      </c>
      <c r="B11" s="2" t="s">
        <v>8</v>
      </c>
      <c r="C11" s="3">
        <v>9.2499999999999999E-5</v>
      </c>
      <c r="D11" s="2">
        <v>1.8656E-4</v>
      </c>
      <c r="E11" s="2">
        <v>107204116.638078</v>
      </c>
      <c r="F11" s="2">
        <v>0.86283999999999905</v>
      </c>
      <c r="G11" s="2">
        <v>556.26876628309901</v>
      </c>
      <c r="O11" s="2" t="s">
        <v>19</v>
      </c>
      <c r="P11" s="2">
        <f>AVERAGE(P5:P8)</f>
        <v>-17.372472485865998</v>
      </c>
      <c r="Q11" s="2">
        <f>AVERAGE(Q5:Q8)</f>
        <v>26.842762175611263</v>
      </c>
    </row>
    <row r="12" spans="1:17" x14ac:dyDescent="0.45">
      <c r="A12" s="2">
        <v>602000000</v>
      </c>
      <c r="B12" s="2" t="s">
        <v>8</v>
      </c>
      <c r="C12" s="3">
        <v>9.8599999999999998E-5</v>
      </c>
      <c r="D12" s="2">
        <v>1.7595999999999999E-4</v>
      </c>
      <c r="E12" s="2">
        <v>113662195.95362499</v>
      </c>
      <c r="F12" s="2">
        <v>0.8674828</v>
      </c>
      <c r="G12" s="2">
        <v>589.77893292665897</v>
      </c>
      <c r="O12" s="2" t="s">
        <v>20</v>
      </c>
      <c r="Q12" s="2">
        <f>AVERAGE(Q9:Q10)</f>
        <v>-82.893094560971647</v>
      </c>
    </row>
    <row r="13" spans="1:17" x14ac:dyDescent="0.45">
      <c r="A13" s="2">
        <v>636000000</v>
      </c>
      <c r="B13" s="2" t="s">
        <v>8</v>
      </c>
      <c r="C13" s="2">
        <v>1.0399999999999999E-4</v>
      </c>
      <c r="D13" s="2">
        <v>1.6642E-4</v>
      </c>
      <c r="E13" s="2">
        <v>120177863.237591</v>
      </c>
      <c r="F13" s="2">
        <v>0.86538399999999904</v>
      </c>
      <c r="G13" s="2">
        <v>623.58791634283705</v>
      </c>
    </row>
    <row r="14" spans="1:17" x14ac:dyDescent="0.45">
      <c r="A14" s="2">
        <v>670000000</v>
      </c>
      <c r="B14" s="2" t="s">
        <v>8</v>
      </c>
      <c r="C14" s="2">
        <v>1.0900000000000001E-4</v>
      </c>
      <c r="D14" s="2">
        <v>1.5794E-4</v>
      </c>
      <c r="E14" s="2">
        <v>126630365.961757</v>
      </c>
      <c r="F14" s="2">
        <v>0.86077300000000001</v>
      </c>
      <c r="G14" s="2">
        <v>657.06914675050598</v>
      </c>
      <c r="J14" s="2" t="s">
        <v>21</v>
      </c>
      <c r="N14" s="2" t="s">
        <v>8</v>
      </c>
      <c r="P14" s="2">
        <f>((O29-F9)/F9)*100</f>
        <v>-1.0513123999164471</v>
      </c>
      <c r="Q14" s="2">
        <f>((P29-G9)/G9)*100</f>
        <v>20.914005499883991</v>
      </c>
    </row>
    <row r="15" spans="1:17" x14ac:dyDescent="0.45">
      <c r="A15" s="4">
        <v>500000000</v>
      </c>
      <c r="B15" s="4" t="s">
        <v>9</v>
      </c>
      <c r="C15" s="4">
        <v>1.2999999999999999E-4</v>
      </c>
      <c r="D15" s="4">
        <v>2.12E-4</v>
      </c>
      <c r="E15" s="4">
        <v>94339622.641509399</v>
      </c>
      <c r="F15" s="4">
        <v>1.3779999999999999</v>
      </c>
      <c r="G15" s="4">
        <v>489.51651432912701</v>
      </c>
      <c r="J15" s="2" t="s">
        <v>22</v>
      </c>
      <c r="N15" s="2" t="s">
        <v>7</v>
      </c>
      <c r="P15" s="2">
        <f>((O23-F3)/F3)*100</f>
        <v>-46.939481352839017</v>
      </c>
      <c r="Q15" s="2">
        <f>((P23-G3)/G3)*100</f>
        <v>20.914005499883991</v>
      </c>
    </row>
    <row r="16" spans="1:17" x14ac:dyDescent="0.45">
      <c r="A16" s="2">
        <v>534000000</v>
      </c>
      <c r="B16" s="2" t="s">
        <v>9</v>
      </c>
      <c r="C16" s="2">
        <v>1.3999999999999999E-4</v>
      </c>
      <c r="D16" s="2">
        <v>1.9822000000000001E-4</v>
      </c>
      <c r="E16" s="2">
        <v>100897992.12995601</v>
      </c>
      <c r="F16" s="2">
        <v>1.38754</v>
      </c>
      <c r="G16" s="2">
        <v>523.54707414879897</v>
      </c>
      <c r="P16" s="2">
        <f>AVERAGE(P14:P15)</f>
        <v>-23.995396876377733</v>
      </c>
      <c r="Q16" s="2">
        <f>AVERAGE(Q14:Q15)</f>
        <v>20.914005499883991</v>
      </c>
    </row>
    <row r="17" spans="1:18" x14ac:dyDescent="0.45">
      <c r="A17" s="2">
        <v>568000000</v>
      </c>
      <c r="B17" s="2" t="s">
        <v>9</v>
      </c>
      <c r="C17" s="2">
        <v>1.4899999999999999E-4</v>
      </c>
      <c r="D17" s="2">
        <v>1.8656E-4</v>
      </c>
      <c r="E17" s="2">
        <v>107204116.638078</v>
      </c>
      <c r="F17" s="2">
        <v>1.389872</v>
      </c>
      <c r="G17" s="2">
        <v>556.26876628309901</v>
      </c>
    </row>
    <row r="18" spans="1:18" x14ac:dyDescent="0.45">
      <c r="A18" s="2">
        <v>602000000</v>
      </c>
      <c r="B18" s="2" t="s">
        <v>9</v>
      </c>
      <c r="C18" s="2">
        <v>1.5699999999999999E-4</v>
      </c>
      <c r="D18" s="2">
        <v>1.7595999999999999E-4</v>
      </c>
      <c r="E18" s="2">
        <v>113662195.95362499</v>
      </c>
      <c r="F18" s="2">
        <v>1.381286</v>
      </c>
      <c r="G18" s="2">
        <v>589.77893292665897</v>
      </c>
    </row>
    <row r="19" spans="1:18" x14ac:dyDescent="0.45">
      <c r="A19" s="2">
        <v>636000000</v>
      </c>
      <c r="B19" s="2" t="s">
        <v>9</v>
      </c>
      <c r="C19" s="2">
        <v>1.66E-4</v>
      </c>
      <c r="D19" s="2">
        <v>1.6642E-4</v>
      </c>
      <c r="E19" s="2">
        <v>120177863.237591</v>
      </c>
      <c r="F19" s="2">
        <v>1.381286</v>
      </c>
      <c r="G19" s="2">
        <v>623.58791634283705</v>
      </c>
    </row>
    <row r="20" spans="1:18" x14ac:dyDescent="0.45">
      <c r="A20" s="2">
        <v>670000000</v>
      </c>
      <c r="B20" s="2" t="s">
        <v>9</v>
      </c>
      <c r="C20" s="2">
        <v>1.75E-4</v>
      </c>
      <c r="D20" s="2">
        <v>1.5794E-4</v>
      </c>
      <c r="E20" s="2">
        <v>126630365.961757</v>
      </c>
      <c r="F20" s="2">
        <v>1.381975</v>
      </c>
      <c r="G20" s="2">
        <v>657.06914675050598</v>
      </c>
    </row>
    <row r="22" spans="1:18" x14ac:dyDescent="0.45">
      <c r="A22" s="1" t="s">
        <v>11</v>
      </c>
      <c r="C22" s="1" t="s">
        <v>24</v>
      </c>
      <c r="D22" s="2">
        <v>829.28</v>
      </c>
      <c r="F22" s="1" t="s">
        <v>0</v>
      </c>
      <c r="G22" s="2" t="s">
        <v>27</v>
      </c>
      <c r="J22" s="1" t="s">
        <v>12</v>
      </c>
      <c r="L22" s="1" t="s">
        <v>24</v>
      </c>
      <c r="M22" s="2">
        <v>538.91</v>
      </c>
      <c r="O22" s="1" t="s">
        <v>0</v>
      </c>
      <c r="P22" s="2" t="s">
        <v>28</v>
      </c>
    </row>
    <row r="23" spans="1:18" x14ac:dyDescent="0.45">
      <c r="A23" s="4">
        <v>500000000</v>
      </c>
      <c r="B23" s="4" t="s">
        <v>7</v>
      </c>
      <c r="C23" s="4">
        <v>3.2499999999999999E-4</v>
      </c>
      <c r="D23" s="5">
        <v>2.508E-5</v>
      </c>
      <c r="E23" s="4">
        <v>797448165.86921799</v>
      </c>
      <c r="F23" s="4">
        <v>0.40754999999999902</v>
      </c>
      <c r="G23" s="4">
        <v>961.61045657364502</v>
      </c>
      <c r="H23" s="4"/>
      <c r="J23" s="4">
        <v>500000000</v>
      </c>
      <c r="K23" s="4" t="s">
        <v>7</v>
      </c>
      <c r="L23" s="4">
        <v>1.15E-4</v>
      </c>
      <c r="M23" s="5">
        <v>6.2700000000000006E-5</v>
      </c>
      <c r="N23" s="4">
        <v>318979266.34768701</v>
      </c>
      <c r="O23" s="4">
        <v>0.36052499999999998</v>
      </c>
      <c r="P23" s="4">
        <v>591.89402505876103</v>
      </c>
    </row>
    <row r="24" spans="1:18" x14ac:dyDescent="0.45">
      <c r="A24" s="2">
        <v>510000000</v>
      </c>
      <c r="B24" s="2" t="s">
        <v>7</v>
      </c>
      <c r="C24" s="2">
        <v>3.3E-4</v>
      </c>
      <c r="D24" s="3">
        <v>2.457E-5</v>
      </c>
      <c r="E24" s="2">
        <v>814000814.00081396</v>
      </c>
      <c r="F24" s="2">
        <v>0.40540499999999902</v>
      </c>
      <c r="G24" s="2">
        <v>981.570624780912</v>
      </c>
      <c r="J24" s="2">
        <v>514000000</v>
      </c>
      <c r="K24" s="2" t="s">
        <v>7</v>
      </c>
      <c r="L24" s="2">
        <v>1.16E-4</v>
      </c>
      <c r="M24" s="3">
        <v>6.0810000000000002E-5</v>
      </c>
      <c r="N24" s="2">
        <v>328893274.13254398</v>
      </c>
      <c r="O24" s="2">
        <v>0.35269800000000001</v>
      </c>
      <c r="P24" s="2">
        <v>610.29033664174199</v>
      </c>
    </row>
    <row r="25" spans="1:18" x14ac:dyDescent="0.45">
      <c r="A25" s="2">
        <v>520000000</v>
      </c>
      <c r="B25" s="2" t="s">
        <v>7</v>
      </c>
      <c r="C25" s="2">
        <v>3.3500000000000001E-4</v>
      </c>
      <c r="D25" s="3">
        <v>2.4070000000000002E-5</v>
      </c>
      <c r="E25" s="2">
        <v>830909846.28167796</v>
      </c>
      <c r="F25" s="2">
        <v>0.40317249999999999</v>
      </c>
      <c r="G25" s="2">
        <v>1001.96054220469</v>
      </c>
      <c r="J25" s="2">
        <v>528000000</v>
      </c>
      <c r="K25" s="2" t="s">
        <v>7</v>
      </c>
      <c r="L25" s="2">
        <v>1.22E-4</v>
      </c>
      <c r="M25" s="3">
        <v>5.9249999999999997E-5</v>
      </c>
      <c r="N25" s="2">
        <v>337552742.61603302</v>
      </c>
      <c r="O25" s="2">
        <v>0.361425</v>
      </c>
      <c r="P25" s="2">
        <v>626.35874044192997</v>
      </c>
    </row>
    <row r="26" spans="1:18" x14ac:dyDescent="0.45">
      <c r="A26" s="2">
        <v>530000000</v>
      </c>
      <c r="B26" s="2" t="s">
        <v>7</v>
      </c>
      <c r="C26" s="2">
        <v>3.4099999999999999E-4</v>
      </c>
      <c r="D26" s="3">
        <v>2.37E-5</v>
      </c>
      <c r="E26" s="2">
        <v>843881856.540084</v>
      </c>
      <c r="F26" s="2">
        <v>0.40408499999999897</v>
      </c>
      <c r="G26" s="2">
        <v>1017.6029641716</v>
      </c>
      <c r="J26" s="2">
        <v>542000000</v>
      </c>
      <c r="K26" s="2" t="s">
        <v>7</v>
      </c>
      <c r="L26" s="2">
        <v>1.2400000000000001E-4</v>
      </c>
      <c r="M26" s="3">
        <v>5.7679999999999997E-5</v>
      </c>
      <c r="N26" s="2">
        <v>346740638.00277299</v>
      </c>
      <c r="O26" s="2">
        <v>0.35761599999999999</v>
      </c>
      <c r="P26" s="2">
        <v>643.40768674036599</v>
      </c>
    </row>
    <row r="27" spans="1:18" x14ac:dyDescent="0.45">
      <c r="A27" s="2">
        <v>540000000</v>
      </c>
      <c r="B27" s="2" t="s">
        <v>7</v>
      </c>
      <c r="C27" s="2">
        <v>3.5E-4</v>
      </c>
      <c r="D27" s="3">
        <v>2.319E-5</v>
      </c>
      <c r="E27" s="2">
        <v>862440707.20137894</v>
      </c>
      <c r="F27" s="2">
        <v>0.40582499999999999</v>
      </c>
      <c r="G27" s="2">
        <v>1039.9823307833899</v>
      </c>
      <c r="H27" s="2" t="s">
        <v>18</v>
      </c>
      <c r="I27" s="2" t="s">
        <v>4</v>
      </c>
      <c r="J27" s="2">
        <v>556000000</v>
      </c>
      <c r="K27" s="2" t="s">
        <v>7</v>
      </c>
      <c r="L27" s="2">
        <v>1.27E-4</v>
      </c>
      <c r="M27" s="3">
        <v>5.643E-5</v>
      </c>
      <c r="N27" s="2">
        <v>354421407.05298603</v>
      </c>
      <c r="O27" s="2">
        <v>0.3583305</v>
      </c>
      <c r="P27" s="2">
        <v>657.66002784306795</v>
      </c>
      <c r="Q27" s="2" t="s">
        <v>18</v>
      </c>
      <c r="R27" s="2" t="s">
        <v>4</v>
      </c>
    </row>
    <row r="28" spans="1:18" x14ac:dyDescent="0.45">
      <c r="A28" s="2">
        <v>550000000</v>
      </c>
      <c r="B28" s="2" t="s">
        <v>7</v>
      </c>
      <c r="C28" s="2">
        <v>3.5199999999999999E-4</v>
      </c>
      <c r="D28" s="3">
        <v>2.2819999999999998E-5</v>
      </c>
      <c r="E28" s="2">
        <v>876424189.30762398</v>
      </c>
      <c r="F28" s="2">
        <v>0.40163199999999999</v>
      </c>
      <c r="G28" s="2">
        <v>1056.8444456996899</v>
      </c>
      <c r="H28" s="2">
        <f>AVERAGE(F23:F28)</f>
        <v>0.4046115833333328</v>
      </c>
      <c r="I28" s="2">
        <f>AVERAGE(G23:G28)</f>
        <v>1009.9285607023212</v>
      </c>
      <c r="J28" s="2">
        <v>570000000</v>
      </c>
      <c r="K28" s="2" t="s">
        <v>7</v>
      </c>
      <c r="L28" s="2">
        <v>1.3100000000000001E-4</v>
      </c>
      <c r="M28" s="3">
        <v>5.486E-5</v>
      </c>
      <c r="N28" s="2">
        <v>364564345.60699898</v>
      </c>
      <c r="O28" s="2">
        <v>0.35933300000000001</v>
      </c>
      <c r="P28" s="2">
        <v>676.481140561144</v>
      </c>
      <c r="Q28" s="2">
        <f>AVERAGE(O23:O28)</f>
        <v>0.35832124999999992</v>
      </c>
      <c r="R28" s="2">
        <f>AVERAGE(P23:P28)</f>
        <v>634.34865954783515</v>
      </c>
    </row>
    <row r="29" spans="1:18" x14ac:dyDescent="0.45">
      <c r="A29" s="4">
        <v>500000000</v>
      </c>
      <c r="B29" s="4" t="s">
        <v>8</v>
      </c>
      <c r="C29" s="4">
        <v>3.6600000000000001E-4</v>
      </c>
      <c r="D29" s="5">
        <v>6.2700000000000006E-5</v>
      </c>
      <c r="E29" s="4">
        <v>318979266.34768701</v>
      </c>
      <c r="F29" s="4">
        <v>1.14741</v>
      </c>
      <c r="G29" s="4">
        <v>384.64418262945702</v>
      </c>
      <c r="J29" s="4">
        <v>500000000</v>
      </c>
      <c r="K29" s="4" t="s">
        <v>8</v>
      </c>
      <c r="L29" s="4">
        <v>2.72E-4</v>
      </c>
      <c r="M29" s="5">
        <v>6.2700000000000006E-5</v>
      </c>
      <c r="N29" s="4">
        <v>318979266.34768701</v>
      </c>
      <c r="O29" s="4">
        <v>0.85272000000000003</v>
      </c>
      <c r="P29" s="4">
        <v>591.89402505876103</v>
      </c>
    </row>
    <row r="30" spans="1:18" x14ac:dyDescent="0.45">
      <c r="A30" s="2">
        <v>510000000</v>
      </c>
      <c r="B30" s="2" t="s">
        <v>8</v>
      </c>
      <c r="C30" s="2">
        <v>3.79E-4</v>
      </c>
      <c r="D30" s="3">
        <v>6.1439999999999995E-5</v>
      </c>
      <c r="E30" s="2">
        <v>325520833.33333302</v>
      </c>
      <c r="F30" s="2">
        <v>1.164288</v>
      </c>
      <c r="G30" s="2">
        <v>392.53239340603801</v>
      </c>
      <c r="J30" s="2">
        <v>514000000</v>
      </c>
      <c r="K30" s="2" t="s">
        <v>8</v>
      </c>
      <c r="L30" s="2">
        <v>2.7700000000000001E-4</v>
      </c>
      <c r="M30" s="3">
        <v>6.0810000000000002E-5</v>
      </c>
      <c r="N30" s="2">
        <v>328893274.13254398</v>
      </c>
      <c r="O30" s="2">
        <v>0.84221849999999998</v>
      </c>
      <c r="P30" s="2">
        <v>610.29033664174199</v>
      </c>
    </row>
    <row r="31" spans="1:18" x14ac:dyDescent="0.45">
      <c r="A31" s="2">
        <v>520000000</v>
      </c>
      <c r="B31" s="2" t="s">
        <v>8</v>
      </c>
      <c r="C31" s="2">
        <v>3.8299999999999999E-4</v>
      </c>
      <c r="D31" s="3">
        <v>6.0189999999999998E-5</v>
      </c>
      <c r="E31" s="2">
        <v>332281109.81890601</v>
      </c>
      <c r="F31" s="2">
        <v>1.1526384999999999</v>
      </c>
      <c r="G31" s="2">
        <v>400.68433711359</v>
      </c>
      <c r="J31" s="2">
        <v>528000000</v>
      </c>
      <c r="K31" s="2" t="s">
        <v>8</v>
      </c>
      <c r="L31" s="2">
        <v>2.8400000000000002E-4</v>
      </c>
      <c r="M31" s="3">
        <v>5.9249999999999997E-5</v>
      </c>
      <c r="N31" s="2">
        <v>337552742.61603302</v>
      </c>
      <c r="O31" s="2">
        <v>0.84135000000000004</v>
      </c>
      <c r="P31" s="2">
        <v>626.35874044192997</v>
      </c>
    </row>
    <row r="32" spans="1:18" x14ac:dyDescent="0.45">
      <c r="A32" s="2">
        <v>530000000</v>
      </c>
      <c r="B32" s="2" t="s">
        <v>8</v>
      </c>
      <c r="C32" s="2">
        <v>3.8999999999999999E-4</v>
      </c>
      <c r="D32" s="3">
        <v>5.9249999999999997E-5</v>
      </c>
      <c r="E32" s="2">
        <v>337552742.61603302</v>
      </c>
      <c r="F32" s="2">
        <v>1.155375</v>
      </c>
      <c r="G32" s="2">
        <v>407.04118566864099</v>
      </c>
      <c r="J32" s="2">
        <v>542000000</v>
      </c>
      <c r="K32" s="2" t="s">
        <v>8</v>
      </c>
      <c r="L32" s="2">
        <v>2.9300000000000002E-4</v>
      </c>
      <c r="M32" s="3">
        <v>5.7679999999999997E-5</v>
      </c>
      <c r="N32" s="2">
        <v>346740638.00277299</v>
      </c>
      <c r="O32" s="2">
        <v>0.84501199999999999</v>
      </c>
      <c r="P32" s="2">
        <v>643.40768674036599</v>
      </c>
    </row>
    <row r="33" spans="1:20" x14ac:dyDescent="0.45">
      <c r="A33" s="2">
        <v>540000000</v>
      </c>
      <c r="B33" s="2" t="s">
        <v>8</v>
      </c>
      <c r="C33" s="2">
        <v>3.9800000000000002E-4</v>
      </c>
      <c r="D33" s="3">
        <v>5.7989999999999999E-5</v>
      </c>
      <c r="E33" s="2">
        <v>344887049.49129099</v>
      </c>
      <c r="F33" s="2">
        <v>1.1540010000000001</v>
      </c>
      <c r="G33" s="2">
        <v>415.885329382083</v>
      </c>
      <c r="H33" s="2" t="s">
        <v>18</v>
      </c>
      <c r="I33" s="2" t="s">
        <v>4</v>
      </c>
      <c r="J33" s="2">
        <v>556000000</v>
      </c>
      <c r="K33" s="2" t="s">
        <v>8</v>
      </c>
      <c r="L33" s="2">
        <v>3.0299999999999999E-4</v>
      </c>
      <c r="M33" s="3">
        <v>5.643E-5</v>
      </c>
      <c r="N33" s="2">
        <v>354421407.05298603</v>
      </c>
      <c r="O33" s="2">
        <v>0.85491449999999902</v>
      </c>
      <c r="P33" s="2">
        <v>657.66002784306795</v>
      </c>
      <c r="Q33" s="2" t="s">
        <v>18</v>
      </c>
      <c r="R33" s="2" t="s">
        <v>4</v>
      </c>
    </row>
    <row r="34" spans="1:20" x14ac:dyDescent="0.45">
      <c r="A34" s="2">
        <v>550000000</v>
      </c>
      <c r="B34" s="2" t="s">
        <v>8</v>
      </c>
      <c r="C34" s="2">
        <v>4.0499999999999998E-4</v>
      </c>
      <c r="D34" s="3">
        <v>5.7049999999999998E-5</v>
      </c>
      <c r="E34" s="2">
        <v>350569675.72304899</v>
      </c>
      <c r="F34" s="2">
        <v>1.1552625000000001</v>
      </c>
      <c r="G34" s="2">
        <v>422.73777827987698</v>
      </c>
      <c r="H34" s="2">
        <f>AVERAGE(F29:F34)</f>
        <v>1.1548291666666668</v>
      </c>
      <c r="I34" s="2">
        <f>AVERAGE(G29:G34)</f>
        <v>403.92086774661431</v>
      </c>
      <c r="J34" s="2">
        <v>570000000</v>
      </c>
      <c r="K34" s="2" t="s">
        <v>8</v>
      </c>
      <c r="L34" s="2">
        <v>3.1E-4</v>
      </c>
      <c r="M34" s="3">
        <v>5.486E-5</v>
      </c>
      <c r="N34" s="2">
        <v>364564345.60699898</v>
      </c>
      <c r="O34" s="2">
        <v>0.85032999999999903</v>
      </c>
      <c r="P34" s="2">
        <v>676.481140561144</v>
      </c>
      <c r="Q34" s="2">
        <f>AVERAGE(O29:O34)</f>
        <v>0.84775749999999972</v>
      </c>
      <c r="R34" s="2">
        <f>AVERAGE(P29:P34)</f>
        <v>634.34865954783515</v>
      </c>
    </row>
    <row r="35" spans="1:20" x14ac:dyDescent="0.45">
      <c r="A35" s="4">
        <v>500000000</v>
      </c>
      <c r="B35" s="4" t="s">
        <v>9</v>
      </c>
      <c r="C35" s="4">
        <v>3.3500000000000001E-4</v>
      </c>
      <c r="D35" s="4">
        <v>2.12E-4</v>
      </c>
      <c r="E35" s="4">
        <v>94339622.641509399</v>
      </c>
      <c r="F35" s="4">
        <v>3.5510000000000002</v>
      </c>
      <c r="G35" s="4">
        <v>113.76033137201399</v>
      </c>
      <c r="J35" s="4">
        <v>500000000</v>
      </c>
      <c r="K35" s="4" t="s">
        <v>9</v>
      </c>
      <c r="L35" s="4">
        <v>2.5700000000000001E-4</v>
      </c>
      <c r="M35" s="4">
        <v>2.12E-4</v>
      </c>
      <c r="N35" s="4">
        <v>94339622.641509399</v>
      </c>
      <c r="O35" s="4">
        <v>2.7242000000000002</v>
      </c>
      <c r="P35" s="4">
        <v>175.05544986407699</v>
      </c>
    </row>
    <row r="36" spans="1:20" x14ac:dyDescent="0.45">
      <c r="A36" s="2">
        <v>510000000</v>
      </c>
      <c r="B36" s="2" t="s">
        <v>9</v>
      </c>
      <c r="C36" s="2">
        <v>3.4099999999999999E-4</v>
      </c>
      <c r="D36" s="2">
        <v>2.0776E-4</v>
      </c>
      <c r="E36" s="2">
        <v>96264921.062764704</v>
      </c>
      <c r="F36" s="2">
        <v>3.5423079999999998</v>
      </c>
      <c r="G36" s="2">
        <v>116.081970787769</v>
      </c>
      <c r="J36" s="2">
        <v>514000000</v>
      </c>
      <c r="K36" s="2" t="s">
        <v>9</v>
      </c>
      <c r="L36" s="2">
        <v>2.6699999999999998E-4</v>
      </c>
      <c r="M36" s="2">
        <v>2.0563999999999999E-4</v>
      </c>
      <c r="N36" s="2">
        <v>97257342.929391101</v>
      </c>
      <c r="O36" s="2">
        <v>2.7452939999999999</v>
      </c>
      <c r="P36" s="2">
        <v>180.46953594234699</v>
      </c>
    </row>
    <row r="37" spans="1:20" x14ac:dyDescent="0.45">
      <c r="A37" s="2">
        <v>520000000</v>
      </c>
      <c r="B37" s="2" t="s">
        <v>9</v>
      </c>
      <c r="C37" s="2">
        <v>3.48E-4</v>
      </c>
      <c r="D37" s="2">
        <v>2.0352E-4</v>
      </c>
      <c r="E37" s="2">
        <v>98270440.251572296</v>
      </c>
      <c r="F37" s="2">
        <v>3.541248</v>
      </c>
      <c r="G37" s="2">
        <v>118.500345179181</v>
      </c>
      <c r="J37" s="2">
        <v>528000000</v>
      </c>
      <c r="K37" s="2" t="s">
        <v>9</v>
      </c>
      <c r="L37" s="2">
        <v>2.72E-4</v>
      </c>
      <c r="M37" s="2">
        <v>2.0034E-4</v>
      </c>
      <c r="N37" s="2">
        <v>99830288.509533793</v>
      </c>
      <c r="O37" s="2">
        <v>2.7246239999999902</v>
      </c>
      <c r="P37" s="2">
        <v>185.24386229002801</v>
      </c>
    </row>
    <row r="38" spans="1:20" x14ac:dyDescent="0.45">
      <c r="A38" s="2">
        <v>530000000</v>
      </c>
      <c r="B38" s="2" t="s">
        <v>9</v>
      </c>
      <c r="C38" s="2">
        <v>3.5300000000000002E-4</v>
      </c>
      <c r="D38" s="2">
        <v>2.0034E-4</v>
      </c>
      <c r="E38" s="2">
        <v>99830288.509533793</v>
      </c>
      <c r="F38" s="2">
        <v>3.5360010000000002</v>
      </c>
      <c r="G38" s="2">
        <v>120.381303039168</v>
      </c>
      <c r="J38" s="2">
        <v>542000000</v>
      </c>
      <c r="K38" s="2" t="s">
        <v>9</v>
      </c>
      <c r="L38" s="2">
        <v>2.8200000000000002E-4</v>
      </c>
      <c r="M38" s="2">
        <v>1.9504E-4</v>
      </c>
      <c r="N38" s="2">
        <v>102543068.088597</v>
      </c>
      <c r="O38" s="2">
        <v>2.7500640000000001</v>
      </c>
      <c r="P38" s="2">
        <v>190.277662895736</v>
      </c>
    </row>
    <row r="39" spans="1:20" x14ac:dyDescent="0.45">
      <c r="A39" s="2">
        <v>540000000</v>
      </c>
      <c r="B39" s="2" t="s">
        <v>9</v>
      </c>
      <c r="C39" s="2">
        <v>3.6099999999999999E-4</v>
      </c>
      <c r="D39" s="2">
        <v>1.961E-4</v>
      </c>
      <c r="E39" s="2">
        <v>101988781.234064</v>
      </c>
      <c r="F39" s="2">
        <v>3.5396049999999901</v>
      </c>
      <c r="G39" s="2">
        <v>122.984142023799</v>
      </c>
      <c r="H39" s="2" t="s">
        <v>18</v>
      </c>
      <c r="I39" s="2" t="s">
        <v>4</v>
      </c>
      <c r="J39" s="2">
        <v>556000000</v>
      </c>
      <c r="K39" s="2" t="s">
        <v>9</v>
      </c>
      <c r="L39" s="2">
        <v>2.8699999999999998E-4</v>
      </c>
      <c r="M39" s="2">
        <v>1.908E-4</v>
      </c>
      <c r="N39" s="2">
        <v>104821802.93501</v>
      </c>
      <c r="O39" s="2">
        <v>2.7379799999999999</v>
      </c>
      <c r="P39" s="2">
        <v>194.50605540453</v>
      </c>
      <c r="Q39" s="2" t="s">
        <v>18</v>
      </c>
      <c r="R39" s="2" t="s">
        <v>4</v>
      </c>
    </row>
    <row r="40" spans="1:20" x14ac:dyDescent="0.45">
      <c r="A40" s="2">
        <v>550000000</v>
      </c>
      <c r="B40" s="2" t="s">
        <v>9</v>
      </c>
      <c r="C40" s="2">
        <v>3.6900000000000002E-4</v>
      </c>
      <c r="D40" s="2">
        <v>1.9291999999999999E-4</v>
      </c>
      <c r="E40" s="2">
        <v>103669914.990669</v>
      </c>
      <c r="F40" s="2">
        <v>3.559374</v>
      </c>
      <c r="G40" s="2">
        <v>125.011353156059</v>
      </c>
      <c r="H40" s="2">
        <f>AVERAGE(F35:F40)</f>
        <v>3.5449226666666647</v>
      </c>
      <c r="I40" s="2">
        <f>AVERAGE(G35:G40)</f>
        <v>119.45324092633167</v>
      </c>
      <c r="J40" s="2">
        <v>570000000</v>
      </c>
      <c r="K40" s="2" t="s">
        <v>9</v>
      </c>
      <c r="L40" s="2">
        <v>2.9500000000000001E-4</v>
      </c>
      <c r="M40" s="2">
        <v>1.8550000000000001E-4</v>
      </c>
      <c r="N40" s="2">
        <v>107816711.590296</v>
      </c>
      <c r="O40" s="2">
        <v>2.7361249999999999</v>
      </c>
      <c r="P40" s="2">
        <v>200.06337127323101</v>
      </c>
      <c r="Q40" s="2">
        <f>AVERAGE(O35:O40)</f>
        <v>2.7363811666666655</v>
      </c>
      <c r="R40" s="2">
        <f>AVERAGE(P35:P40)</f>
        <v>187.60265627832482</v>
      </c>
    </row>
    <row r="42" spans="1:20" x14ac:dyDescent="0.45">
      <c r="A42" s="1" t="s">
        <v>13</v>
      </c>
      <c r="C42" s="1" t="s">
        <v>24</v>
      </c>
      <c r="D42" s="2">
        <v>559.51</v>
      </c>
      <c r="F42" s="1" t="s">
        <v>0</v>
      </c>
      <c r="G42" s="2" t="s">
        <v>27</v>
      </c>
      <c r="J42" s="1" t="s">
        <v>14</v>
      </c>
      <c r="L42" s="1" t="s">
        <v>24</v>
      </c>
      <c r="M42" s="2">
        <v>455.04</v>
      </c>
      <c r="N42" s="2">
        <f>(($D$62-M42)/($D$62))*100</f>
        <v>69.765394772092321</v>
      </c>
      <c r="O42" s="1" t="s">
        <v>0</v>
      </c>
      <c r="P42" s="2" t="s">
        <v>28</v>
      </c>
    </row>
    <row r="43" spans="1:20" x14ac:dyDescent="0.45">
      <c r="A43" s="4">
        <v>500000000</v>
      </c>
      <c r="B43" s="4" t="s">
        <v>7</v>
      </c>
      <c r="C43" s="4">
        <v>2.04E-4</v>
      </c>
      <c r="D43" s="5">
        <v>2.508E-5</v>
      </c>
      <c r="E43" s="4">
        <v>797448165.86921799</v>
      </c>
      <c r="F43" s="4">
        <v>0.25581599999999999</v>
      </c>
      <c r="G43" s="4">
        <v>1425.2616858844599</v>
      </c>
      <c r="H43" s="4"/>
      <c r="J43" s="4">
        <v>500000000</v>
      </c>
      <c r="K43" s="4" t="s">
        <v>7</v>
      </c>
      <c r="L43" s="5">
        <v>8.6199999999999995E-5</v>
      </c>
      <c r="M43" s="5">
        <v>6.2700000000000006E-5</v>
      </c>
      <c r="N43" s="4">
        <v>318979266.34768701</v>
      </c>
      <c r="O43" s="4">
        <v>0.270237</v>
      </c>
      <c r="P43" s="4">
        <v>700.98431263841996</v>
      </c>
    </row>
    <row r="44" spans="1:20" x14ac:dyDescent="0.45">
      <c r="A44" s="2">
        <v>510000000</v>
      </c>
      <c r="B44" s="2" t="s">
        <v>7</v>
      </c>
      <c r="C44" s="2">
        <v>2.0599999999999999E-4</v>
      </c>
      <c r="D44" s="3">
        <v>2.457E-5</v>
      </c>
      <c r="E44" s="2">
        <v>814000814.00081396</v>
      </c>
      <c r="F44" s="2">
        <v>0.25307099999999999</v>
      </c>
      <c r="G44" s="2">
        <v>1454.8458722825501</v>
      </c>
      <c r="J44" s="2">
        <v>514000000</v>
      </c>
      <c r="K44" s="2" t="s">
        <v>7</v>
      </c>
      <c r="L44" s="3">
        <v>8.9400000000000005E-5</v>
      </c>
      <c r="M44" s="3">
        <v>6.0810000000000002E-5</v>
      </c>
      <c r="N44" s="2">
        <v>328893274.13254398</v>
      </c>
      <c r="O44" s="2">
        <v>0.27182069999999903</v>
      </c>
      <c r="P44" s="2">
        <v>722.77119556699404</v>
      </c>
    </row>
    <row r="45" spans="1:20" x14ac:dyDescent="0.45">
      <c r="A45" s="2">
        <v>520000000</v>
      </c>
      <c r="B45" s="2" t="s">
        <v>7</v>
      </c>
      <c r="C45" s="2">
        <v>2.0699999999999999E-4</v>
      </c>
      <c r="D45" s="3">
        <v>2.4070000000000002E-5</v>
      </c>
      <c r="E45" s="2">
        <v>830909846.28167796</v>
      </c>
      <c r="F45" s="2">
        <v>0.2491245</v>
      </c>
      <c r="G45" s="2">
        <v>1485.0670162851</v>
      </c>
      <c r="J45" s="2">
        <v>528000000</v>
      </c>
      <c r="K45" s="2" t="s">
        <v>7</v>
      </c>
      <c r="L45" s="3">
        <v>9.1100000000000005E-5</v>
      </c>
      <c r="M45" s="3">
        <v>5.9249999999999997E-5</v>
      </c>
      <c r="N45" s="2">
        <v>337552742.61603302</v>
      </c>
      <c r="O45" s="2">
        <v>0.26988374999999998</v>
      </c>
      <c r="P45" s="2">
        <v>741.80112071609994</v>
      </c>
    </row>
    <row r="46" spans="1:20" x14ac:dyDescent="0.45">
      <c r="A46" s="2">
        <v>530000000</v>
      </c>
      <c r="B46" s="2" t="s">
        <v>7</v>
      </c>
      <c r="C46" s="2">
        <v>2.13E-4</v>
      </c>
      <c r="D46" s="3">
        <v>2.37E-5</v>
      </c>
      <c r="E46" s="2">
        <v>843881856.540084</v>
      </c>
      <c r="F46" s="2">
        <v>0.25240499999999999</v>
      </c>
      <c r="G46" s="2">
        <v>1508.2516068346999</v>
      </c>
      <c r="J46" s="2">
        <v>542000000</v>
      </c>
      <c r="K46" s="2" t="s">
        <v>7</v>
      </c>
      <c r="L46" s="3">
        <v>9.31E-5</v>
      </c>
      <c r="M46" s="3">
        <v>5.7679999999999997E-5</v>
      </c>
      <c r="N46" s="2">
        <v>346740638.00277299</v>
      </c>
      <c r="O46" s="2">
        <v>0.26850039999999997</v>
      </c>
      <c r="P46" s="2">
        <v>761.99230933475906</v>
      </c>
    </row>
    <row r="47" spans="1:20" x14ac:dyDescent="0.45">
      <c r="A47" s="2">
        <v>540000000</v>
      </c>
      <c r="B47" s="2" t="s">
        <v>7</v>
      </c>
      <c r="C47" s="2">
        <v>2.1499999999999999E-4</v>
      </c>
      <c r="D47" s="3">
        <v>2.319E-5</v>
      </c>
      <c r="E47" s="2">
        <v>862440707.20137894</v>
      </c>
      <c r="F47" s="2">
        <v>0.2492925</v>
      </c>
      <c r="G47" s="2">
        <v>1541.42143518682</v>
      </c>
      <c r="H47" s="2" t="s">
        <v>18</v>
      </c>
      <c r="I47" s="2" t="s">
        <v>4</v>
      </c>
      <c r="J47" s="2">
        <v>556000000</v>
      </c>
      <c r="K47" s="2" t="s">
        <v>7</v>
      </c>
      <c r="L47" s="3">
        <v>9.5799999999999998E-5</v>
      </c>
      <c r="M47" s="3">
        <v>5.643E-5</v>
      </c>
      <c r="N47" s="2">
        <v>354421407.05298603</v>
      </c>
      <c r="O47" s="2">
        <v>0.27029969999999998</v>
      </c>
      <c r="P47" s="2">
        <v>778.87145848713305</v>
      </c>
      <c r="Q47" s="2" t="s">
        <v>18</v>
      </c>
      <c r="R47" s="2" t="s">
        <v>4</v>
      </c>
      <c r="T47" s="2" t="s">
        <v>2</v>
      </c>
    </row>
    <row r="48" spans="1:20" x14ac:dyDescent="0.45">
      <c r="A48" s="2">
        <v>550000000</v>
      </c>
      <c r="B48" s="2" t="s">
        <v>7</v>
      </c>
      <c r="C48" s="2">
        <v>2.22E-4</v>
      </c>
      <c r="D48" s="3">
        <v>2.2819999999999998E-5</v>
      </c>
      <c r="E48" s="2">
        <v>876424189.30762398</v>
      </c>
      <c r="F48" s="2">
        <v>0.25330200000000003</v>
      </c>
      <c r="G48" s="2">
        <v>1566.41380727355</v>
      </c>
      <c r="H48" s="2">
        <f>AVERAGE(F43:F48)</f>
        <v>0.25216849999999996</v>
      </c>
      <c r="I48" s="2">
        <f>AVERAGE(G43:G48)</f>
        <v>1496.8769039578631</v>
      </c>
      <c r="J48" s="2">
        <v>570000000</v>
      </c>
      <c r="K48" s="2" t="s">
        <v>7</v>
      </c>
      <c r="L48" s="3">
        <v>9.8300000000000004E-5</v>
      </c>
      <c r="M48" s="3">
        <v>5.486E-5</v>
      </c>
      <c r="N48" s="2">
        <v>364564345.60699898</v>
      </c>
      <c r="O48" s="2">
        <v>0.26963689999999901</v>
      </c>
      <c r="P48" s="2">
        <v>801.16143642779696</v>
      </c>
      <c r="Q48" s="2">
        <f>AVERAGE(O43:O48)</f>
        <v>0.27006307499999965</v>
      </c>
      <c r="R48" s="2">
        <f>AVERAGE(P43:P48)</f>
        <v>751.26363886186709</v>
      </c>
      <c r="T48" s="3">
        <f>AVERAGE(M43:M48)/100</f>
        <v>5.862166666666667E-7</v>
      </c>
    </row>
    <row r="49" spans="1:22" x14ac:dyDescent="0.45">
      <c r="A49" s="4">
        <v>500000000</v>
      </c>
      <c r="B49" s="4" t="s">
        <v>8</v>
      </c>
      <c r="C49" s="4">
        <v>2.6200000000000003E-4</v>
      </c>
      <c r="D49" s="5">
        <v>6.2700000000000006E-5</v>
      </c>
      <c r="E49" s="4">
        <v>318979266.34768701</v>
      </c>
      <c r="F49" s="4">
        <v>0.82137000000000004</v>
      </c>
      <c r="G49" s="4">
        <v>570.104674353787</v>
      </c>
      <c r="H49" s="2">
        <f>((H48-H28)/H28)*100</f>
        <v>-37.676401174047712</v>
      </c>
      <c r="I49" s="2">
        <f>((I48-I28)/I28)*100</f>
        <v>48.216117674393708</v>
      </c>
      <c r="J49" s="4">
        <v>500000000</v>
      </c>
      <c r="K49" s="4" t="s">
        <v>8</v>
      </c>
      <c r="L49" s="4">
        <v>2.33E-4</v>
      </c>
      <c r="M49" s="5">
        <v>6.2700000000000006E-5</v>
      </c>
      <c r="N49" s="4">
        <v>318979266.34768701</v>
      </c>
      <c r="O49" s="4">
        <v>0.73045499999999997</v>
      </c>
      <c r="P49" s="4">
        <v>700.98431263841996</v>
      </c>
      <c r="Q49" s="2">
        <f>((Q48-Q28)/Q28)*100</f>
        <v>-24.631018952964773</v>
      </c>
      <c r="R49" s="2">
        <f>((R48-R28)/R28)*100</f>
        <v>18.430712756194541</v>
      </c>
    </row>
    <row r="50" spans="1:22" x14ac:dyDescent="0.45">
      <c r="A50" s="2">
        <v>510000000</v>
      </c>
      <c r="B50" s="2" t="s">
        <v>8</v>
      </c>
      <c r="C50" s="2">
        <v>2.6699999999999998E-4</v>
      </c>
      <c r="D50" s="3">
        <v>6.1439999999999995E-5</v>
      </c>
      <c r="E50" s="2">
        <v>325520833.33333302</v>
      </c>
      <c r="F50" s="2">
        <v>0.82022399999999995</v>
      </c>
      <c r="G50" s="2">
        <v>581.79627412080799</v>
      </c>
      <c r="J50" s="2">
        <v>514000000</v>
      </c>
      <c r="K50" s="2" t="s">
        <v>8</v>
      </c>
      <c r="L50" s="2">
        <v>2.42E-4</v>
      </c>
      <c r="M50" s="3">
        <v>6.0810000000000002E-5</v>
      </c>
      <c r="N50" s="2">
        <v>328893274.13254398</v>
      </c>
      <c r="O50" s="2">
        <v>0.73580100000000004</v>
      </c>
      <c r="P50" s="2">
        <v>722.77119556699404</v>
      </c>
      <c r="Q50" s="2">
        <f>AVERAGE(H49,Q49)</f>
        <v>-31.153710063506242</v>
      </c>
      <c r="R50" s="2">
        <f>AVERAGE(I49,R49)</f>
        <v>33.323415215294126</v>
      </c>
      <c r="S50" s="2" t="s">
        <v>46</v>
      </c>
    </row>
    <row r="51" spans="1:22" x14ac:dyDescent="0.45">
      <c r="A51" s="2">
        <v>520000000</v>
      </c>
      <c r="B51" s="2" t="s">
        <v>8</v>
      </c>
      <c r="C51" s="2">
        <v>2.72E-4</v>
      </c>
      <c r="D51" s="3">
        <v>6.0189999999999998E-5</v>
      </c>
      <c r="E51" s="2">
        <v>332281109.81890601</v>
      </c>
      <c r="F51" s="2">
        <v>0.81858399999999998</v>
      </c>
      <c r="G51" s="2">
        <v>593.87876859914297</v>
      </c>
      <c r="J51" s="2">
        <v>528000000</v>
      </c>
      <c r="K51" s="2" t="s">
        <v>8</v>
      </c>
      <c r="L51" s="2">
        <v>2.4600000000000002E-4</v>
      </c>
      <c r="M51" s="3">
        <v>5.9249999999999997E-5</v>
      </c>
      <c r="N51" s="2">
        <v>337552742.61603302</v>
      </c>
      <c r="O51" s="2">
        <v>0.72877499999999995</v>
      </c>
      <c r="P51" s="2">
        <v>741.80112071609994</v>
      </c>
    </row>
    <row r="52" spans="1:22" x14ac:dyDescent="0.45">
      <c r="A52" s="2">
        <v>530000000</v>
      </c>
      <c r="B52" s="2" t="s">
        <v>8</v>
      </c>
      <c r="C52" s="2">
        <v>2.7900000000000001E-4</v>
      </c>
      <c r="D52" s="3">
        <v>5.9249999999999997E-5</v>
      </c>
      <c r="E52" s="2">
        <v>337552742.61603302</v>
      </c>
      <c r="F52" s="2">
        <v>0.82653750000000004</v>
      </c>
      <c r="G52" s="2">
        <v>603.30064273388098</v>
      </c>
      <c r="J52" s="2">
        <v>542000000</v>
      </c>
      <c r="K52" s="2" t="s">
        <v>8</v>
      </c>
      <c r="L52" s="2">
        <v>2.5500000000000002E-4</v>
      </c>
      <c r="M52" s="3">
        <v>5.7679999999999997E-5</v>
      </c>
      <c r="N52" s="2">
        <v>346740638.00277299</v>
      </c>
      <c r="O52" s="2">
        <v>0.73541999999999996</v>
      </c>
      <c r="P52" s="2">
        <v>761.99230933475906</v>
      </c>
    </row>
    <row r="53" spans="1:22" x14ac:dyDescent="0.45">
      <c r="A53" s="2">
        <v>540000000</v>
      </c>
      <c r="B53" s="2" t="s">
        <v>8</v>
      </c>
      <c r="C53" s="2">
        <v>2.81E-4</v>
      </c>
      <c r="D53" s="3">
        <v>5.7989999999999999E-5</v>
      </c>
      <c r="E53" s="2">
        <v>344887049.49129099</v>
      </c>
      <c r="F53" s="2">
        <v>0.81475949999999997</v>
      </c>
      <c r="G53" s="2">
        <v>616.40908918748801</v>
      </c>
      <c r="H53" s="2" t="s">
        <v>18</v>
      </c>
      <c r="I53" s="2" t="s">
        <v>4</v>
      </c>
      <c r="J53" s="2">
        <v>556000000</v>
      </c>
      <c r="K53" s="2" t="s">
        <v>8</v>
      </c>
      <c r="L53" s="2">
        <v>2.5900000000000001E-4</v>
      </c>
      <c r="M53" s="3">
        <v>5.643E-5</v>
      </c>
      <c r="N53" s="2">
        <v>354421407.05298603</v>
      </c>
      <c r="O53" s="2">
        <v>0.73076850000000004</v>
      </c>
      <c r="P53" s="2">
        <v>778.87145848713305</v>
      </c>
      <c r="Q53" s="2" t="s">
        <v>18</v>
      </c>
      <c r="R53" s="2" t="s">
        <v>4</v>
      </c>
      <c r="T53" s="2" t="s">
        <v>2</v>
      </c>
    </row>
    <row r="54" spans="1:22" x14ac:dyDescent="0.45">
      <c r="A54" s="2">
        <v>550000000</v>
      </c>
      <c r="B54" s="2" t="s">
        <v>8</v>
      </c>
      <c r="C54" s="2">
        <v>2.9E-4</v>
      </c>
      <c r="D54" s="3">
        <v>5.7049999999999998E-5</v>
      </c>
      <c r="E54" s="2">
        <v>350569675.72304899</v>
      </c>
      <c r="F54" s="2">
        <v>0.82722499999999999</v>
      </c>
      <c r="G54" s="2">
        <v>626.56552290942</v>
      </c>
      <c r="H54" s="2">
        <f>AVERAGE(F49:F54)</f>
        <v>0.82145000000000001</v>
      </c>
      <c r="I54" s="2">
        <f>AVERAGE(G49:G54)</f>
        <v>598.67582865075451</v>
      </c>
      <c r="J54" s="2">
        <v>570000000</v>
      </c>
      <c r="K54" s="2" t="s">
        <v>8</v>
      </c>
      <c r="L54" s="2">
        <v>2.6699999999999998E-4</v>
      </c>
      <c r="M54" s="3">
        <v>5.486E-5</v>
      </c>
      <c r="N54" s="2">
        <v>364564345.60699898</v>
      </c>
      <c r="O54" s="2">
        <v>0.73238099999999995</v>
      </c>
      <c r="P54" s="2">
        <v>801.16143642779696</v>
      </c>
      <c r="Q54" s="2">
        <f>AVERAGE(O49:O54)</f>
        <v>0.73226674999999997</v>
      </c>
      <c r="R54" s="2">
        <f>AVERAGE(P49:P54)</f>
        <v>751.26363886186709</v>
      </c>
      <c r="T54" s="3">
        <f>AVERAGE(M49:M54)/100</f>
        <v>5.862166666666667E-7</v>
      </c>
    </row>
    <row r="55" spans="1:22" x14ac:dyDescent="0.45">
      <c r="A55" s="4">
        <v>500000000</v>
      </c>
      <c r="B55" s="4" t="s">
        <v>9</v>
      </c>
      <c r="C55" s="4">
        <v>2.7500000000000002E-4</v>
      </c>
      <c r="D55" s="4">
        <v>2.12E-4</v>
      </c>
      <c r="E55" s="4">
        <v>94339622.641509399</v>
      </c>
      <c r="F55" s="4">
        <v>2.915</v>
      </c>
      <c r="G55" s="4">
        <v>168.61114661312399</v>
      </c>
      <c r="H55" s="2">
        <f>((H54-H34)/H34)*100</f>
        <v>-28.868266951461081</v>
      </c>
      <c r="I55" s="2">
        <f>((I54-I34)/I34)*100</f>
        <v>48.216117674393828</v>
      </c>
      <c r="J55" s="4">
        <v>500000000</v>
      </c>
      <c r="K55" s="4" t="s">
        <v>9</v>
      </c>
      <c r="L55" s="4">
        <v>2.4899999999999998E-4</v>
      </c>
      <c r="M55" s="4">
        <v>2.12E-4</v>
      </c>
      <c r="N55" s="4">
        <v>94339622.641509399</v>
      </c>
      <c r="O55" s="4">
        <v>2.63939999999999</v>
      </c>
      <c r="P55" s="4">
        <v>207.319416992589</v>
      </c>
      <c r="Q55" s="2">
        <f>((Q54-Q34)/Q34)*100</f>
        <v>-13.623087970321675</v>
      </c>
      <c r="R55" s="2">
        <f>((R54-R34)/R34)*100</f>
        <v>18.430712756194541</v>
      </c>
    </row>
    <row r="56" spans="1:22" x14ac:dyDescent="0.45">
      <c r="A56" s="2">
        <v>510000000</v>
      </c>
      <c r="B56" s="2" t="s">
        <v>9</v>
      </c>
      <c r="C56" s="2">
        <v>2.7999999999999998E-4</v>
      </c>
      <c r="D56" s="2">
        <v>2.0776E-4</v>
      </c>
      <c r="E56" s="2">
        <v>96264921.062764704</v>
      </c>
      <c r="F56" s="2">
        <v>2.9086400000000001</v>
      </c>
      <c r="G56" s="2">
        <v>172.052190421555</v>
      </c>
      <c r="J56" s="2">
        <v>514000000</v>
      </c>
      <c r="K56" s="2" t="s">
        <v>9</v>
      </c>
      <c r="L56" s="2">
        <v>2.5500000000000002E-4</v>
      </c>
      <c r="M56" s="2">
        <v>2.0563999999999999E-4</v>
      </c>
      <c r="N56" s="2">
        <v>97257342.929391101</v>
      </c>
      <c r="O56" s="2">
        <v>2.6219100000000002</v>
      </c>
      <c r="P56" s="2">
        <v>213.731357724318</v>
      </c>
      <c r="Q56" s="2">
        <f>AVERAGE(H55,Q55)</f>
        <v>-21.245677460891379</v>
      </c>
      <c r="R56" s="2">
        <f>AVERAGE(I55,R55)</f>
        <v>33.323415215294183</v>
      </c>
      <c r="S56" s="2" t="s">
        <v>46</v>
      </c>
    </row>
    <row r="57" spans="1:22" x14ac:dyDescent="0.45">
      <c r="A57" s="2">
        <v>520000000</v>
      </c>
      <c r="B57" s="2" t="s">
        <v>9</v>
      </c>
      <c r="C57" s="2">
        <v>2.8600000000000001E-4</v>
      </c>
      <c r="D57" s="2">
        <v>2.0352E-4</v>
      </c>
      <c r="E57" s="2">
        <v>98270440.251572296</v>
      </c>
      <c r="F57" s="2">
        <v>2.910336</v>
      </c>
      <c r="G57" s="2">
        <v>175.63661105533799</v>
      </c>
      <c r="J57" s="2">
        <v>528000000</v>
      </c>
      <c r="K57" s="2" t="s">
        <v>9</v>
      </c>
      <c r="L57" s="2">
        <v>2.6499999999999999E-4</v>
      </c>
      <c r="M57" s="2">
        <v>2.0034E-4</v>
      </c>
      <c r="N57" s="2">
        <v>99830288.509533793</v>
      </c>
      <c r="O57" s="2">
        <v>2.6545049999999999</v>
      </c>
      <c r="P57" s="2">
        <v>219.38562644718399</v>
      </c>
    </row>
    <row r="58" spans="1:22" x14ac:dyDescent="0.45">
      <c r="A58" s="2">
        <v>530000000</v>
      </c>
      <c r="B58" s="2" t="s">
        <v>9</v>
      </c>
      <c r="C58" s="2">
        <v>2.9100000000000003E-4</v>
      </c>
      <c r="D58" s="2">
        <v>2.0034E-4</v>
      </c>
      <c r="E58" s="2">
        <v>99830288.509533793</v>
      </c>
      <c r="F58" s="2">
        <v>2.9149470000000002</v>
      </c>
      <c r="G58" s="2">
        <v>178.42449377050201</v>
      </c>
      <c r="J58" s="2">
        <v>542000000</v>
      </c>
      <c r="K58" s="2" t="s">
        <v>9</v>
      </c>
      <c r="L58" s="2">
        <v>2.7E-4</v>
      </c>
      <c r="M58" s="2">
        <v>1.9504E-4</v>
      </c>
      <c r="N58" s="2">
        <v>102543068.088597</v>
      </c>
      <c r="O58" s="2">
        <v>2.6330399999999998</v>
      </c>
      <c r="P58" s="2">
        <v>225.34719238324899</v>
      </c>
    </row>
    <row r="59" spans="1:22" x14ac:dyDescent="0.45">
      <c r="A59" s="2">
        <v>540000000</v>
      </c>
      <c r="B59" s="2" t="s">
        <v>9</v>
      </c>
      <c r="C59" s="2">
        <v>2.9700000000000001E-4</v>
      </c>
      <c r="D59" s="2">
        <v>1.961E-4</v>
      </c>
      <c r="E59" s="2">
        <v>101988781.234064</v>
      </c>
      <c r="F59" s="2">
        <v>2.9120849999999998</v>
      </c>
      <c r="G59" s="2">
        <v>182.28232066283701</v>
      </c>
      <c r="H59" s="2" t="s">
        <v>18</v>
      </c>
      <c r="I59" s="2" t="s">
        <v>4</v>
      </c>
      <c r="J59" s="2">
        <v>556000000</v>
      </c>
      <c r="K59" s="2" t="s">
        <v>9</v>
      </c>
      <c r="L59" s="2">
        <v>2.7599999999999999E-4</v>
      </c>
      <c r="M59" s="2">
        <v>1.908E-4</v>
      </c>
      <c r="N59" s="2">
        <v>104821802.93501</v>
      </c>
      <c r="O59" s="2">
        <v>2.6330399999999998</v>
      </c>
      <c r="P59" s="2">
        <v>230.35490776954299</v>
      </c>
      <c r="Q59" s="2" t="s">
        <v>18</v>
      </c>
      <c r="R59" s="2" t="s">
        <v>4</v>
      </c>
      <c r="T59" s="2" t="s">
        <v>2</v>
      </c>
    </row>
    <row r="60" spans="1:22" x14ac:dyDescent="0.45">
      <c r="A60" s="2">
        <v>550000000</v>
      </c>
      <c r="B60" s="2" t="s">
        <v>9</v>
      </c>
      <c r="C60" s="2">
        <v>3.0299999999999999E-4</v>
      </c>
      <c r="D60" s="2">
        <v>1.9291999999999999E-4</v>
      </c>
      <c r="E60" s="2">
        <v>103669914.990669</v>
      </c>
      <c r="F60" s="2">
        <v>2.9227379999999998</v>
      </c>
      <c r="G60" s="2">
        <v>185.28697430013699</v>
      </c>
      <c r="H60" s="2">
        <f>AVERAGE(F55:F60)</f>
        <v>2.9139576666666667</v>
      </c>
      <c r="I60" s="2">
        <f>AVERAGE(G55:G60)</f>
        <v>177.04895613724884</v>
      </c>
      <c r="J60" s="2">
        <v>570000000</v>
      </c>
      <c r="K60" s="2" t="s">
        <v>9</v>
      </c>
      <c r="L60" s="2">
        <v>2.8600000000000001E-4</v>
      </c>
      <c r="M60" s="2">
        <v>1.8550000000000001E-4</v>
      </c>
      <c r="N60" s="2">
        <v>107816711.590296</v>
      </c>
      <c r="O60" s="2">
        <v>2.65265</v>
      </c>
      <c r="P60" s="2">
        <v>236.936476562959</v>
      </c>
      <c r="Q60" s="2">
        <f>AVERAGE(O55:O60)</f>
        <v>2.6390908333333312</v>
      </c>
      <c r="R60" s="2">
        <f>AVERAGE(P55:P60)</f>
        <v>222.17916297997363</v>
      </c>
      <c r="T60" s="3">
        <f>AVERAGE(M55:M60)/100</f>
        <v>1.9822000000000003E-6</v>
      </c>
    </row>
    <row r="61" spans="1:22" x14ac:dyDescent="0.45">
      <c r="H61" s="2">
        <f>((H60-H40)/H40)*100</f>
        <v>-17.799118890040617</v>
      </c>
      <c r="I61" s="2">
        <f>((I60-I40)/I40)*100</f>
        <v>48.216117674393757</v>
      </c>
      <c r="Q61" s="2">
        <f>((Q60-Q40)/Q40)*100</f>
        <v>-3.5554379089609434</v>
      </c>
      <c r="R61" s="2">
        <f>((R60-R40)/R40)*100</f>
        <v>18.430712756194435</v>
      </c>
      <c r="U61" s="2" t="s">
        <v>18</v>
      </c>
      <c r="V61" s="2" t="s">
        <v>4</v>
      </c>
    </row>
    <row r="62" spans="1:22" x14ac:dyDescent="0.45">
      <c r="A62" s="1" t="s">
        <v>23</v>
      </c>
      <c r="C62" s="1" t="s">
        <v>24</v>
      </c>
      <c r="D62" s="2">
        <v>1505.0304000000001</v>
      </c>
      <c r="F62" s="1" t="s">
        <v>0</v>
      </c>
      <c r="G62" s="2" t="s">
        <v>32</v>
      </c>
      <c r="J62" s="1" t="s">
        <v>25</v>
      </c>
      <c r="L62" s="1" t="s">
        <v>24</v>
      </c>
      <c r="M62" s="2">
        <v>627.16560000000004</v>
      </c>
      <c r="N62" s="2">
        <f>(($D$62-M62)/($D$62))*100</f>
        <v>58.328708842027375</v>
      </c>
      <c r="O62" s="1" t="s">
        <v>0</v>
      </c>
      <c r="P62" s="2" t="s">
        <v>29</v>
      </c>
      <c r="Q62" s="2">
        <f>AVERAGE(H61,Q61)</f>
        <v>-10.67727839950078</v>
      </c>
      <c r="R62" s="2">
        <f>AVERAGE(I61,R61)</f>
        <v>33.323415215294098</v>
      </c>
      <c r="S62" s="2" t="s">
        <v>46</v>
      </c>
      <c r="T62" s="2" t="s">
        <v>47</v>
      </c>
      <c r="U62" s="2">
        <f>AVERAGE(Q50,Q56,Q62)</f>
        <v>-21.025555307966133</v>
      </c>
      <c r="V62" s="2">
        <f>AVERAGE(R50,R56,R62)</f>
        <v>33.323415215294141</v>
      </c>
    </row>
    <row r="63" spans="1:22" x14ac:dyDescent="0.45">
      <c r="A63">
        <v>450000000</v>
      </c>
      <c r="B63" t="s">
        <v>7</v>
      </c>
      <c r="C63">
        <v>4.86E-4</v>
      </c>
      <c r="D63" s="9">
        <v>2.783E-5</v>
      </c>
      <c r="E63">
        <v>718648939.99281299</v>
      </c>
      <c r="F63">
        <v>0.67626899999999901</v>
      </c>
      <c r="G63">
        <v>477.49795618268797</v>
      </c>
      <c r="J63">
        <v>480000000</v>
      </c>
      <c r="K63" t="s">
        <v>7</v>
      </c>
      <c r="L63">
        <v>1.55E-2</v>
      </c>
      <c r="M63" s="9">
        <v>2.6080000000000001E-5</v>
      </c>
      <c r="N63">
        <v>766871165.644171</v>
      </c>
      <c r="O63">
        <v>20.212</v>
      </c>
      <c r="P63">
        <v>1222.75706072554</v>
      </c>
      <c r="T63" s="2" t="s">
        <v>48</v>
      </c>
    </row>
    <row r="64" spans="1:22" x14ac:dyDescent="0.45">
      <c r="A64">
        <v>460000000</v>
      </c>
      <c r="B64" t="s">
        <v>7</v>
      </c>
      <c r="C64">
        <v>5.0500000000000002E-4</v>
      </c>
      <c r="D64" s="9">
        <v>2.7209999999999999E-5</v>
      </c>
      <c r="E64">
        <v>735023888.27636898</v>
      </c>
      <c r="F64">
        <v>0.68705249999999995</v>
      </c>
      <c r="G64">
        <v>488.37810071900799</v>
      </c>
      <c r="J64">
        <v>490000000</v>
      </c>
      <c r="K64" t="s">
        <v>7</v>
      </c>
      <c r="L64">
        <v>1.5599999999999999E-2</v>
      </c>
      <c r="M64" s="9">
        <v>2.5579999999999999E-5</v>
      </c>
      <c r="N64">
        <v>781860828.77247798</v>
      </c>
      <c r="O64">
        <v>19.952399999999901</v>
      </c>
      <c r="P64">
        <v>1246.6577069477</v>
      </c>
    </row>
    <row r="65" spans="1:17" x14ac:dyDescent="0.45">
      <c r="A65">
        <v>470000000</v>
      </c>
      <c r="B65" t="s">
        <v>7</v>
      </c>
      <c r="C65">
        <v>5.0000000000000001E-4</v>
      </c>
      <c r="D65" s="9">
        <v>2.671E-5</v>
      </c>
      <c r="E65">
        <v>748783227.25570905</v>
      </c>
      <c r="F65">
        <v>0.66774999999999995</v>
      </c>
      <c r="G65">
        <v>497.52033397844201</v>
      </c>
      <c r="J65" s="10">
        <v>500000000</v>
      </c>
      <c r="K65" s="10" t="s">
        <v>7</v>
      </c>
      <c r="L65" s="10">
        <v>1.5699999999999999E-2</v>
      </c>
      <c r="M65" s="11">
        <v>2.508E-5</v>
      </c>
      <c r="N65" s="10">
        <v>797448165.86921799</v>
      </c>
      <c r="O65" s="10">
        <v>19.687799999999999</v>
      </c>
      <c r="P65" s="10">
        <v>1271.5113294944999</v>
      </c>
    </row>
    <row r="66" spans="1:17" x14ac:dyDescent="0.45">
      <c r="A66">
        <v>480000000</v>
      </c>
      <c r="B66" t="s">
        <v>7</v>
      </c>
      <c r="C66">
        <v>5.31E-4</v>
      </c>
      <c r="D66" s="9">
        <v>2.6080000000000001E-5</v>
      </c>
      <c r="E66">
        <v>766871165.644171</v>
      </c>
      <c r="F66">
        <v>0.69242399999999904</v>
      </c>
      <c r="G66">
        <v>509.53865492960898</v>
      </c>
      <c r="J66">
        <v>510000000</v>
      </c>
      <c r="K66" t="s">
        <v>7</v>
      </c>
      <c r="L66">
        <v>1.5699999999999999E-2</v>
      </c>
      <c r="M66" s="9">
        <v>2.457E-5</v>
      </c>
      <c r="N66">
        <v>814000814.00081396</v>
      </c>
      <c r="O66">
        <v>19.28745</v>
      </c>
      <c r="P66">
        <v>1297.9041165536</v>
      </c>
    </row>
    <row r="67" spans="1:17" x14ac:dyDescent="0.45">
      <c r="A67">
        <v>490000000</v>
      </c>
      <c r="B67" t="s">
        <v>7</v>
      </c>
      <c r="C67">
        <v>5.4000000000000001E-4</v>
      </c>
      <c r="D67" s="9">
        <v>2.5579999999999999E-5</v>
      </c>
      <c r="E67">
        <v>781860828.77247798</v>
      </c>
      <c r="F67">
        <v>0.69066000000000005</v>
      </c>
      <c r="G67">
        <v>519.49836280548095</v>
      </c>
      <c r="J67">
        <v>520000000</v>
      </c>
      <c r="K67" t="s">
        <v>7</v>
      </c>
      <c r="L67">
        <v>1.5699999999999999E-2</v>
      </c>
      <c r="M67" s="9">
        <v>2.4070000000000002E-5</v>
      </c>
      <c r="N67">
        <v>830909846.28167796</v>
      </c>
      <c r="O67">
        <v>18.894950000000001</v>
      </c>
      <c r="P67">
        <v>1324.8651493029499</v>
      </c>
      <c r="Q67" s="3">
        <f>AVERAGE(M63:M67)/100</f>
        <v>2.5076E-7</v>
      </c>
    </row>
    <row r="68" spans="1:17" x14ac:dyDescent="0.45">
      <c r="A68" s="10">
        <v>500000000</v>
      </c>
      <c r="B68" s="10" t="s">
        <v>7</v>
      </c>
      <c r="C68" s="10">
        <v>5.5000000000000003E-4</v>
      </c>
      <c r="D68" s="11">
        <v>2.508E-5</v>
      </c>
      <c r="E68" s="10">
        <v>797448165.86921799</v>
      </c>
      <c r="F68" s="10">
        <v>0.68969999999999998</v>
      </c>
      <c r="G68" s="10">
        <v>529.85518822026302</v>
      </c>
      <c r="H68" s="3">
        <f>AVERAGE(D63:D68)/100</f>
        <v>2.6414999999999999E-7</v>
      </c>
      <c r="J68">
        <v>480000000</v>
      </c>
      <c r="K68" t="s">
        <v>8</v>
      </c>
      <c r="L68">
        <v>1.6199999999999999E-2</v>
      </c>
      <c r="M68" s="9">
        <v>6.5199999999999999E-5</v>
      </c>
      <c r="N68">
        <v>306748466.25766802</v>
      </c>
      <c r="O68">
        <v>52.811999999999998</v>
      </c>
      <c r="P68">
        <v>489.10282429021697</v>
      </c>
    </row>
    <row r="69" spans="1:17" x14ac:dyDescent="0.45">
      <c r="A69">
        <v>450000000</v>
      </c>
      <c r="B69" t="s">
        <v>8</v>
      </c>
      <c r="C69">
        <v>6.4400000000000004E-4</v>
      </c>
      <c r="D69" s="9">
        <v>6.9590000000000003E-5</v>
      </c>
      <c r="E69">
        <v>287397614.59979802</v>
      </c>
      <c r="F69">
        <v>2.2407979999999998</v>
      </c>
      <c r="G69">
        <v>190.95801294099999</v>
      </c>
      <c r="J69">
        <v>490000000</v>
      </c>
      <c r="K69" t="s">
        <v>8</v>
      </c>
      <c r="L69">
        <v>1.5900000000000001E-2</v>
      </c>
      <c r="M69" s="9">
        <v>6.3949999999999996E-5</v>
      </c>
      <c r="N69">
        <v>312744331.508991</v>
      </c>
      <c r="O69">
        <v>50.840249999999997</v>
      </c>
      <c r="P69">
        <v>498.66308277908001</v>
      </c>
    </row>
    <row r="70" spans="1:17" x14ac:dyDescent="0.45">
      <c r="A70">
        <v>460000000</v>
      </c>
      <c r="B70" t="s">
        <v>8</v>
      </c>
      <c r="C70">
        <v>6.5700000000000003E-4</v>
      </c>
      <c r="D70" s="9">
        <v>6.8020000000000003E-5</v>
      </c>
      <c r="E70">
        <v>294031167.303734</v>
      </c>
      <c r="F70">
        <v>2.2344569999999999</v>
      </c>
      <c r="G70">
        <v>195.36560012590701</v>
      </c>
      <c r="J70" s="10">
        <v>500000000</v>
      </c>
      <c r="K70" s="10" t="s">
        <v>8</v>
      </c>
      <c r="L70" s="10">
        <v>1.5900000000000001E-2</v>
      </c>
      <c r="M70" s="11">
        <v>6.2700000000000006E-5</v>
      </c>
      <c r="N70" s="10">
        <v>318979266.34768701</v>
      </c>
      <c r="O70" s="10">
        <v>49.846499999999999</v>
      </c>
      <c r="P70" s="10">
        <v>508.60453179780097</v>
      </c>
    </row>
    <row r="71" spans="1:17" x14ac:dyDescent="0.45">
      <c r="A71">
        <v>470000000</v>
      </c>
      <c r="B71" t="s">
        <v>8</v>
      </c>
      <c r="C71">
        <v>6.7599999999999995E-4</v>
      </c>
      <c r="D71" s="9">
        <v>6.6769999999999999E-5</v>
      </c>
      <c r="E71">
        <v>299535719.63456601</v>
      </c>
      <c r="F71">
        <v>2.25682599999999</v>
      </c>
      <c r="G71">
        <v>199.02303610250399</v>
      </c>
      <c r="J71">
        <v>510000000</v>
      </c>
      <c r="K71" t="s">
        <v>8</v>
      </c>
      <c r="L71">
        <v>1.6199999999999999E-2</v>
      </c>
      <c r="M71" s="9">
        <v>6.1439999999999995E-5</v>
      </c>
      <c r="N71">
        <v>325520833.33333302</v>
      </c>
      <c r="O71">
        <v>49.766399999999997</v>
      </c>
      <c r="P71">
        <v>519.03489817256104</v>
      </c>
    </row>
    <row r="72" spans="1:17" x14ac:dyDescent="0.45">
      <c r="A72">
        <v>480000000</v>
      </c>
      <c r="B72" t="s">
        <v>8</v>
      </c>
      <c r="C72">
        <v>7.0100000000000002E-4</v>
      </c>
      <c r="D72" s="9">
        <v>6.5199999999999999E-5</v>
      </c>
      <c r="E72">
        <v>306748466.25766802</v>
      </c>
      <c r="F72">
        <v>2.2852600000000001</v>
      </c>
      <c r="G72">
        <v>203.81546197184301</v>
      </c>
      <c r="J72">
        <v>520000000</v>
      </c>
      <c r="K72" t="s">
        <v>8</v>
      </c>
      <c r="L72">
        <v>1.5900000000000001E-2</v>
      </c>
      <c r="M72" s="9">
        <v>6.0189999999999998E-5</v>
      </c>
      <c r="N72">
        <v>332281109.81890601</v>
      </c>
      <c r="O72">
        <v>47.851050000000001</v>
      </c>
      <c r="P72">
        <v>529.81399142253099</v>
      </c>
      <c r="Q72" s="3">
        <f>AVERAGE(M68:M72)/100</f>
        <v>6.2695999999999994E-7</v>
      </c>
    </row>
    <row r="73" spans="1:17" x14ac:dyDescent="0.45">
      <c r="A73">
        <v>490000000</v>
      </c>
      <c r="B73" t="s">
        <v>8</v>
      </c>
      <c r="C73">
        <v>7.0100000000000002E-4</v>
      </c>
      <c r="D73" s="9">
        <v>6.3949999999999996E-5</v>
      </c>
      <c r="E73">
        <v>312744331.508991</v>
      </c>
      <c r="F73">
        <v>2.2414475</v>
      </c>
      <c r="G73">
        <v>207.79934512219199</v>
      </c>
      <c r="J73">
        <v>480000000</v>
      </c>
      <c r="K73" t="s">
        <v>9</v>
      </c>
      <c r="L73">
        <v>1.7299999999999999E-2</v>
      </c>
      <c r="M73">
        <v>2.2048E-4</v>
      </c>
      <c r="N73">
        <v>90711175.616835997</v>
      </c>
      <c r="O73">
        <v>190.71519999999899</v>
      </c>
      <c r="P73">
        <v>144.63672053574999</v>
      </c>
    </row>
    <row r="74" spans="1:17" x14ac:dyDescent="0.45">
      <c r="A74" s="10">
        <v>500000000</v>
      </c>
      <c r="B74" s="10" t="s">
        <v>8</v>
      </c>
      <c r="C74" s="10">
        <v>7.1100000000000004E-4</v>
      </c>
      <c r="D74" s="11">
        <v>6.2700000000000006E-5</v>
      </c>
      <c r="E74" s="10">
        <v>318979266.34768701</v>
      </c>
      <c r="F74" s="10">
        <v>2.2289850000000002</v>
      </c>
      <c r="G74" s="10">
        <v>211.942075288105</v>
      </c>
      <c r="H74" s="3">
        <f>AVERAGE(D69:D74)/100</f>
        <v>6.6038333333333336E-7</v>
      </c>
      <c r="J74">
        <v>490000000</v>
      </c>
      <c r="K74" t="s">
        <v>9</v>
      </c>
      <c r="L74">
        <v>1.72E-2</v>
      </c>
      <c r="M74">
        <v>2.1624E-4</v>
      </c>
      <c r="N74">
        <v>92489826.119126901</v>
      </c>
      <c r="O74">
        <v>185.96639999999999</v>
      </c>
      <c r="P74">
        <v>147.472734663902</v>
      </c>
    </row>
    <row r="75" spans="1:17" x14ac:dyDescent="0.45">
      <c r="A75">
        <v>450000000</v>
      </c>
      <c r="B75" t="s">
        <v>9</v>
      </c>
      <c r="C75">
        <v>6.0099999999999997E-4</v>
      </c>
      <c r="D75">
        <v>2.3531999999999999E-4</v>
      </c>
      <c r="E75">
        <v>84990651.028386801</v>
      </c>
      <c r="F75">
        <v>7.0713660000000003</v>
      </c>
      <c r="G75">
        <v>56.471052696601198</v>
      </c>
      <c r="J75" s="10">
        <v>500000000</v>
      </c>
      <c r="K75" s="10" t="s">
        <v>9</v>
      </c>
      <c r="L75" s="10">
        <v>1.72E-2</v>
      </c>
      <c r="M75" s="10">
        <v>2.12E-4</v>
      </c>
      <c r="N75" s="10">
        <v>94339622.641509399</v>
      </c>
      <c r="O75" s="10">
        <v>182.32</v>
      </c>
      <c r="P75" s="10">
        <v>150.42218935718</v>
      </c>
    </row>
    <row r="76" spans="1:17" x14ac:dyDescent="0.45">
      <c r="A76">
        <v>460000000</v>
      </c>
      <c r="B76" t="s">
        <v>9</v>
      </c>
      <c r="C76">
        <v>6.0899999999999995E-4</v>
      </c>
      <c r="D76">
        <v>2.3002E-4</v>
      </c>
      <c r="E76">
        <v>86948960.959916502</v>
      </c>
      <c r="F76">
        <v>7.0041089999999997</v>
      </c>
      <c r="G76">
        <v>57.772229026015999</v>
      </c>
      <c r="J76">
        <v>510000000</v>
      </c>
      <c r="K76" t="s">
        <v>9</v>
      </c>
      <c r="L76">
        <v>1.72E-2</v>
      </c>
      <c r="M76">
        <v>2.0776E-4</v>
      </c>
      <c r="N76">
        <v>96264921.062764704</v>
      </c>
      <c r="O76">
        <v>178.67359999999999</v>
      </c>
      <c r="P76">
        <v>153.492029956306</v>
      </c>
    </row>
    <row r="77" spans="1:17" x14ac:dyDescent="0.45">
      <c r="A77">
        <v>470000000</v>
      </c>
      <c r="B77" t="s">
        <v>9</v>
      </c>
      <c r="C77">
        <v>6.2299999999999996E-4</v>
      </c>
      <c r="D77">
        <v>2.2578E-4</v>
      </c>
      <c r="E77">
        <v>88581805.297191903</v>
      </c>
      <c r="F77">
        <v>7.0330469999999901</v>
      </c>
      <c r="G77">
        <v>58.857153514767496</v>
      </c>
      <c r="J77">
        <v>520000000</v>
      </c>
      <c r="K77" t="s">
        <v>9</v>
      </c>
      <c r="L77">
        <v>1.72E-2</v>
      </c>
      <c r="M77">
        <v>2.0352E-4</v>
      </c>
      <c r="N77">
        <v>98270440.251572296</v>
      </c>
      <c r="O77">
        <v>175.02719999999999</v>
      </c>
      <c r="P77">
        <v>156.689780580395</v>
      </c>
      <c r="Q77" s="3">
        <f>AVERAGE(M73:M77)/100</f>
        <v>2.12E-6</v>
      </c>
    </row>
    <row r="78" spans="1:17" x14ac:dyDescent="0.45">
      <c r="A78">
        <v>480000000</v>
      </c>
      <c r="B78" t="s">
        <v>9</v>
      </c>
      <c r="C78">
        <v>6.3599999999999996E-4</v>
      </c>
      <c r="D78">
        <v>2.2048E-4</v>
      </c>
      <c r="E78">
        <v>90711175.616835997</v>
      </c>
      <c r="F78">
        <v>7.0112639999999899</v>
      </c>
      <c r="G78">
        <v>60.271988935795498</v>
      </c>
    </row>
    <row r="79" spans="1:17" x14ac:dyDescent="0.45">
      <c r="A79">
        <v>490000000</v>
      </c>
      <c r="B79" t="s">
        <v>9</v>
      </c>
      <c r="C79">
        <v>6.4999999999999997E-4</v>
      </c>
      <c r="D79">
        <v>2.1624E-4</v>
      </c>
      <c r="E79">
        <v>92489826.119126901</v>
      </c>
      <c r="F79">
        <v>7.0278</v>
      </c>
      <c r="G79">
        <v>61.453792640419003</v>
      </c>
      <c r="J79" s="1" t="s">
        <v>30</v>
      </c>
      <c r="L79" s="1" t="s">
        <v>24</v>
      </c>
      <c r="M79">
        <v>597.86400000000003</v>
      </c>
      <c r="N79" s="2">
        <f>(($D$62-M79)/($D$62))*100</f>
        <v>60.275619681835003</v>
      </c>
      <c r="O79" s="1" t="s">
        <v>0</v>
      </c>
      <c r="P79" s="2" t="s">
        <v>31</v>
      </c>
    </row>
    <row r="80" spans="1:17" x14ac:dyDescent="0.45">
      <c r="A80" s="10">
        <v>500000000</v>
      </c>
      <c r="B80" s="10" t="s">
        <v>9</v>
      </c>
      <c r="C80" s="10">
        <v>6.6399999999999999E-4</v>
      </c>
      <c r="D80" s="10">
        <v>2.12E-4</v>
      </c>
      <c r="E80" s="10">
        <v>94339622.641509399</v>
      </c>
      <c r="F80" s="10">
        <v>7.0384000000000002</v>
      </c>
      <c r="G80" s="10">
        <v>62.682868493227303</v>
      </c>
      <c r="H80" s="3">
        <f>AVERAGE(D75:D80)/100</f>
        <v>2.2330666666666664E-6</v>
      </c>
      <c r="J80" s="10">
        <v>500000000</v>
      </c>
      <c r="K80" s="10" t="s">
        <v>7</v>
      </c>
      <c r="L80" s="10">
        <v>1.5699999999999999E-2</v>
      </c>
      <c r="M80" s="11">
        <v>2.508E-5</v>
      </c>
      <c r="N80" s="10">
        <v>797448165.86921799</v>
      </c>
      <c r="O80" s="10">
        <v>19.687799999999999</v>
      </c>
      <c r="P80" s="10">
        <v>1333.8287066443499</v>
      </c>
    </row>
    <row r="81" spans="1:17" x14ac:dyDescent="0.45">
      <c r="J81">
        <v>510500000</v>
      </c>
      <c r="K81" t="s">
        <v>7</v>
      </c>
      <c r="L81">
        <v>1.5699999999999999E-2</v>
      </c>
      <c r="M81" s="9">
        <v>2.457E-5</v>
      </c>
      <c r="N81">
        <v>814000814.00081396</v>
      </c>
      <c r="O81">
        <v>19.28745</v>
      </c>
      <c r="P81">
        <v>1361.5150167944701</v>
      </c>
    </row>
    <row r="82" spans="1:17" x14ac:dyDescent="0.45">
      <c r="A82" s="1" t="s">
        <v>33</v>
      </c>
      <c r="J82">
        <v>521000000</v>
      </c>
      <c r="K82" t="s">
        <v>7</v>
      </c>
      <c r="L82">
        <v>1.5699999999999999E-2</v>
      </c>
      <c r="M82" s="9">
        <v>2.4070000000000002E-5</v>
      </c>
      <c r="N82">
        <v>830909846.28167796</v>
      </c>
      <c r="O82">
        <v>18.894950000000001</v>
      </c>
      <c r="P82">
        <v>1389.79742262735</v>
      </c>
    </row>
    <row r="83" spans="1:17" x14ac:dyDescent="0.45">
      <c r="A83" s="1" t="s">
        <v>24</v>
      </c>
      <c r="B83" s="2">
        <v>13.43</v>
      </c>
      <c r="J83">
        <v>531500000</v>
      </c>
      <c r="K83" t="s">
        <v>7</v>
      </c>
      <c r="L83">
        <v>1.5699999999999999E-2</v>
      </c>
      <c r="M83" s="9">
        <v>2.357E-5</v>
      </c>
      <c r="N83">
        <v>848536274.925753</v>
      </c>
      <c r="O83">
        <v>18.50245</v>
      </c>
      <c r="P83">
        <v>1419.2797608247899</v>
      </c>
    </row>
    <row r="84" spans="1:17" x14ac:dyDescent="0.45">
      <c r="A84" s="1" t="s">
        <v>2</v>
      </c>
      <c r="B84" s="3">
        <v>4.0500000000000002E-6</v>
      </c>
      <c r="C84" s="3">
        <v>4.51E-6</v>
      </c>
      <c r="D84" s="3">
        <v>5.9499999999999998E-6</v>
      </c>
      <c r="E84" s="3">
        <v>5.0499999999999999E-6</v>
      </c>
      <c r="J84">
        <v>542000000</v>
      </c>
      <c r="K84" t="s">
        <v>7</v>
      </c>
      <c r="L84">
        <v>1.5800000000000002E-2</v>
      </c>
      <c r="M84" s="9">
        <v>2.3070000000000001E-5</v>
      </c>
      <c r="N84">
        <v>866926744.69007301</v>
      </c>
      <c r="O84">
        <v>18.225300000000001</v>
      </c>
      <c r="P84">
        <v>1450.0400503961901</v>
      </c>
      <c r="Q84" s="3">
        <f>AVERAGE(M80:M84)/100</f>
        <v>2.4072E-7</v>
      </c>
    </row>
    <row r="85" spans="1:17" x14ac:dyDescent="0.45">
      <c r="B85" s="3">
        <v>5.4700000000000001E-6</v>
      </c>
      <c r="C85" s="3">
        <v>4.6099999999999999E-6</v>
      </c>
      <c r="D85" s="3">
        <v>5.6899999999999997E-6</v>
      </c>
      <c r="E85" s="3">
        <v>4.6E-6</v>
      </c>
      <c r="J85" s="10">
        <v>500000000</v>
      </c>
      <c r="K85" s="10" t="s">
        <v>8</v>
      </c>
      <c r="L85" s="10">
        <v>1.6199999999999999E-2</v>
      </c>
      <c r="M85" s="11">
        <v>6.2700000000000006E-5</v>
      </c>
      <c r="N85" s="10">
        <v>318979266.34768701</v>
      </c>
      <c r="O85" s="10">
        <v>50.786999999999999</v>
      </c>
      <c r="P85" s="10">
        <v>533.53148265773996</v>
      </c>
    </row>
    <row r="86" spans="1:17" x14ac:dyDescent="0.45">
      <c r="B86" s="3">
        <v>4.3100000000000002E-6</v>
      </c>
      <c r="C86" s="3">
        <v>4.4399999999999998E-6</v>
      </c>
      <c r="D86" s="3">
        <v>4.8799999999999999E-6</v>
      </c>
      <c r="E86" s="3">
        <v>4.9899999999999997E-6</v>
      </c>
      <c r="J86">
        <v>510500000</v>
      </c>
      <c r="K86" t="s">
        <v>8</v>
      </c>
      <c r="L86">
        <v>1.5900000000000001E-2</v>
      </c>
      <c r="M86" s="9">
        <v>6.1439999999999995E-5</v>
      </c>
      <c r="N86">
        <v>325520833.33333302</v>
      </c>
      <c r="O86">
        <v>48.844799999999999</v>
      </c>
      <c r="P86">
        <v>544.47304626693199</v>
      </c>
    </row>
    <row r="87" spans="1:17" x14ac:dyDescent="0.45">
      <c r="B87" s="3">
        <v>4.3499999999999999E-6</v>
      </c>
      <c r="C87" s="3">
        <v>4.6700000000000002E-6</v>
      </c>
      <c r="D87" s="3">
        <v>4.5299999999999998E-6</v>
      </c>
      <c r="E87" s="3">
        <v>4.4399999999999998E-6</v>
      </c>
      <c r="J87">
        <v>521000000</v>
      </c>
      <c r="K87" t="s">
        <v>8</v>
      </c>
      <c r="L87">
        <v>1.61E-2</v>
      </c>
      <c r="M87" s="9">
        <v>6.0189999999999998E-5</v>
      </c>
      <c r="N87">
        <v>332281109.81890601</v>
      </c>
      <c r="O87">
        <v>48.452949999999902</v>
      </c>
      <c r="P87">
        <v>555.78042802193602</v>
      </c>
    </row>
    <row r="88" spans="1:17" x14ac:dyDescent="0.45">
      <c r="A88" s="6" t="s">
        <v>34</v>
      </c>
      <c r="B88" s="12">
        <f>AVERAGE(B84:E87)/100</f>
        <v>4.7837499999999994E-8</v>
      </c>
      <c r="J88">
        <v>531500000</v>
      </c>
      <c r="K88" t="s">
        <v>8</v>
      </c>
      <c r="L88">
        <v>1.5900000000000001E-2</v>
      </c>
      <c r="M88" s="9">
        <v>5.893E-5</v>
      </c>
      <c r="N88">
        <v>339385711.86153001</v>
      </c>
      <c r="O88">
        <v>46.849350000000001</v>
      </c>
      <c r="P88">
        <v>567.66373600272004</v>
      </c>
    </row>
    <row r="89" spans="1:17" x14ac:dyDescent="0.45">
      <c r="J89">
        <v>542000000</v>
      </c>
      <c r="K89" t="s">
        <v>8</v>
      </c>
      <c r="L89">
        <v>1.6400000000000001E-2</v>
      </c>
      <c r="M89" s="9">
        <v>5.7679999999999997E-5</v>
      </c>
      <c r="N89">
        <v>346740638.00277299</v>
      </c>
      <c r="O89">
        <v>47.297600000000003</v>
      </c>
      <c r="P89">
        <v>579.96574137725895</v>
      </c>
      <c r="Q89" s="3">
        <f>AVERAGE(M85:M89)/100</f>
        <v>6.0188000000000009E-7</v>
      </c>
    </row>
    <row r="90" spans="1:17" x14ac:dyDescent="0.45">
      <c r="A90" s="1" t="s">
        <v>35</v>
      </c>
      <c r="J90" s="10">
        <v>500000000</v>
      </c>
      <c r="K90" s="10" t="s">
        <v>9</v>
      </c>
      <c r="L90" s="10">
        <v>1.7100000000000001E-2</v>
      </c>
      <c r="M90" s="10">
        <v>2.12E-4</v>
      </c>
      <c r="N90" s="10">
        <v>94339622.641509399</v>
      </c>
      <c r="O90" s="10">
        <v>181.26</v>
      </c>
      <c r="P90" s="10">
        <v>157.79445265396299</v>
      </c>
    </row>
    <row r="91" spans="1:17" x14ac:dyDescent="0.45">
      <c r="A91" s="1" t="s">
        <v>24</v>
      </c>
      <c r="B91" s="2">
        <v>12.74</v>
      </c>
      <c r="C91" s="13">
        <f>((B91-$B$83)/$B$83)*100</f>
        <v>-5.1377513030528625</v>
      </c>
      <c r="J91">
        <v>510500000</v>
      </c>
      <c r="K91" t="s">
        <v>9</v>
      </c>
      <c r="L91">
        <v>1.7000000000000001E-2</v>
      </c>
      <c r="M91">
        <v>2.0776E-4</v>
      </c>
      <c r="N91">
        <v>96264921.062764704</v>
      </c>
      <c r="O91">
        <v>176.596</v>
      </c>
      <c r="P91">
        <v>161.014747606085</v>
      </c>
    </row>
    <row r="92" spans="1:17" x14ac:dyDescent="0.45">
      <c r="A92" s="1" t="s">
        <v>2</v>
      </c>
      <c r="B92" s="3">
        <v>4.6199999999999998E-6</v>
      </c>
      <c r="C92" s="3">
        <v>4.4100000000000001E-6</v>
      </c>
      <c r="D92" s="3">
        <v>4.5499999999999996E-6</v>
      </c>
      <c r="E92" s="3">
        <v>5.9599999999999997E-6</v>
      </c>
      <c r="F92" s="3">
        <v>3.8999999999999999E-6</v>
      </c>
      <c r="G92" s="3">
        <v>3.8700000000000002E-6</v>
      </c>
      <c r="J92">
        <v>521000000</v>
      </c>
      <c r="K92" t="s">
        <v>9</v>
      </c>
      <c r="L92">
        <v>1.7100000000000001E-2</v>
      </c>
      <c r="M92">
        <v>2.0352E-4</v>
      </c>
      <c r="N92">
        <v>98270440.251572296</v>
      </c>
      <c r="O92">
        <v>174.00960000000001</v>
      </c>
      <c r="P92">
        <v>164.36922151454499</v>
      </c>
    </row>
    <row r="93" spans="1:17" x14ac:dyDescent="0.45">
      <c r="B93" s="3">
        <v>4.0099999999999997E-6</v>
      </c>
      <c r="C93" s="3">
        <v>5.4500000000000003E-6</v>
      </c>
      <c r="D93" s="3">
        <v>4.16E-6</v>
      </c>
      <c r="E93" s="3">
        <v>5.5999999999999997E-6</v>
      </c>
      <c r="F93" s="3">
        <v>3.9400000000000004E-6</v>
      </c>
      <c r="J93">
        <v>531500000</v>
      </c>
      <c r="K93" t="s">
        <v>9</v>
      </c>
      <c r="L93">
        <v>1.7000000000000001E-2</v>
      </c>
      <c r="M93">
        <v>1.9928E-4</v>
      </c>
      <c r="N93">
        <v>100361300.682456</v>
      </c>
      <c r="O93">
        <v>169.38800000000001</v>
      </c>
      <c r="P93">
        <v>167.86643899357799</v>
      </c>
    </row>
    <row r="94" spans="1:17" x14ac:dyDescent="0.45">
      <c r="B94" s="3">
        <v>4.5800000000000002E-6</v>
      </c>
      <c r="C94" s="3">
        <v>4.4900000000000002E-6</v>
      </c>
      <c r="D94" s="3">
        <v>4.5700000000000003E-6</v>
      </c>
      <c r="E94" s="3">
        <v>4.4000000000000002E-6</v>
      </c>
      <c r="F94" s="3">
        <v>3.9500000000000003E-6</v>
      </c>
      <c r="J94">
        <v>542000000</v>
      </c>
      <c r="K94" t="s">
        <v>9</v>
      </c>
      <c r="L94">
        <v>1.6899999999999998E-2</v>
      </c>
      <c r="M94">
        <v>1.9504E-4</v>
      </c>
      <c r="N94">
        <v>102543068.088597</v>
      </c>
      <c r="O94">
        <v>164.80879999999999</v>
      </c>
      <c r="P94">
        <v>171.51570940648199</v>
      </c>
      <c r="Q94" s="3">
        <f>AVERAGE(M90:M94)/100</f>
        <v>2.0352E-6</v>
      </c>
    </row>
    <row r="95" spans="1:17" x14ac:dyDescent="0.45">
      <c r="B95" s="3">
        <v>4.0300000000000004E-6</v>
      </c>
      <c r="C95" s="3">
        <v>3.98E-6</v>
      </c>
      <c r="D95" s="3">
        <v>4.0400000000000003E-6</v>
      </c>
      <c r="E95" s="3">
        <v>4.0099999999999997E-6</v>
      </c>
      <c r="F95" s="3">
        <v>3.9199999999999997E-6</v>
      </c>
    </row>
    <row r="96" spans="1:17" x14ac:dyDescent="0.45">
      <c r="A96" s="6" t="s">
        <v>34</v>
      </c>
      <c r="B96" s="12">
        <f>AVERAGE(B92:G95)/100</f>
        <v>4.4019047619047628E-8</v>
      </c>
      <c r="C96" s="13">
        <f>((B96-$B$88)/$B$88)*100</f>
        <v>-7.9821319695894788</v>
      </c>
    </row>
    <row r="98" spans="1:14" x14ac:dyDescent="0.45">
      <c r="A98" s="1" t="s">
        <v>36</v>
      </c>
      <c r="K98" s="1" t="s">
        <v>39</v>
      </c>
    </row>
    <row r="99" spans="1:14" x14ac:dyDescent="0.45">
      <c r="A99" s="1" t="s">
        <v>24</v>
      </c>
      <c r="B99" s="2">
        <v>10.86</v>
      </c>
      <c r="C99" s="13">
        <f>((B99-$B$83)/$B$83)*100</f>
        <v>-19.136262099776623</v>
      </c>
      <c r="K99" s="2" t="s">
        <v>23</v>
      </c>
      <c r="L99" s="2" t="s">
        <v>40</v>
      </c>
      <c r="M99" s="2" t="s">
        <v>42</v>
      </c>
      <c r="N99" s="2" t="s">
        <v>41</v>
      </c>
    </row>
    <row r="100" spans="1:14" x14ac:dyDescent="0.45">
      <c r="A100" s="1" t="s">
        <v>2</v>
      </c>
      <c r="B100" s="3">
        <v>4.1500000000000001E-6</v>
      </c>
      <c r="C100" s="3">
        <v>4.42E-6</v>
      </c>
      <c r="D100" s="3">
        <v>4.1400000000000002E-6</v>
      </c>
      <c r="E100" s="3">
        <v>3.6399999999999999E-6</v>
      </c>
      <c r="J100" s="1" t="s">
        <v>24</v>
      </c>
      <c r="K100" s="2">
        <v>31.93</v>
      </c>
      <c r="L100" s="2">
        <v>28.93</v>
      </c>
      <c r="M100" s="2">
        <v>16.579999999999998</v>
      </c>
      <c r="N100" s="2">
        <v>15.7</v>
      </c>
    </row>
    <row r="101" spans="1:14" x14ac:dyDescent="0.45">
      <c r="B101" s="3">
        <v>3.5999999999999998E-6</v>
      </c>
      <c r="C101" s="3">
        <v>4.0300000000000004E-6</v>
      </c>
      <c r="D101" s="3">
        <v>3.5899999999999999E-6</v>
      </c>
      <c r="E101" s="3">
        <v>3.63E-6</v>
      </c>
      <c r="J101" s="2" t="s">
        <v>43</v>
      </c>
      <c r="K101" s="2">
        <f>K100/1.82</f>
        <v>17.543956043956044</v>
      </c>
      <c r="L101" s="2">
        <f t="shared" ref="L101:N101" si="0">L100/1.82</f>
        <v>15.895604395604394</v>
      </c>
      <c r="M101" s="2">
        <f t="shared" si="0"/>
        <v>9.1098901098901095</v>
      </c>
      <c r="N101" s="2">
        <f t="shared" si="0"/>
        <v>8.6263736263736259</v>
      </c>
    </row>
    <row r="102" spans="1:14" x14ac:dyDescent="0.45">
      <c r="B102" s="3">
        <v>3.8500000000000004E-6</v>
      </c>
      <c r="C102" s="3">
        <v>4.34E-6</v>
      </c>
      <c r="D102" s="3">
        <v>3.9299999999999996E-6</v>
      </c>
      <c r="E102" s="3">
        <v>3.63E-6</v>
      </c>
      <c r="J102" s="2" t="s">
        <v>44</v>
      </c>
      <c r="L102" s="2">
        <f>((L101-$K$101)/$K$101)*100</f>
        <v>-9.3955527716880738</v>
      </c>
      <c r="M102" s="2">
        <f t="shared" ref="M102:N102" si="1">((M101-$K$101)/$K$101)*100</f>
        <v>-48.073911681803949</v>
      </c>
      <c r="N102" s="2">
        <f t="shared" si="1"/>
        <v>-50.829940494832449</v>
      </c>
    </row>
    <row r="103" spans="1:14" x14ac:dyDescent="0.45">
      <c r="B103" s="3">
        <v>3.49E-6</v>
      </c>
      <c r="C103" s="3">
        <v>3.7699999999999999E-6</v>
      </c>
      <c r="D103" s="3">
        <v>3.4699999999999998E-6</v>
      </c>
      <c r="E103" s="3">
        <v>3.5099999999999999E-6</v>
      </c>
      <c r="J103" s="1" t="s">
        <v>2</v>
      </c>
      <c r="K103" s="2">
        <v>3.89</v>
      </c>
      <c r="L103" s="2">
        <v>3.32</v>
      </c>
      <c r="M103" s="2">
        <v>1.77</v>
      </c>
      <c r="N103" s="2">
        <v>1.71</v>
      </c>
    </row>
    <row r="104" spans="1:14" x14ac:dyDescent="0.45">
      <c r="A104" s="6" t="s">
        <v>34</v>
      </c>
      <c r="B104" s="12">
        <f>AVERAGE(B100:I103)/100</f>
        <v>3.8243750000000001E-8</v>
      </c>
      <c r="C104" s="13">
        <f>((B104-$B$88)/$B$88)*100</f>
        <v>-20.054873268879007</v>
      </c>
      <c r="J104" s="2" t="s">
        <v>45</v>
      </c>
      <c r="K104" s="2">
        <f>(K103/(1.82)^2)*1000</f>
        <v>1174.3750754739765</v>
      </c>
      <c r="L104" s="2">
        <f t="shared" ref="L104:N104" si="2">(L103/(1.82)^2)*1000</f>
        <v>1002.2944088878154</v>
      </c>
      <c r="M104" s="2">
        <f t="shared" si="2"/>
        <v>534.35575413597394</v>
      </c>
      <c r="N104" s="2">
        <f t="shared" si="2"/>
        <v>516.2419997584833</v>
      </c>
    </row>
    <row r="105" spans="1:14" x14ac:dyDescent="0.45">
      <c r="J105" s="2" t="s">
        <v>44</v>
      </c>
      <c r="L105" s="2">
        <f>((L104-$K$104)/$K$104)*100</f>
        <v>-14.652956298200515</v>
      </c>
      <c r="M105" s="2">
        <f t="shared" ref="M105:N105" si="3">((M104-$K$104)/$K$104)*100</f>
        <v>-54.498714652956295</v>
      </c>
      <c r="N105" s="2">
        <f t="shared" si="3"/>
        <v>-56.041131105398456</v>
      </c>
    </row>
    <row r="106" spans="1:14" x14ac:dyDescent="0.45">
      <c r="A106" s="1" t="s">
        <v>38</v>
      </c>
      <c r="K106" s="2" t="s">
        <v>23</v>
      </c>
      <c r="L106" s="2" t="s">
        <v>25</v>
      </c>
      <c r="M106" s="2" t="s">
        <v>30</v>
      </c>
    </row>
    <row r="107" spans="1:14" x14ac:dyDescent="0.45">
      <c r="A107" s="1" t="s">
        <v>24</v>
      </c>
      <c r="B107" s="2">
        <v>10.44</v>
      </c>
      <c r="C107" s="13">
        <f>((B107-$B$83)/$B$83)*100</f>
        <v>-22.263588979895758</v>
      </c>
      <c r="J107" s="1" t="s">
        <v>24</v>
      </c>
      <c r="K107" s="2">
        <v>2440.4899999999998</v>
      </c>
      <c r="L107" s="2">
        <v>2299.9</v>
      </c>
      <c r="M107" s="2">
        <v>1283.8399999999999</v>
      </c>
    </row>
    <row r="108" spans="1:14" x14ac:dyDescent="0.45">
      <c r="A108" s="1" t="s">
        <v>2</v>
      </c>
      <c r="B108" s="3">
        <v>4.6199999999999998E-6</v>
      </c>
      <c r="C108" s="3">
        <v>4.8099999999999997E-6</v>
      </c>
      <c r="D108" s="3">
        <v>3.54E-6</v>
      </c>
      <c r="E108" s="3">
        <v>5.22E-6</v>
      </c>
      <c r="F108" s="3">
        <v>3.2100000000000002E-6</v>
      </c>
      <c r="G108" s="3">
        <v>4.5499999999999996E-6</v>
      </c>
      <c r="H108" s="3">
        <v>4.4099999999999999E-7</v>
      </c>
      <c r="I108" s="3">
        <v>4.4299999999999998E-7</v>
      </c>
      <c r="J108" s="2" t="s">
        <v>43</v>
      </c>
      <c r="K108" s="2">
        <f>K107/1.82</f>
        <v>1340.9285714285713</v>
      </c>
      <c r="L108" s="2">
        <f t="shared" ref="L108:M108" si="4">L107/1.82</f>
        <v>1263.6813186813188</v>
      </c>
      <c r="M108" s="2">
        <f t="shared" si="4"/>
        <v>705.40659340659329</v>
      </c>
    </row>
    <row r="109" spans="1:14" x14ac:dyDescent="0.45">
      <c r="B109" s="3">
        <v>3.3000000000000002E-6</v>
      </c>
      <c r="C109" s="3">
        <v>4.1400000000000002E-6</v>
      </c>
      <c r="D109" s="3">
        <v>3.5200000000000002E-6</v>
      </c>
      <c r="E109" s="3">
        <v>4.95E-6</v>
      </c>
      <c r="F109" s="3">
        <v>3.0699999999999998E-6</v>
      </c>
      <c r="G109" s="3">
        <v>4.1500000000000001E-6</v>
      </c>
      <c r="H109" s="3">
        <v>4.34E-7</v>
      </c>
      <c r="I109" s="3">
        <v>4.39E-7</v>
      </c>
      <c r="J109" s="2" t="s">
        <v>44</v>
      </c>
      <c r="L109" s="2">
        <f>((L108-$K$108)/$K$108)*100</f>
        <v>-5.7607283783174559</v>
      </c>
      <c r="M109" s="2">
        <f>((M108-$K$108)/$K$108)*100</f>
        <v>-47.3941708427406</v>
      </c>
    </row>
    <row r="110" spans="1:14" x14ac:dyDescent="0.45">
      <c r="B110" s="3">
        <v>3.49E-6</v>
      </c>
      <c r="C110" s="3"/>
      <c r="D110" s="3">
        <v>4.8799999999999999E-6</v>
      </c>
      <c r="E110" s="3"/>
      <c r="F110" s="3">
        <v>4.6E-6</v>
      </c>
      <c r="H110" s="3">
        <v>4.2399999999999999E-7</v>
      </c>
      <c r="J110" s="1" t="s">
        <v>2</v>
      </c>
      <c r="K110" s="2">
        <v>0.61</v>
      </c>
      <c r="L110" s="2">
        <v>0.55000000000000004</v>
      </c>
      <c r="M110" s="2">
        <v>0.3</v>
      </c>
    </row>
    <row r="111" spans="1:14" x14ac:dyDescent="0.45">
      <c r="B111" s="3">
        <v>3.1300000000000001E-6</v>
      </c>
      <c r="C111" s="3"/>
      <c r="D111" s="3">
        <v>3.5200000000000002E-6</v>
      </c>
      <c r="E111" s="3"/>
      <c r="F111" s="3">
        <v>3.0800000000000002E-6</v>
      </c>
      <c r="H111" s="3">
        <v>4.2399999999999999E-7</v>
      </c>
      <c r="J111" s="2" t="s">
        <v>43</v>
      </c>
      <c r="K111" s="2">
        <f>(K110/(1.82)^2)</f>
        <v>0.18415650283782151</v>
      </c>
      <c r="L111" s="2">
        <f t="shared" ref="L111:M111" si="5">(L110/(1.82)^2)*1000</f>
        <v>166.04274846033087</v>
      </c>
      <c r="M111" s="2">
        <f t="shared" si="5"/>
        <v>90.568771887453195</v>
      </c>
    </row>
    <row r="112" spans="1:14" x14ac:dyDescent="0.45">
      <c r="A112" s="6" t="s">
        <v>34</v>
      </c>
      <c r="B112" s="12">
        <f>AVERAGE(B108:I111)/100</f>
        <v>3.0993750000000006E-8</v>
      </c>
      <c r="C112" s="13">
        <f>((B112-$B$88)/$B$88)*100</f>
        <v>-35.210347530702876</v>
      </c>
      <c r="J112" s="2" t="s">
        <v>44</v>
      </c>
      <c r="L112" s="2">
        <f>((L111-$K$111)/$K$111)*100</f>
        <v>90063.93442622952</v>
      </c>
      <c r="M112" s="2">
        <f>((M111-$K$111)/$K$111)*100</f>
        <v>49080.327868852459</v>
      </c>
    </row>
    <row r="114" spans="1:3" x14ac:dyDescent="0.45">
      <c r="A114" s="1" t="s">
        <v>37</v>
      </c>
    </row>
    <row r="115" spans="1:3" x14ac:dyDescent="0.45">
      <c r="A115" s="1" t="s">
        <v>24</v>
      </c>
      <c r="B115" s="2">
        <v>2.85</v>
      </c>
      <c r="C115" s="13">
        <f>((B115-$B$83)/$B$83)*100</f>
        <v>-78.778853313477299</v>
      </c>
    </row>
    <row r="116" spans="1:3" x14ac:dyDescent="0.45">
      <c r="A116" s="1" t="s">
        <v>2</v>
      </c>
      <c r="B116" s="3">
        <v>9.8400000000000002E-7</v>
      </c>
    </row>
    <row r="117" spans="1:3" x14ac:dyDescent="0.45">
      <c r="B117" s="3">
        <v>1.0699999999999999E-6</v>
      </c>
    </row>
    <row r="118" spans="1:3" x14ac:dyDescent="0.45">
      <c r="B118" s="3">
        <v>9.8200000000000008E-7</v>
      </c>
    </row>
    <row r="119" spans="1:3" x14ac:dyDescent="0.45">
      <c r="B119" s="3">
        <v>1.4499999999999999E-7</v>
      </c>
    </row>
    <row r="120" spans="1:3" x14ac:dyDescent="0.45">
      <c r="A120" s="6" t="s">
        <v>34</v>
      </c>
      <c r="B120" s="12">
        <f>AVERAGE(B116:G119)/100</f>
        <v>7.9524999999999996E-9</v>
      </c>
      <c r="C120" s="13">
        <f>((B120-$B$88)/$B$88)*100</f>
        <v>-83.376012542461467</v>
      </c>
    </row>
  </sheetData>
  <mergeCells count="3">
    <mergeCell ref="N5:N6"/>
    <mergeCell ref="N7:N8"/>
    <mergeCell ref="N9:N10"/>
  </mergeCells>
  <phoneticPr fontId="2" type="noConversion"/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 Danielle Pelayo</dc:creator>
  <cp:lastModifiedBy>Kenn Danielle Pelayo</cp:lastModifiedBy>
  <dcterms:created xsi:type="dcterms:W3CDTF">2024-06-02T18:09:34Z</dcterms:created>
  <dcterms:modified xsi:type="dcterms:W3CDTF">2024-06-16T13:32:26Z</dcterms:modified>
</cp:coreProperties>
</file>