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bookViews>
    <workbookView xWindow="480" yWindow="120" windowWidth="20730" windowHeight="11760" xr2:uid="{00000000-000D-0000-FFFF-FFFF00000000}"/>
  </bookViews>
  <sheets>
    <sheet name="Plan1" sheetId="1" r:id="rId1"/>
  </sheets>
  <calcPr calcId="171026"/>
</workbook>
</file>

<file path=xl/calcChain.xml><?xml version="1.0" encoding="utf-8"?>
<calcChain xmlns="http://schemas.openxmlformats.org/spreadsheetml/2006/main">
  <c r="I23" i="1" l="1"/>
  <c r="Q1" i="1"/>
  <c r="R1" i="1"/>
  <c r="S1" i="1"/>
  <c r="I24" i="1"/>
  <c r="A14" i="1"/>
  <c r="S4" i="1"/>
  <c r="S3" i="1"/>
  <c r="Q23" i="1"/>
  <c r="Q22" i="1"/>
  <c r="S2" i="1"/>
  <c r="I22" i="1"/>
  <c r="Q25" i="1"/>
  <c r="Q28" i="1"/>
  <c r="I25" i="1"/>
  <c r="I28" i="1"/>
  <c r="I26" i="1"/>
  <c r="Q24" i="1"/>
  <c r="I29" i="1"/>
  <c r="Q26" i="1"/>
  <c r="Q29" i="1"/>
  <c r="Q27" i="1"/>
  <c r="I27" i="1"/>
  <c r="I33" i="1"/>
  <c r="Q33" i="1"/>
  <c r="N39" i="1"/>
  <c r="N42" i="1"/>
</calcChain>
</file>

<file path=xl/sharedStrings.xml><?xml version="1.0" encoding="utf-8"?>
<sst xmlns="http://schemas.openxmlformats.org/spreadsheetml/2006/main" count="35" uniqueCount="21">
  <si>
    <t>PISO SALARIAL</t>
  </si>
  <si>
    <t>ESCALAS</t>
  </si>
  <si>
    <t>PERICULOSIDADE</t>
  </si>
  <si>
    <t>INTRAJORNADA</t>
  </si>
  <si>
    <t>AD. NOTURNO</t>
  </si>
  <si>
    <t>HORA REDUZIDA</t>
  </si>
  <si>
    <t>DSR INTRAJORNADA</t>
  </si>
  <si>
    <t>DSR AD NOTURNO</t>
  </si>
  <si>
    <t xml:space="preserve">DSR. HORA REDUZIDA </t>
  </si>
  <si>
    <t>TOTAL</t>
  </si>
  <si>
    <t>PRÉ REFORMA</t>
  </si>
  <si>
    <t>PÓS REFORMA</t>
  </si>
  <si>
    <t>5X2</t>
  </si>
  <si>
    <t>12X36</t>
  </si>
  <si>
    <t>15 ESCALAS</t>
  </si>
  <si>
    <t>22 ESCALAS</t>
  </si>
  <si>
    <t xml:space="preserve"> </t>
  </si>
  <si>
    <t>ESCALAS NOTURNAS</t>
  </si>
  <si>
    <t>ESCALAS DIURNAS</t>
  </si>
  <si>
    <t>PERCA MENSAL</t>
  </si>
  <si>
    <t>PERCA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</si>
</sst>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48"/>
      <name val="Calibri"/>
      <family val="2"/>
      <scheme val="minor"/>
    </font>
    <font>
      <sz val="4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0" xfId="0" applyFill="1" applyProtection="1"/>
    <xf numFmtId="0" fontId="0" fillId="3" borderId="20" xfId="0" applyFill="1" applyBorder="1" applyAlignment="1" applyProtection="1">
      <alignment horizontal="center"/>
      <protection locked="0"/>
    </xf>
    <xf numFmtId="164" fontId="0" fillId="3" borderId="20" xfId="0" applyNumberFormat="1" applyFill="1" applyBorder="1" applyAlignment="1" applyProtection="1">
      <alignment horizontal="center"/>
      <protection locked="0"/>
    </xf>
    <xf numFmtId="0" fontId="3" fillId="3" borderId="20" xfId="0" applyFont="1" applyFill="1" applyBorder="1" applyAlignment="1" applyProtection="1">
      <alignment horizontal="center"/>
      <protection locked="0"/>
    </xf>
    <xf numFmtId="0" fontId="2" fillId="2" borderId="0" xfId="0" applyFont="1" applyFill="1" applyProtection="1"/>
    <xf numFmtId="0" fontId="3" fillId="2" borderId="0" xfId="0" applyFont="1" applyFill="1" applyProtection="1"/>
    <xf numFmtId="164" fontId="3" fillId="2" borderId="0" xfId="0" applyNumberFormat="1" applyFont="1" applyFill="1" applyAlignment="1" applyProtection="1">
      <alignment horizontal="left"/>
    </xf>
    <xf numFmtId="164" fontId="2" fillId="2" borderId="0" xfId="0" applyNumberFormat="1" applyFont="1" applyFill="1" applyProtection="1"/>
    <xf numFmtId="164" fontId="2" fillId="2" borderId="0" xfId="0" applyNumberFormat="1" applyFont="1" applyFill="1" applyAlignment="1" applyProtection="1">
      <alignment horizontal="left"/>
    </xf>
    <xf numFmtId="0" fontId="2" fillId="2" borderId="0" xfId="0" applyFont="1" applyFill="1" applyAlignment="1" applyProtection="1">
      <alignment horizontal="left"/>
    </xf>
    <xf numFmtId="164" fontId="0" fillId="2" borderId="0" xfId="0" applyNumberFormat="1" applyFill="1" applyAlignment="1" applyProtection="1">
      <alignment horizontal="left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left"/>
    </xf>
    <xf numFmtId="0" fontId="0" fillId="6" borderId="9" xfId="0" applyFill="1" applyBorder="1" applyProtection="1"/>
    <xf numFmtId="0" fontId="0" fillId="6" borderId="10" xfId="0" applyFill="1" applyBorder="1" applyProtection="1"/>
    <xf numFmtId="0" fontId="0" fillId="6" borderId="11" xfId="0" applyFill="1" applyBorder="1" applyProtection="1"/>
    <xf numFmtId="0" fontId="0" fillId="5" borderId="1" xfId="0" applyFill="1" applyBorder="1" applyProtection="1"/>
    <xf numFmtId="0" fontId="0" fillId="5" borderId="2" xfId="0" applyFill="1" applyBorder="1" applyProtection="1"/>
    <xf numFmtId="164" fontId="0" fillId="5" borderId="2" xfId="0" applyNumberFormat="1" applyFill="1" applyBorder="1" applyAlignment="1" applyProtection="1">
      <alignment horizontal="left"/>
    </xf>
    <xf numFmtId="0" fontId="0" fillId="5" borderId="3" xfId="0" applyFill="1" applyBorder="1" applyProtection="1"/>
    <xf numFmtId="0" fontId="3" fillId="4" borderId="1" xfId="0" applyFont="1" applyFill="1" applyBorder="1" applyProtection="1"/>
    <xf numFmtId="0" fontId="3" fillId="4" borderId="2" xfId="0" applyFont="1" applyFill="1" applyBorder="1" applyProtection="1"/>
    <xf numFmtId="0" fontId="3" fillId="4" borderId="3" xfId="0" applyFont="1" applyFill="1" applyBorder="1" applyProtection="1"/>
    <xf numFmtId="0" fontId="0" fillId="6" borderId="12" xfId="0" applyFill="1" applyBorder="1" applyProtection="1"/>
    <xf numFmtId="0" fontId="1" fillId="6" borderId="0" xfId="0" applyFont="1" applyFill="1" applyBorder="1" applyProtection="1"/>
    <xf numFmtId="0" fontId="0" fillId="6" borderId="13" xfId="0" applyFill="1" applyBorder="1" applyProtection="1"/>
    <xf numFmtId="0" fontId="0" fillId="5" borderId="4" xfId="0" applyFill="1" applyBorder="1" applyProtection="1"/>
    <xf numFmtId="0" fontId="0" fillId="5" borderId="0" xfId="0" applyFill="1" applyBorder="1" applyProtection="1"/>
    <xf numFmtId="164" fontId="0" fillId="5" borderId="0" xfId="0" applyNumberFormat="1" applyFill="1" applyBorder="1" applyAlignment="1" applyProtection="1">
      <alignment horizontal="left"/>
    </xf>
    <xf numFmtId="0" fontId="0" fillId="5" borderId="5" xfId="0" applyFill="1" applyBorder="1" applyProtection="1"/>
    <xf numFmtId="0" fontId="3" fillId="4" borderId="4" xfId="0" applyFont="1" applyFill="1" applyBorder="1" applyProtection="1"/>
    <xf numFmtId="0" fontId="3" fillId="4" borderId="0" xfId="0" applyFont="1" applyFill="1" applyBorder="1" applyProtection="1"/>
    <xf numFmtId="0" fontId="3" fillId="4" borderId="5" xfId="0" applyFont="1" applyFill="1" applyBorder="1" applyProtection="1"/>
    <xf numFmtId="0" fontId="0" fillId="6" borderId="0" xfId="0" applyFill="1" applyBorder="1" applyProtection="1"/>
    <xf numFmtId="0" fontId="1" fillId="5" borderId="0" xfId="0" applyFont="1" applyFill="1" applyBorder="1" applyProtection="1"/>
    <xf numFmtId="0" fontId="4" fillId="4" borderId="0" xfId="0" applyFont="1" applyFill="1" applyBorder="1" applyProtection="1"/>
    <xf numFmtId="0" fontId="1" fillId="6" borderId="12" xfId="0" applyFont="1" applyFill="1" applyBorder="1" applyProtection="1"/>
    <xf numFmtId="0" fontId="0" fillId="6" borderId="14" xfId="0" applyFill="1" applyBorder="1" applyProtection="1"/>
    <xf numFmtId="0" fontId="0" fillId="6" borderId="15" xfId="0" applyFill="1" applyBorder="1" applyProtection="1"/>
    <xf numFmtId="0" fontId="0" fillId="6" borderId="16" xfId="0" applyFill="1" applyBorder="1" applyProtection="1"/>
    <xf numFmtId="164" fontId="1" fillId="5" borderId="0" xfId="0" applyNumberFormat="1" applyFont="1" applyFill="1" applyBorder="1" applyAlignment="1" applyProtection="1">
      <alignment horizontal="left"/>
    </xf>
    <xf numFmtId="164" fontId="4" fillId="4" borderId="0" xfId="0" applyNumberFormat="1" applyFont="1" applyFill="1" applyBorder="1" applyAlignment="1" applyProtection="1">
      <alignment horizontal="left"/>
    </xf>
    <xf numFmtId="164" fontId="4" fillId="4" borderId="0" xfId="0" applyNumberFormat="1" applyFont="1" applyFill="1" applyBorder="1" applyProtection="1"/>
    <xf numFmtId="0" fontId="0" fillId="5" borderId="6" xfId="0" applyFill="1" applyBorder="1" applyProtection="1"/>
    <xf numFmtId="0" fontId="0" fillId="5" borderId="7" xfId="0" applyFill="1" applyBorder="1" applyProtection="1"/>
    <xf numFmtId="164" fontId="0" fillId="5" borderId="7" xfId="0" applyNumberFormat="1" applyFill="1" applyBorder="1" applyAlignment="1" applyProtection="1">
      <alignment horizontal="left"/>
    </xf>
    <xf numFmtId="0" fontId="0" fillId="5" borderId="8" xfId="0" applyFill="1" applyBorder="1" applyProtection="1"/>
    <xf numFmtId="0" fontId="3" fillId="4" borderId="6" xfId="0" applyFont="1" applyFill="1" applyBorder="1" applyProtection="1"/>
    <xf numFmtId="0" fontId="3" fillId="4" borderId="7" xfId="0" applyFont="1" applyFill="1" applyBorder="1" applyProtection="1"/>
    <xf numFmtId="0" fontId="3" fillId="4" borderId="8" xfId="0" applyFont="1" applyFill="1" applyBorder="1" applyProtection="1"/>
    <xf numFmtId="0" fontId="6" fillId="2" borderId="0" xfId="0" applyFont="1" applyFill="1" applyAlignment="1" applyProtection="1"/>
    <xf numFmtId="0" fontId="6" fillId="2" borderId="13" xfId="0" applyFont="1" applyFill="1" applyBorder="1" applyAlignment="1" applyProtection="1"/>
    <xf numFmtId="164" fontId="5" fillId="3" borderId="17" xfId="0" applyNumberFormat="1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2"/>
  <sheetViews>
    <sheetView tabSelected="1" topLeftCell="J1" workbookViewId="0" xr3:uid="{AEA406A1-0E4B-5B11-9CD5-51D6E497D94C}">
      <selection activeCell="B17" sqref="B17"/>
    </sheetView>
  </sheetViews>
  <sheetFormatPr defaultColWidth="9.14453125" defaultRowHeight="15" x14ac:dyDescent="0.2"/>
  <cols>
    <col min="1" max="1" width="13.98828125" style="1" bestFit="1" customWidth="1"/>
    <col min="2" max="2" width="11.02734375" style="1" bestFit="1" customWidth="1"/>
    <col min="3" max="3" width="10.76171875" style="1" bestFit="1" customWidth="1"/>
    <col min="4" max="8" width="9.14453125" style="1"/>
    <col min="9" max="9" width="10.76171875" style="1" bestFit="1" customWidth="1"/>
    <col min="10" max="10" width="10.76171875" style="11" bestFit="1" customWidth="1"/>
    <col min="11" max="16" width="9.14453125" style="1"/>
    <col min="17" max="17" width="10.76171875" style="1" bestFit="1" customWidth="1"/>
    <col min="18" max="16384" width="9.14453125" style="1"/>
  </cols>
  <sheetData>
    <row r="1" spans="1:22" x14ac:dyDescent="0.2">
      <c r="A1" s="5" t="b">
        <v>0</v>
      </c>
      <c r="H1" s="6"/>
      <c r="I1" s="6"/>
      <c r="J1" s="7"/>
      <c r="K1" s="6"/>
      <c r="L1" s="6"/>
      <c r="M1" s="5"/>
      <c r="N1" s="5"/>
      <c r="O1" s="5"/>
      <c r="P1" s="5"/>
      <c r="Q1" s="8">
        <f>(B11+I23)/220</f>
        <v>9.7263636363636365</v>
      </c>
      <c r="R1" s="8">
        <f>Q1*50%</f>
        <v>4.8631818181818183</v>
      </c>
      <c r="S1" s="9">
        <f>Q1+R1</f>
        <v>14.589545454545455</v>
      </c>
      <c r="T1" s="5"/>
      <c r="U1" s="5"/>
      <c r="V1" s="5"/>
    </row>
    <row r="2" spans="1:22" x14ac:dyDescent="0.2">
      <c r="H2" s="6"/>
      <c r="I2" s="6"/>
      <c r="J2" s="7"/>
      <c r="K2" s="6"/>
      <c r="L2" s="6"/>
      <c r="M2" s="5"/>
      <c r="N2" s="5"/>
      <c r="O2" s="5"/>
      <c r="P2" s="5"/>
      <c r="Q2" s="5"/>
      <c r="R2" s="5"/>
      <c r="S2" s="9">
        <f>Q1*20%</f>
        <v>1.9452727272727275</v>
      </c>
      <c r="T2" s="5"/>
      <c r="U2" s="5"/>
      <c r="V2" s="5"/>
    </row>
    <row r="3" spans="1:22" x14ac:dyDescent="0.2">
      <c r="H3" s="6"/>
      <c r="I3" s="6"/>
      <c r="J3" s="7"/>
      <c r="K3" s="6"/>
      <c r="L3" s="6"/>
      <c r="M3" s="5"/>
      <c r="N3" s="5"/>
      <c r="O3" s="5"/>
      <c r="P3" s="5"/>
      <c r="Q3" s="5"/>
      <c r="R3" s="5"/>
      <c r="S3" s="10">
        <f>B15*9</f>
        <v>135</v>
      </c>
      <c r="T3" s="5"/>
      <c r="U3" s="5"/>
      <c r="V3" s="5"/>
    </row>
    <row r="4" spans="1:22" x14ac:dyDescent="0.2">
      <c r="H4" s="6"/>
      <c r="I4" s="6"/>
      <c r="J4" s="7"/>
      <c r="K4" s="6"/>
      <c r="L4" s="6"/>
      <c r="M4" s="5"/>
      <c r="N4" s="5"/>
      <c r="O4" s="5"/>
      <c r="P4" s="5"/>
      <c r="Q4" s="5"/>
      <c r="R4" s="5"/>
      <c r="S4" s="10">
        <f>B15*7</f>
        <v>105</v>
      </c>
      <c r="T4" s="5"/>
      <c r="U4" s="5"/>
      <c r="V4" s="5"/>
    </row>
    <row r="5" spans="1:22" x14ac:dyDescent="0.2">
      <c r="H5" s="6"/>
      <c r="I5" s="6"/>
      <c r="J5" s="7"/>
      <c r="K5" s="6"/>
      <c r="L5" s="6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x14ac:dyDescent="0.2">
      <c r="H6" s="6"/>
      <c r="I6" s="6"/>
      <c r="J6" s="7"/>
      <c r="K6" s="6"/>
      <c r="L6" s="6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x14ac:dyDescent="0.2">
      <c r="H7" s="6"/>
      <c r="I7" s="6"/>
      <c r="J7" s="7"/>
      <c r="K7" s="6"/>
      <c r="L7" s="6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x14ac:dyDescent="0.2">
      <c r="H8" s="6"/>
      <c r="I8" s="6"/>
      <c r="J8" s="7"/>
      <c r="K8" s="6"/>
      <c r="L8" s="6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x14ac:dyDescent="0.2">
      <c r="H9" s="6"/>
      <c r="I9" s="6"/>
      <c r="J9" s="7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ht="15.75" thickBot="1" x14ac:dyDescent="0.25">
      <c r="H10" s="6"/>
      <c r="I10" s="6"/>
      <c r="J10" s="7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ht="15.75" thickBot="1" x14ac:dyDescent="0.25">
      <c r="A11" s="12" t="s">
        <v>0</v>
      </c>
      <c r="B11" s="3">
        <v>1646</v>
      </c>
      <c r="H11" s="6"/>
      <c r="I11" s="6"/>
      <c r="J11" s="7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ht="15.75" thickBot="1" x14ac:dyDescent="0.25">
      <c r="A12" s="12"/>
      <c r="H12" s="6"/>
      <c r="I12" s="6"/>
      <c r="J12" s="7"/>
      <c r="K12" s="6"/>
      <c r="L12" s="6"/>
      <c r="M12" s="6" t="s">
        <v>16</v>
      </c>
      <c r="N12" s="6"/>
      <c r="O12" s="6"/>
      <c r="P12" s="6"/>
      <c r="Q12" s="6"/>
      <c r="R12" s="6"/>
      <c r="S12" s="6"/>
      <c r="T12" s="6"/>
      <c r="U12" s="6"/>
      <c r="V12" s="6"/>
    </row>
    <row r="13" spans="1:22" ht="15.75" thickBot="1" x14ac:dyDescent="0.25">
      <c r="A13" s="12" t="s">
        <v>16</v>
      </c>
      <c r="B13" s="2">
        <v>0</v>
      </c>
      <c r="C13" s="13" t="s">
        <v>18</v>
      </c>
      <c r="H13" s="6"/>
      <c r="I13" s="6"/>
      <c r="J13" s="7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ht="15.75" thickBot="1" x14ac:dyDescent="0.25">
      <c r="A14" s="5">
        <f>IF(B13=0,B15,B13)</f>
        <v>15</v>
      </c>
    </row>
    <row r="15" spans="1:22" ht="15.75" thickBot="1" x14ac:dyDescent="0.25">
      <c r="A15" s="12" t="s">
        <v>16</v>
      </c>
      <c r="B15" s="4">
        <v>15</v>
      </c>
      <c r="C15" s="12" t="s">
        <v>17</v>
      </c>
    </row>
    <row r="16" spans="1:22" ht="15.75" thickBot="1" x14ac:dyDescent="0.25"/>
    <row r="17" spans="1:18" ht="15.75" thickBot="1" x14ac:dyDescent="0.25">
      <c r="B17" s="2">
        <v>15</v>
      </c>
      <c r="C17" s="12" t="s">
        <v>3</v>
      </c>
      <c r="E17" s="17"/>
      <c r="F17" s="18"/>
      <c r="G17" s="18"/>
      <c r="H17" s="18"/>
      <c r="I17" s="19"/>
      <c r="J17" s="20"/>
      <c r="M17" s="21"/>
      <c r="N17" s="22"/>
      <c r="O17" s="22"/>
      <c r="P17" s="22"/>
      <c r="Q17" s="22"/>
      <c r="R17" s="23"/>
    </row>
    <row r="18" spans="1:18" x14ac:dyDescent="0.2">
      <c r="E18" s="27"/>
      <c r="F18" s="28"/>
      <c r="G18" s="28"/>
      <c r="H18" s="28"/>
      <c r="I18" s="29"/>
      <c r="J18" s="30"/>
      <c r="M18" s="31"/>
      <c r="N18" s="32"/>
      <c r="O18" s="32"/>
      <c r="P18" s="32"/>
      <c r="Q18" s="32"/>
      <c r="R18" s="33"/>
    </row>
    <row r="19" spans="1:18" ht="15.75" thickBot="1" x14ac:dyDescent="0.25">
      <c r="E19" s="27"/>
      <c r="F19" s="28"/>
      <c r="G19" s="35" t="s">
        <v>10</v>
      </c>
      <c r="H19" s="28"/>
      <c r="I19" s="29"/>
      <c r="J19" s="30"/>
      <c r="M19" s="31"/>
      <c r="N19" s="32"/>
      <c r="O19" s="36" t="s">
        <v>11</v>
      </c>
      <c r="P19" s="32"/>
      <c r="Q19" s="32"/>
      <c r="R19" s="33"/>
    </row>
    <row r="20" spans="1:18" x14ac:dyDescent="0.2">
      <c r="A20" s="14"/>
      <c r="B20" s="15"/>
      <c r="C20" s="16"/>
      <c r="E20" s="27"/>
      <c r="F20" s="28"/>
      <c r="G20" s="28"/>
      <c r="H20" s="28"/>
      <c r="I20" s="29"/>
      <c r="J20" s="30"/>
      <c r="M20" s="31"/>
      <c r="N20" s="32"/>
      <c r="O20" s="32"/>
      <c r="P20" s="32"/>
      <c r="Q20" s="32"/>
      <c r="R20" s="33"/>
    </row>
    <row r="21" spans="1:18" x14ac:dyDescent="0.2">
      <c r="A21" s="24"/>
      <c r="B21" s="25" t="s">
        <v>1</v>
      </c>
      <c r="C21" s="26"/>
      <c r="E21" s="27"/>
      <c r="F21" s="28"/>
      <c r="G21" s="28"/>
      <c r="H21" s="28"/>
      <c r="I21" s="29"/>
      <c r="J21" s="30"/>
      <c r="M21" s="31"/>
      <c r="N21" s="32"/>
      <c r="O21" s="32"/>
      <c r="P21" s="32"/>
      <c r="Q21" s="32"/>
      <c r="R21" s="33"/>
    </row>
    <row r="22" spans="1:18" x14ac:dyDescent="0.2">
      <c r="A22" s="24"/>
      <c r="B22" s="34"/>
      <c r="C22" s="26"/>
      <c r="E22" s="27"/>
      <c r="F22" s="35" t="s">
        <v>0</v>
      </c>
      <c r="G22" s="35"/>
      <c r="H22" s="35"/>
      <c r="I22" s="41">
        <f>B11</f>
        <v>1646</v>
      </c>
      <c r="J22" s="30"/>
      <c r="M22" s="31"/>
      <c r="N22" s="36" t="s">
        <v>0</v>
      </c>
      <c r="O22" s="32"/>
      <c r="P22" s="32"/>
      <c r="Q22" s="42">
        <f>B11</f>
        <v>1646</v>
      </c>
      <c r="R22" s="33"/>
    </row>
    <row r="23" spans="1:18" x14ac:dyDescent="0.2">
      <c r="A23" s="37" t="s">
        <v>12</v>
      </c>
      <c r="B23" s="25" t="s">
        <v>15</v>
      </c>
      <c r="C23" s="26"/>
      <c r="E23" s="27"/>
      <c r="F23" s="35" t="s">
        <v>2</v>
      </c>
      <c r="G23" s="35"/>
      <c r="H23" s="35"/>
      <c r="I23" s="41">
        <f>B11*30%</f>
        <v>493.79999999999995</v>
      </c>
      <c r="J23" s="30"/>
      <c r="M23" s="31"/>
      <c r="N23" s="36" t="s">
        <v>2</v>
      </c>
      <c r="O23" s="32"/>
      <c r="P23" s="32"/>
      <c r="Q23" s="42">
        <f>B11*30%</f>
        <v>493.79999999999995</v>
      </c>
      <c r="R23" s="33"/>
    </row>
    <row r="24" spans="1:18" x14ac:dyDescent="0.2">
      <c r="A24" s="37" t="s">
        <v>13</v>
      </c>
      <c r="B24" s="25" t="s">
        <v>14</v>
      </c>
      <c r="C24" s="26"/>
      <c r="E24" s="27"/>
      <c r="F24" s="35" t="s">
        <v>3</v>
      </c>
      <c r="G24" s="35"/>
      <c r="H24" s="35"/>
      <c r="I24" s="41">
        <f>B17*S1</f>
        <v>218.84318181818182</v>
      </c>
      <c r="J24" s="30"/>
      <c r="M24" s="31"/>
      <c r="N24" s="36" t="s">
        <v>3</v>
      </c>
      <c r="O24" s="32"/>
      <c r="P24" s="32"/>
      <c r="Q24" s="42">
        <f>I24/2</f>
        <v>109.42159090909091</v>
      </c>
      <c r="R24" s="33"/>
    </row>
    <row r="25" spans="1:18" ht="15.75" thickBot="1" x14ac:dyDescent="0.25">
      <c r="A25" s="38"/>
      <c r="B25" s="39"/>
      <c r="C25" s="40"/>
      <c r="E25" s="27"/>
      <c r="F25" s="35" t="s">
        <v>4</v>
      </c>
      <c r="G25" s="35"/>
      <c r="H25" s="35"/>
      <c r="I25" s="41">
        <f>(B15*9)*S2</f>
        <v>262.61181818181819</v>
      </c>
      <c r="J25" s="30"/>
      <c r="M25" s="31"/>
      <c r="N25" s="36" t="s">
        <v>4</v>
      </c>
      <c r="O25" s="32"/>
      <c r="P25" s="32"/>
      <c r="Q25" s="42">
        <f>(B15*7)*S2</f>
        <v>204.25363636363639</v>
      </c>
      <c r="R25" s="33"/>
    </row>
    <row r="26" spans="1:18" x14ac:dyDescent="0.2">
      <c r="A26" s="1" t="s">
        <v>16</v>
      </c>
      <c r="E26" s="27"/>
      <c r="F26" s="35" t="s">
        <v>5</v>
      </c>
      <c r="G26" s="35"/>
      <c r="H26" s="35"/>
      <c r="I26" s="41">
        <f>B15*S1</f>
        <v>218.84318181818182</v>
      </c>
      <c r="J26" s="30"/>
      <c r="M26" s="31"/>
      <c r="N26" s="36" t="s">
        <v>5</v>
      </c>
      <c r="O26" s="32"/>
      <c r="P26" s="32"/>
      <c r="Q26" s="42">
        <f>I26</f>
        <v>218.84318181818182</v>
      </c>
      <c r="R26" s="33"/>
    </row>
    <row r="27" spans="1:18" x14ac:dyDescent="0.2">
      <c r="E27" s="27"/>
      <c r="F27" s="35" t="s">
        <v>6</v>
      </c>
      <c r="G27" s="35"/>
      <c r="H27" s="35"/>
      <c r="I27" s="41">
        <f>I24/6</f>
        <v>36.473863636363639</v>
      </c>
      <c r="J27" s="30"/>
      <c r="M27" s="31"/>
      <c r="N27" s="36" t="s">
        <v>6</v>
      </c>
      <c r="O27" s="32"/>
      <c r="P27" s="32"/>
      <c r="Q27" s="42">
        <f>Q24/6</f>
        <v>18.236931818181819</v>
      </c>
      <c r="R27" s="33"/>
    </row>
    <row r="28" spans="1:18" x14ac:dyDescent="0.2">
      <c r="E28" s="27"/>
      <c r="F28" s="35" t="s">
        <v>7</v>
      </c>
      <c r="G28" s="35"/>
      <c r="H28" s="35"/>
      <c r="I28" s="41">
        <f>I25/6</f>
        <v>43.768636363636368</v>
      </c>
      <c r="J28" s="30"/>
      <c r="M28" s="31"/>
      <c r="N28" s="36" t="s">
        <v>7</v>
      </c>
      <c r="O28" s="32"/>
      <c r="P28" s="32"/>
      <c r="Q28" s="42">
        <f>Q25/6</f>
        <v>34.042272727272731</v>
      </c>
      <c r="R28" s="33"/>
    </row>
    <row r="29" spans="1:18" x14ac:dyDescent="0.2">
      <c r="E29" s="27"/>
      <c r="F29" s="35" t="s">
        <v>8</v>
      </c>
      <c r="G29" s="35"/>
      <c r="H29" s="35"/>
      <c r="I29" s="41">
        <f>I26/6</f>
        <v>36.473863636363639</v>
      </c>
      <c r="J29" s="30"/>
      <c r="M29" s="31"/>
      <c r="N29" s="36" t="s">
        <v>8</v>
      </c>
      <c r="O29" s="32"/>
      <c r="P29" s="32"/>
      <c r="Q29" s="42">
        <f>Q26/6</f>
        <v>36.473863636363639</v>
      </c>
      <c r="R29" s="33"/>
    </row>
    <row r="30" spans="1:18" x14ac:dyDescent="0.2">
      <c r="E30" s="27"/>
      <c r="F30" s="28"/>
      <c r="G30" s="28"/>
      <c r="H30" s="28"/>
      <c r="I30" s="29"/>
      <c r="J30" s="30"/>
      <c r="M30" s="31"/>
      <c r="N30" s="32"/>
      <c r="O30" s="32"/>
      <c r="P30" s="32"/>
      <c r="Q30" s="32"/>
      <c r="R30" s="33"/>
    </row>
    <row r="31" spans="1:18" x14ac:dyDescent="0.2">
      <c r="E31" s="27"/>
      <c r="F31" s="28"/>
      <c r="G31" s="28"/>
      <c r="H31" s="28"/>
      <c r="I31" s="29"/>
      <c r="J31" s="30"/>
      <c r="M31" s="31"/>
      <c r="N31" s="32"/>
      <c r="O31" s="32"/>
      <c r="P31" s="32"/>
      <c r="Q31" s="32"/>
      <c r="R31" s="33"/>
    </row>
    <row r="32" spans="1:18" x14ac:dyDescent="0.2">
      <c r="E32" s="27"/>
      <c r="F32" s="28"/>
      <c r="G32" s="28"/>
      <c r="H32" s="28"/>
      <c r="I32" s="29"/>
      <c r="J32" s="30"/>
      <c r="M32" s="31"/>
      <c r="N32" s="32"/>
      <c r="O32" s="32"/>
      <c r="P32" s="32"/>
      <c r="Q32" s="32"/>
      <c r="R32" s="33"/>
    </row>
    <row r="33" spans="5:18" x14ac:dyDescent="0.2">
      <c r="E33" s="27"/>
      <c r="F33" s="35" t="s">
        <v>9</v>
      </c>
      <c r="G33" s="35"/>
      <c r="H33" s="35"/>
      <c r="I33" s="41">
        <f>SUM(I22:I29)</f>
        <v>2956.8145454545452</v>
      </c>
      <c r="J33" s="30"/>
      <c r="M33" s="31"/>
      <c r="N33" s="36" t="s">
        <v>9</v>
      </c>
      <c r="O33" s="32"/>
      <c r="P33" s="32"/>
      <c r="Q33" s="43">
        <f>SUM(Q22:Q29)</f>
        <v>2761.071477272727</v>
      </c>
      <c r="R33" s="33"/>
    </row>
    <row r="34" spans="5:18" x14ac:dyDescent="0.2">
      <c r="E34" s="27"/>
      <c r="F34" s="28"/>
      <c r="G34" s="28"/>
      <c r="H34" s="28"/>
      <c r="I34" s="29"/>
      <c r="J34" s="30"/>
      <c r="M34" s="31"/>
      <c r="N34" s="32"/>
      <c r="O34" s="32"/>
      <c r="P34" s="32"/>
      <c r="Q34" s="32"/>
      <c r="R34" s="33"/>
    </row>
    <row r="35" spans="5:18" x14ac:dyDescent="0.2">
      <c r="E35" s="44"/>
      <c r="F35" s="45"/>
      <c r="G35" s="45"/>
      <c r="H35" s="45"/>
      <c r="I35" s="46"/>
      <c r="J35" s="47"/>
      <c r="M35" s="48"/>
      <c r="N35" s="49"/>
      <c r="O35" s="49"/>
      <c r="P35" s="49"/>
      <c r="Q35" s="49"/>
      <c r="R35" s="50"/>
    </row>
    <row r="38" spans="5:18" ht="15.75" thickBot="1" x14ac:dyDescent="0.25"/>
    <row r="39" spans="5:18" ht="62.25" thickBot="1" x14ac:dyDescent="0.9">
      <c r="E39" s="56" t="s">
        <v>19</v>
      </c>
      <c r="F39" s="56"/>
      <c r="G39" s="56"/>
      <c r="H39" s="56"/>
      <c r="I39" s="56"/>
      <c r="J39" s="56"/>
      <c r="K39" s="56"/>
      <c r="L39" s="51"/>
      <c r="M39" s="52"/>
      <c r="N39" s="53">
        <f>I33-Q33</f>
        <v>195.74306818181822</v>
      </c>
      <c r="O39" s="54"/>
      <c r="P39" s="54"/>
      <c r="Q39" s="54"/>
      <c r="R39" s="55"/>
    </row>
    <row r="41" spans="5:18" ht="15.75" thickBot="1" x14ac:dyDescent="0.25"/>
    <row r="42" spans="5:18" ht="62.25" thickBot="1" x14ac:dyDescent="0.9">
      <c r="E42" s="56" t="s">
        <v>20</v>
      </c>
      <c r="F42" s="56"/>
      <c r="G42" s="56"/>
      <c r="H42" s="56"/>
      <c r="I42" s="56"/>
      <c r="J42" s="56"/>
      <c r="K42" s="56"/>
      <c r="L42" s="51"/>
      <c r="N42" s="53">
        <f>N39*12</f>
        <v>2348.9168181818186</v>
      </c>
      <c r="O42" s="54"/>
      <c r="P42" s="54"/>
      <c r="Q42" s="54"/>
      <c r="R42" s="55"/>
    </row>
  </sheetData>
  <sheetProtection password="CC79" sheet="1" objects="1" scenarios="1" selectLockedCells="1"/>
  <mergeCells count="4">
    <mergeCell ref="N39:R39"/>
    <mergeCell ref="N42:R42"/>
    <mergeCell ref="E39:K39"/>
    <mergeCell ref="E42:K4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Marcela</dc:creator>
  <cp:lastModifiedBy>Marcela</cp:lastModifiedBy>
  <dcterms:created xsi:type="dcterms:W3CDTF">2017-10-30T16:04:05Z</dcterms:created>
  <dcterms:modified xsi:type="dcterms:W3CDTF">2017-10-31T18:20:25Z</dcterms:modified>
</cp:coreProperties>
</file>