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juan_caballero_javeriana_edu_co/Documents/TesisMaestria/MauricioCaptuayo-KatherineMoreno/Trabajo final/METODO DE SOLUCIÓN/Metaheurística/"/>
    </mc:Choice>
  </mc:AlternateContent>
  <xr:revisionPtr revIDLastSave="899" documentId="11_C870B4F71BE170836B02CE998F75CCDC64E19E90" xr6:coauthVersionLast="28" xr6:coauthVersionMax="28" xr10:uidLastSave="{AC824564-3EEC-0D49-8B7C-D370063A86BB}"/>
  <bookViews>
    <workbookView xWindow="680" yWindow="460" windowWidth="24560" windowHeight="15540" activeTab="1" xr2:uid="{00000000-000D-0000-FFFF-FFFF00000000}"/>
  </bookViews>
  <sheets>
    <sheet name="p1" sheetId="6" r:id="rId1"/>
    <sheet name="p2" sheetId="5" r:id="rId2"/>
    <sheet name="P3a" sheetId="4" r:id="rId3"/>
    <sheet name="Resultado 1" sheetId="7" r:id="rId4"/>
  </sheets>
  <calcPr calcId="171027"/>
</workbook>
</file>

<file path=xl/calcChain.xml><?xml version="1.0" encoding="utf-8"?>
<calcChain xmlns="http://schemas.openxmlformats.org/spreadsheetml/2006/main">
  <c r="D14" i="7" l="1"/>
  <c r="D15" i="7"/>
  <c r="D13" i="7"/>
  <c r="C15" i="7"/>
  <c r="C14" i="7"/>
  <c r="C13" i="7"/>
  <c r="I8" i="7"/>
  <c r="I9" i="7"/>
  <c r="G8" i="7"/>
  <c r="G9" i="7"/>
  <c r="G7" i="7"/>
  <c r="E7" i="7"/>
  <c r="E9" i="7" s="1"/>
  <c r="D8" i="7"/>
  <c r="D9" i="7"/>
  <c r="D7" i="7"/>
  <c r="C9" i="7"/>
  <c r="F13" i="7"/>
  <c r="C7" i="7"/>
  <c r="C8" i="7" s="1"/>
  <c r="H27" i="5"/>
  <c r="H28" i="5"/>
  <c r="H29" i="5"/>
  <c r="H30" i="5"/>
  <c r="C29" i="5"/>
  <c r="C28" i="5"/>
  <c r="C27" i="5"/>
  <c r="C36" i="5"/>
  <c r="C37" i="5" s="1"/>
  <c r="C38" i="5" s="1"/>
  <c r="C33" i="5"/>
  <c r="C34" i="5" s="1"/>
  <c r="C24" i="5"/>
  <c r="C25" i="5" s="1"/>
  <c r="C26" i="5" s="1"/>
  <c r="C30" i="5"/>
  <c r="C31" i="5" s="1"/>
  <c r="C32" i="5" s="1"/>
  <c r="H15" i="7"/>
  <c r="G15" i="7"/>
  <c r="F15" i="7"/>
  <c r="K15" i="7" s="1"/>
  <c r="E15" i="7"/>
  <c r="O15" i="7"/>
  <c r="H14" i="7"/>
  <c r="G14" i="7"/>
  <c r="F14" i="7"/>
  <c r="K14" i="7" s="1"/>
  <c r="E14" i="7"/>
  <c r="O14" i="7"/>
  <c r="H13" i="7"/>
  <c r="G13" i="7"/>
  <c r="E13" i="7"/>
  <c r="O13" i="7"/>
  <c r="H31" i="5"/>
  <c r="H32" i="5"/>
  <c r="H24" i="5"/>
  <c r="H25" i="5"/>
  <c r="H26" i="5"/>
  <c r="H33" i="5"/>
  <c r="I13" i="7" s="1"/>
  <c r="H34" i="5"/>
  <c r="I14" i="7" s="1"/>
  <c r="H35" i="5"/>
  <c r="I15" i="7" s="1"/>
  <c r="H36" i="5"/>
  <c r="H37" i="5"/>
  <c r="H38" i="5"/>
  <c r="H8" i="7"/>
  <c r="H9" i="7"/>
  <c r="H7" i="7"/>
  <c r="I7" i="7" s="1"/>
  <c r="F8" i="7"/>
  <c r="K8" i="7" s="1"/>
  <c r="F9" i="7"/>
  <c r="K9" i="7" s="1"/>
  <c r="F7" i="7"/>
  <c r="K7" i="7" s="1"/>
  <c r="O8" i="7"/>
  <c r="O9" i="7"/>
  <c r="O7" i="7"/>
  <c r="L9" i="7" l="1"/>
  <c r="E8" i="7"/>
  <c r="L8" i="7" s="1"/>
  <c r="C35" i="5"/>
  <c r="L14" i="7"/>
  <c r="L15" i="7"/>
  <c r="L13" i="7"/>
  <c r="M14" i="7" s="1"/>
  <c r="K13" i="7"/>
  <c r="L7" i="7"/>
  <c r="M8" i="7" l="1"/>
</calcChain>
</file>

<file path=xl/sharedStrings.xml><?xml version="1.0" encoding="utf-8"?>
<sst xmlns="http://schemas.openxmlformats.org/spreadsheetml/2006/main" count="111" uniqueCount="71">
  <si>
    <t xml:space="preserve">Perfiles </t>
  </si>
  <si>
    <t xml:space="preserve">Sucursal </t>
  </si>
  <si>
    <t>Auditor ISO 9001</t>
  </si>
  <si>
    <t>Auditor ISO 14001</t>
  </si>
  <si>
    <t>Auditor ISO 45001</t>
  </si>
  <si>
    <t xml:space="preserve">Datos de entrada </t>
  </si>
  <si>
    <t>Pasto</t>
  </si>
  <si>
    <t>cat.</t>
  </si>
  <si>
    <t>Costo de traslado</t>
  </si>
  <si>
    <t xml:space="preserve">Datos del cliente </t>
  </si>
  <si>
    <t>Nombre del cliente</t>
  </si>
  <si>
    <t xml:space="preserve"> </t>
  </si>
  <si>
    <t xml:space="preserve">Perfiles requeridos para la prestación del servicio </t>
  </si>
  <si>
    <t xml:space="preserve">perios requeridos </t>
  </si>
  <si>
    <t xml:space="preserve">COCACOLA </t>
  </si>
  <si>
    <t xml:space="preserve">Periodo maximo de prestación del servicio </t>
  </si>
  <si>
    <t xml:space="preserve">Cantidad </t>
  </si>
  <si>
    <t xml:space="preserve">Datos de la empresa </t>
  </si>
  <si>
    <t xml:space="preserve">Ciudad </t>
  </si>
  <si>
    <t>BOGOTA</t>
  </si>
  <si>
    <t xml:space="preserve">Costo por periodo </t>
  </si>
  <si>
    <t>tipo de contrato</t>
  </si>
  <si>
    <t>cd</t>
  </si>
  <si>
    <t>ci</t>
  </si>
  <si>
    <t xml:space="preserve">costo </t>
  </si>
  <si>
    <t xml:space="preserve">disponibilidad </t>
  </si>
  <si>
    <t xml:space="preserve">Procentaje según el contrato </t>
  </si>
  <si>
    <t>CI</t>
  </si>
  <si>
    <t>CD</t>
  </si>
  <si>
    <t xml:space="preserve">Periodo final de planeación </t>
  </si>
  <si>
    <t>11-14</t>
  </si>
  <si>
    <t>25-28</t>
  </si>
  <si>
    <t>39-42</t>
  </si>
  <si>
    <t>53-56</t>
  </si>
  <si>
    <t xml:space="preserve">PROGRAMACIÓN </t>
  </si>
  <si>
    <t>COSTO DE TRAS</t>
  </si>
  <si>
    <t xml:space="preserve">SUCURSAL </t>
  </si>
  <si>
    <t>PERFIL</t>
  </si>
  <si>
    <t xml:space="preserve">NUMERO DE PERIODOS </t>
  </si>
  <si>
    <t>COSTO POR PERIDO</t>
  </si>
  <si>
    <t>Tipo de contrato</t>
  </si>
  <si>
    <t>COSTO POR PERIODO F</t>
  </si>
  <si>
    <t xml:space="preserve">PERIODO DE INICIO </t>
  </si>
  <si>
    <t xml:space="preserve">PERIDO FINAL </t>
  </si>
  <si>
    <t>COSTO TOTAL</t>
  </si>
  <si>
    <t xml:space="preserve">TOTAL </t>
  </si>
  <si>
    <t>Centro</t>
  </si>
  <si>
    <t>Suroccidente</t>
  </si>
  <si>
    <t>Medellin</t>
  </si>
  <si>
    <t>Bucaramanga</t>
  </si>
  <si>
    <t>Bogotá</t>
  </si>
  <si>
    <t>Cali</t>
  </si>
  <si>
    <t>Villavicencio</t>
  </si>
  <si>
    <t>Barranquilla</t>
  </si>
  <si>
    <t>Manizales</t>
  </si>
  <si>
    <t>Cartagena</t>
  </si>
  <si>
    <t>Armenia</t>
  </si>
  <si>
    <t>Envigado</t>
  </si>
  <si>
    <t>Yopal</t>
  </si>
  <si>
    <t>Cúcuta</t>
  </si>
  <si>
    <t>Ibague</t>
  </si>
  <si>
    <t>Sincelejo</t>
  </si>
  <si>
    <t>Barrancabermeja</t>
  </si>
  <si>
    <t>Pereira</t>
  </si>
  <si>
    <t>Antioquia</t>
  </si>
  <si>
    <t>Oriente</t>
  </si>
  <si>
    <t>Caribe</t>
  </si>
  <si>
    <t xml:space="preserve">Tiempo de planeación </t>
  </si>
  <si>
    <t xml:space="preserve">Porcentaje de hora extra si se labora en jornada no laboral </t>
  </si>
  <si>
    <t>l</t>
  </si>
  <si>
    <t xml:space="preserve">Perido con costos adicionales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</si>
</sst>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0" xfId="0" applyFont="1" applyFill="1"/>
    <xf numFmtId="0" fontId="0" fillId="2" borderId="9" xfId="0" applyFill="1" applyBorder="1"/>
    <xf numFmtId="0" fontId="0" fillId="2" borderId="1" xfId="0" applyFill="1" applyBorder="1"/>
    <xf numFmtId="0" fontId="0" fillId="2" borderId="10" xfId="0" applyFill="1" applyBorder="1"/>
    <xf numFmtId="0" fontId="3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3" borderId="0" xfId="0" applyFill="1"/>
    <xf numFmtId="49" fontId="0" fillId="2" borderId="0" xfId="0" applyNumberFormat="1" applyFill="1"/>
    <xf numFmtId="0" fontId="0" fillId="2" borderId="0" xfId="0" applyFill="1" applyBorder="1" applyAlignment="1">
      <alignment horizontal="center"/>
    </xf>
    <xf numFmtId="0" fontId="0" fillId="4" borderId="0" xfId="0" applyFill="1"/>
    <xf numFmtId="0" fontId="3" fillId="2" borderId="11" xfId="0" applyFont="1" applyFill="1" applyBorder="1" applyAlignment="1"/>
    <xf numFmtId="0" fontId="5" fillId="0" borderId="0" xfId="0" applyFont="1" applyAlignment="1">
      <alignment horizontal="left"/>
    </xf>
    <xf numFmtId="0" fontId="3" fillId="2" borderId="5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5" fillId="5" borderId="12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21</xdr:row>
      <xdr:rowOff>25400</xdr:rowOff>
    </xdr:from>
    <xdr:to>
      <xdr:col>7</xdr:col>
      <xdr:colOff>368300</xdr:colOff>
      <xdr:row>23</xdr:row>
      <xdr:rowOff>50800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6F2121A-66F8-3248-959F-3241DD270821}"/>
            </a:ext>
          </a:extLst>
        </xdr:cNvPr>
        <xdr:cNvSpPr/>
      </xdr:nvSpPr>
      <xdr:spPr>
        <a:xfrm>
          <a:off x="4940300" y="4140200"/>
          <a:ext cx="1206500" cy="406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/>
            <a:t>Continuar</a:t>
          </a:r>
        </a:p>
        <a:p>
          <a:pPr algn="l"/>
          <a:endParaRPr lang="es-ES_trad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85A5-A15D-F641-B743-6E895D6FCDD5}">
  <dimension ref="B3:E10"/>
  <sheetViews>
    <sheetView zoomScale="99" workbookViewId="0">
      <selection activeCell="A5" sqref="A5:XFD5"/>
    </sheetView>
  </sheetViews>
  <sheetFormatPr baseColWidth="10" defaultRowHeight="15" x14ac:dyDescent="0.2"/>
  <cols>
    <col min="1" max="2" width="10.83203125" style="1"/>
    <col min="3" max="3" width="13.1640625" style="1" customWidth="1"/>
    <col min="4" max="16384" width="10.83203125" style="1"/>
  </cols>
  <sheetData>
    <row r="3" spans="2:5" ht="21" x14ac:dyDescent="0.25">
      <c r="B3" s="3" t="s">
        <v>67</v>
      </c>
    </row>
    <row r="5" spans="2:5" x14ac:dyDescent="0.2">
      <c r="B5" s="1" t="s">
        <v>29</v>
      </c>
      <c r="D5" s="32">
        <v>60</v>
      </c>
    </row>
    <row r="6" spans="2:5" x14ac:dyDescent="0.2">
      <c r="E6" s="1" t="s">
        <v>68</v>
      </c>
    </row>
    <row r="7" spans="2:5" x14ac:dyDescent="0.2">
      <c r="B7" s="1" t="s">
        <v>70</v>
      </c>
      <c r="D7" s="22" t="s">
        <v>30</v>
      </c>
      <c r="E7" s="1">
        <v>1.1000000000000001</v>
      </c>
    </row>
    <row r="8" spans="2:5" x14ac:dyDescent="0.2">
      <c r="D8" s="1" t="s">
        <v>31</v>
      </c>
    </row>
    <row r="9" spans="2:5" x14ac:dyDescent="0.2">
      <c r="D9" s="1" t="s">
        <v>32</v>
      </c>
    </row>
    <row r="10" spans="2:5" x14ac:dyDescent="0.2">
      <c r="D10" s="1" t="s">
        <v>33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6719-B251-F74B-8C32-09C1E2830A38}">
  <dimension ref="B4:AL38"/>
  <sheetViews>
    <sheetView tabSelected="1" topLeftCell="A4" workbookViewId="0">
      <selection activeCell="E28" sqref="E28"/>
    </sheetView>
  </sheetViews>
  <sheetFormatPr baseColWidth="10" defaultRowHeight="15" x14ac:dyDescent="0.2"/>
  <cols>
    <col min="1" max="1" width="4.6640625" style="1" customWidth="1"/>
    <col min="2" max="2" width="10.83203125" style="1"/>
    <col min="3" max="5" width="23.5" style="1" customWidth="1"/>
    <col min="6" max="6" width="30" style="1" customWidth="1"/>
    <col min="7" max="7" width="28.83203125" style="1" customWidth="1"/>
    <col min="8" max="19" width="23.5" style="1" customWidth="1"/>
    <col min="20" max="20" width="10.5" style="1" bestFit="1" customWidth="1"/>
    <col min="21" max="21" width="14" style="1" bestFit="1" customWidth="1"/>
    <col min="22" max="22" width="29.83203125" style="1" bestFit="1" customWidth="1"/>
    <col min="23" max="23" width="15.5" style="1" bestFit="1" customWidth="1"/>
    <col min="24" max="24" width="18.6640625" style="1" bestFit="1" customWidth="1"/>
    <col min="25" max="25" width="20.33203125" style="1" bestFit="1" customWidth="1"/>
    <col min="26" max="26" width="11.33203125" style="1" bestFit="1" customWidth="1"/>
    <col min="27" max="27" width="13.6640625" style="1" bestFit="1" customWidth="1"/>
    <col min="28" max="28" width="29.1640625" style="1" bestFit="1" customWidth="1"/>
    <col min="29" max="29" width="14.33203125" style="1" bestFit="1" customWidth="1"/>
    <col min="30" max="30" width="18" style="1" bestFit="1" customWidth="1"/>
    <col min="31" max="31" width="19.83203125" style="1" bestFit="1" customWidth="1"/>
    <col min="32" max="32" width="21" style="1" bestFit="1" customWidth="1"/>
    <col min="33" max="33" width="19.6640625" style="1" bestFit="1" customWidth="1"/>
    <col min="34" max="34" width="14.83203125" style="1" bestFit="1" customWidth="1"/>
    <col min="35" max="35" width="17.6640625" style="1" bestFit="1" customWidth="1"/>
    <col min="36" max="36" width="13.6640625" style="1" bestFit="1" customWidth="1"/>
    <col min="37" max="37" width="15.6640625" style="1" bestFit="1" customWidth="1"/>
    <col min="38" max="16384" width="10.83203125" style="1"/>
  </cols>
  <sheetData>
    <row r="4" spans="2:38" ht="29" x14ac:dyDescent="0.35">
      <c r="B4" s="31" t="s">
        <v>17</v>
      </c>
      <c r="C4" s="31"/>
      <c r="D4" s="31"/>
      <c r="E4" s="31"/>
    </row>
    <row r="5" spans="2:38" ht="31" x14ac:dyDescent="0.35">
      <c r="B5" s="26" t="s">
        <v>36</v>
      </c>
      <c r="I5" s="31" t="s">
        <v>8</v>
      </c>
      <c r="J5" s="31"/>
      <c r="K5" s="31"/>
      <c r="L5" s="31"/>
    </row>
    <row r="6" spans="2:38" ht="63" thickBot="1" x14ac:dyDescent="0.4">
      <c r="B6" s="29"/>
      <c r="C6" s="30" t="s">
        <v>48</v>
      </c>
      <c r="D6" s="30" t="s">
        <v>49</v>
      </c>
      <c r="E6" s="30" t="s">
        <v>50</v>
      </c>
      <c r="F6" s="30" t="s">
        <v>51</v>
      </c>
      <c r="G6" s="30" t="s">
        <v>6</v>
      </c>
      <c r="H6" s="30" t="s">
        <v>52</v>
      </c>
      <c r="I6" s="30" t="s">
        <v>53</v>
      </c>
      <c r="J6" s="30" t="s">
        <v>54</v>
      </c>
      <c r="K6" s="30" t="s">
        <v>55</v>
      </c>
      <c r="L6" s="30" t="s">
        <v>56</v>
      </c>
      <c r="M6" s="30" t="s">
        <v>57</v>
      </c>
      <c r="N6" s="30" t="s">
        <v>58</v>
      </c>
      <c r="O6" s="30" t="s">
        <v>59</v>
      </c>
      <c r="P6" s="30" t="s">
        <v>60</v>
      </c>
      <c r="Q6" s="30" t="s">
        <v>61</v>
      </c>
      <c r="R6" s="30" t="s">
        <v>62</v>
      </c>
      <c r="S6" s="30" t="s">
        <v>63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16"/>
      <c r="AE6" s="16"/>
      <c r="AF6" s="16"/>
      <c r="AG6" s="16"/>
      <c r="AH6" s="16"/>
      <c r="AI6" s="16"/>
      <c r="AJ6" s="16"/>
      <c r="AK6" s="16"/>
      <c r="AL6" s="8"/>
    </row>
    <row r="7" spans="2:38" s="6" customFormat="1" ht="30" thickTop="1" x14ac:dyDescent="0.35">
      <c r="B7" s="28" t="s">
        <v>64</v>
      </c>
      <c r="C7" s="28">
        <v>0</v>
      </c>
      <c r="D7" s="28">
        <v>1000</v>
      </c>
      <c r="E7" s="28">
        <v>1500</v>
      </c>
      <c r="F7" s="28">
        <v>1584</v>
      </c>
      <c r="G7" s="28">
        <v>1075</v>
      </c>
      <c r="H7" s="28">
        <v>1018</v>
      </c>
      <c r="I7" s="28">
        <v>1723</v>
      </c>
      <c r="J7" s="28">
        <v>0</v>
      </c>
      <c r="K7" s="28">
        <v>1390</v>
      </c>
      <c r="L7" s="28">
        <v>0</v>
      </c>
      <c r="M7" s="28">
        <v>0</v>
      </c>
      <c r="N7" s="28">
        <v>1450</v>
      </c>
      <c r="O7" s="28">
        <v>1895</v>
      </c>
      <c r="P7" s="28">
        <v>1113</v>
      </c>
      <c r="Q7" s="28">
        <v>1400</v>
      </c>
      <c r="R7" s="28">
        <v>1617</v>
      </c>
      <c r="S7" s="28">
        <v>0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2:38" s="6" customFormat="1" x14ac:dyDescent="0.2">
      <c r="B8" s="28" t="s">
        <v>65</v>
      </c>
      <c r="C8" s="28">
        <v>1622</v>
      </c>
      <c r="D8" s="28">
        <v>0</v>
      </c>
      <c r="E8" s="28">
        <v>1386</v>
      </c>
      <c r="F8" s="28">
        <v>1658</v>
      </c>
      <c r="G8" s="28">
        <v>1029</v>
      </c>
      <c r="H8" s="28">
        <v>1048</v>
      </c>
      <c r="I8" s="28">
        <v>1268</v>
      </c>
      <c r="J8" s="28">
        <v>1985</v>
      </c>
      <c r="K8" s="28">
        <v>1160</v>
      </c>
      <c r="L8" s="28">
        <v>1821</v>
      </c>
      <c r="M8" s="28">
        <v>1555</v>
      </c>
      <c r="N8" s="28">
        <v>0</v>
      </c>
      <c r="O8" s="28">
        <v>0</v>
      </c>
      <c r="P8" s="28">
        <v>1284</v>
      </c>
      <c r="Q8" s="28">
        <v>1771</v>
      </c>
      <c r="R8" s="28">
        <v>0</v>
      </c>
      <c r="S8" s="28">
        <v>1935</v>
      </c>
      <c r="U8" s="23"/>
    </row>
    <row r="9" spans="2:38" s="6" customFormat="1" x14ac:dyDescent="0.2">
      <c r="B9" s="28" t="s">
        <v>46</v>
      </c>
      <c r="C9" s="28">
        <v>1196</v>
      </c>
      <c r="D9" s="28">
        <v>1561</v>
      </c>
      <c r="E9" s="28">
        <v>0</v>
      </c>
      <c r="F9" s="28">
        <v>1397</v>
      </c>
      <c r="G9" s="28">
        <v>1907</v>
      </c>
      <c r="H9" s="28">
        <v>0</v>
      </c>
      <c r="I9" s="28">
        <v>1985</v>
      </c>
      <c r="J9" s="28">
        <v>1160</v>
      </c>
      <c r="K9" s="28">
        <v>1821</v>
      </c>
      <c r="L9" s="28">
        <v>1555</v>
      </c>
      <c r="M9" s="28">
        <v>1331</v>
      </c>
      <c r="N9" s="28">
        <v>1283</v>
      </c>
      <c r="O9" s="28">
        <v>1114</v>
      </c>
      <c r="P9" s="28">
        <v>0</v>
      </c>
      <c r="Q9" s="28">
        <v>1919</v>
      </c>
      <c r="R9" s="28">
        <v>1316</v>
      </c>
      <c r="S9" s="28">
        <v>1390</v>
      </c>
      <c r="U9" s="23"/>
    </row>
    <row r="10" spans="2:38" s="6" customFormat="1" x14ac:dyDescent="0.2">
      <c r="B10" s="28" t="s">
        <v>47</v>
      </c>
      <c r="C10" s="28">
        <v>1179</v>
      </c>
      <c r="D10" s="28">
        <v>1537</v>
      </c>
      <c r="E10" s="28">
        <v>1856</v>
      </c>
      <c r="F10" s="28">
        <v>0</v>
      </c>
      <c r="G10" s="28">
        <v>0</v>
      </c>
      <c r="H10" s="28">
        <v>1055</v>
      </c>
      <c r="I10" s="28">
        <v>1862</v>
      </c>
      <c r="J10" s="28">
        <v>1628</v>
      </c>
      <c r="K10" s="28">
        <v>1418</v>
      </c>
      <c r="L10" s="28"/>
      <c r="M10" s="28">
        <v>1667</v>
      </c>
      <c r="N10" s="28">
        <v>1863</v>
      </c>
      <c r="O10" s="28">
        <v>1240</v>
      </c>
      <c r="P10" s="28">
        <v>1548</v>
      </c>
      <c r="Q10" s="28">
        <v>1156</v>
      </c>
      <c r="R10" s="28">
        <v>1655</v>
      </c>
      <c r="S10" s="28">
        <v>1958</v>
      </c>
      <c r="U10" s="23"/>
    </row>
    <row r="11" spans="2:38" s="6" customFormat="1" x14ac:dyDescent="0.2">
      <c r="B11" s="28" t="s">
        <v>66</v>
      </c>
      <c r="C11" s="28">
        <v>1945</v>
      </c>
      <c r="D11" s="28">
        <v>1413</v>
      </c>
      <c r="E11" s="28">
        <v>1382</v>
      </c>
      <c r="F11" s="28">
        <v>1349</v>
      </c>
      <c r="G11" s="28">
        <v>1910</v>
      </c>
      <c r="H11" s="28">
        <v>1907</v>
      </c>
      <c r="I11" s="28">
        <v>0</v>
      </c>
      <c r="J11" s="28">
        <v>1051</v>
      </c>
      <c r="K11" s="28">
        <v>0</v>
      </c>
      <c r="L11" s="28">
        <v>1709</v>
      </c>
      <c r="M11" s="28">
        <v>1815</v>
      </c>
      <c r="N11" s="28">
        <v>1052</v>
      </c>
      <c r="O11" s="28">
        <v>1532</v>
      </c>
      <c r="P11" s="28">
        <v>1058</v>
      </c>
      <c r="Q11" s="28">
        <v>0</v>
      </c>
      <c r="R11" s="28">
        <v>1474</v>
      </c>
      <c r="S11" s="28">
        <v>1821</v>
      </c>
      <c r="U11" s="23"/>
    </row>
    <row r="12" spans="2:38" s="6" customFormat="1" x14ac:dyDescent="0.2">
      <c r="C12" s="23"/>
      <c r="D12" s="23"/>
      <c r="E12" s="23"/>
      <c r="F12" s="23"/>
      <c r="G12" s="23"/>
      <c r="U12" s="23"/>
    </row>
    <row r="13" spans="2:38" s="6" customFormat="1" x14ac:dyDescent="0.2">
      <c r="C13" s="23"/>
      <c r="D13" s="23"/>
      <c r="E13" s="23"/>
      <c r="F13" s="23"/>
      <c r="G13" s="23"/>
      <c r="U13" s="23"/>
    </row>
    <row r="14" spans="2:38" s="6" customFormat="1" x14ac:dyDescent="0.2"/>
    <row r="17" spans="3:10" x14ac:dyDescent="0.2">
      <c r="C17" s="1" t="s">
        <v>26</v>
      </c>
    </row>
    <row r="18" spans="3:10" x14ac:dyDescent="0.2">
      <c r="C18" s="1" t="s">
        <v>28</v>
      </c>
      <c r="D18" s="1">
        <v>1.42</v>
      </c>
    </row>
    <row r="19" spans="3:10" x14ac:dyDescent="0.2">
      <c r="C19" s="1" t="s">
        <v>27</v>
      </c>
      <c r="D19" s="1">
        <v>1.5</v>
      </c>
    </row>
    <row r="21" spans="3:10" ht="29" x14ac:dyDescent="0.35">
      <c r="C21" s="19" t="s">
        <v>1</v>
      </c>
      <c r="D21" s="19" t="s">
        <v>7</v>
      </c>
      <c r="E21" s="19" t="s">
        <v>0</v>
      </c>
      <c r="F21" s="19" t="s">
        <v>20</v>
      </c>
      <c r="G21" s="19" t="s">
        <v>21</v>
      </c>
      <c r="H21" s="20" t="s">
        <v>24</v>
      </c>
      <c r="I21" s="25" t="s">
        <v>25</v>
      </c>
      <c r="J21" s="25"/>
    </row>
    <row r="22" spans="3:10" x14ac:dyDescent="0.2">
      <c r="C22" s="17"/>
      <c r="D22" s="17"/>
      <c r="E22" s="17"/>
      <c r="F22" s="17"/>
      <c r="G22" s="17"/>
      <c r="H22" s="21"/>
    </row>
    <row r="23" spans="3:10" x14ac:dyDescent="0.2">
      <c r="C23" s="17"/>
      <c r="D23" s="17"/>
      <c r="E23" s="17"/>
      <c r="F23" s="17"/>
      <c r="G23" s="17"/>
      <c r="H23" s="21"/>
    </row>
    <row r="24" spans="3:10" x14ac:dyDescent="0.2">
      <c r="C24" s="17" t="str">
        <f>+B7</f>
        <v>Antioquia</v>
      </c>
      <c r="D24" s="17">
        <v>1</v>
      </c>
      <c r="E24" s="17" t="s">
        <v>2</v>
      </c>
      <c r="F24" s="17">
        <v>100</v>
      </c>
      <c r="G24" s="17" t="s">
        <v>22</v>
      </c>
      <c r="H24" s="21">
        <f>+IF(G24="cd",(F24*$D$18),(F24*$D$19))</f>
        <v>142</v>
      </c>
      <c r="I24" s="1">
        <v>15</v>
      </c>
    </row>
    <row r="25" spans="3:10" x14ac:dyDescent="0.2">
      <c r="C25" s="17" t="str">
        <f>+C24</f>
        <v>Antioquia</v>
      </c>
      <c r="D25" s="17">
        <v>1</v>
      </c>
      <c r="E25" s="17" t="s">
        <v>3</v>
      </c>
      <c r="F25" s="17">
        <v>110</v>
      </c>
      <c r="G25" s="17" t="s">
        <v>23</v>
      </c>
      <c r="H25" s="21">
        <f>+IF(G25="cd",(F25*$D$18),(F25*$D$19))</f>
        <v>165</v>
      </c>
      <c r="I25" s="1">
        <v>40</v>
      </c>
    </row>
    <row r="26" spans="3:10" x14ac:dyDescent="0.2">
      <c r="C26" s="17" t="str">
        <f>+C25</f>
        <v>Antioquia</v>
      </c>
      <c r="D26" s="17">
        <v>1</v>
      </c>
      <c r="E26" s="17" t="s">
        <v>4</v>
      </c>
      <c r="F26" s="17">
        <v>120</v>
      </c>
      <c r="G26" s="17" t="s">
        <v>22</v>
      </c>
      <c r="H26" s="21">
        <f>+IF(G26="cd",(F26*$D$18),(F26*$D$19))</f>
        <v>170.39999999999998</v>
      </c>
      <c r="I26" s="1">
        <v>15</v>
      </c>
    </row>
    <row r="27" spans="3:10" x14ac:dyDescent="0.2">
      <c r="C27" s="17" t="str">
        <f>+B8</f>
        <v>Oriente</v>
      </c>
      <c r="D27" s="17">
        <v>2</v>
      </c>
      <c r="E27" s="17" t="s">
        <v>2</v>
      </c>
      <c r="F27" s="17">
        <v>100</v>
      </c>
      <c r="G27" s="17" t="s">
        <v>22</v>
      </c>
      <c r="H27" s="21">
        <f t="shared" ref="H27:H30" si="0">+IF(G27="cd",(F27*$D$18),(F27*$D$19))</f>
        <v>142</v>
      </c>
      <c r="I27" s="1">
        <v>15</v>
      </c>
    </row>
    <row r="28" spans="3:10" x14ac:dyDescent="0.2">
      <c r="C28" s="17" t="str">
        <f>+C27</f>
        <v>Oriente</v>
      </c>
      <c r="D28" s="17">
        <v>2</v>
      </c>
      <c r="E28" s="17" t="s">
        <v>3</v>
      </c>
      <c r="F28" s="17">
        <v>110</v>
      </c>
      <c r="G28" s="17" t="s">
        <v>23</v>
      </c>
      <c r="H28" s="21">
        <f t="shared" si="0"/>
        <v>165</v>
      </c>
      <c r="I28" s="1">
        <v>15</v>
      </c>
    </row>
    <row r="29" spans="3:10" x14ac:dyDescent="0.2">
      <c r="C29" s="17" t="str">
        <f>+C28</f>
        <v>Oriente</v>
      </c>
      <c r="D29" s="17">
        <v>2</v>
      </c>
      <c r="E29" s="17" t="s">
        <v>4</v>
      </c>
      <c r="F29" s="17">
        <v>120</v>
      </c>
      <c r="G29" s="17" t="s">
        <v>22</v>
      </c>
      <c r="H29" s="21">
        <f t="shared" si="0"/>
        <v>170.39999999999998</v>
      </c>
      <c r="I29" s="1">
        <v>40</v>
      </c>
    </row>
    <row r="30" spans="3:10" x14ac:dyDescent="0.2">
      <c r="C30" s="17" t="str">
        <f>+B9</f>
        <v>Centro</v>
      </c>
      <c r="D30" s="17">
        <v>15</v>
      </c>
      <c r="E30" s="17" t="s">
        <v>2</v>
      </c>
      <c r="F30" s="17">
        <v>100</v>
      </c>
      <c r="G30" s="17" t="s">
        <v>22</v>
      </c>
      <c r="H30" s="21">
        <f t="shared" si="0"/>
        <v>142</v>
      </c>
      <c r="I30" s="1">
        <v>15</v>
      </c>
    </row>
    <row r="31" spans="3:10" x14ac:dyDescent="0.2">
      <c r="C31" s="17" t="str">
        <f>+C30</f>
        <v>Centro</v>
      </c>
      <c r="D31" s="17">
        <v>12</v>
      </c>
      <c r="E31" s="17" t="s">
        <v>3</v>
      </c>
      <c r="F31" s="17">
        <v>110</v>
      </c>
      <c r="G31" s="17" t="s">
        <v>23</v>
      </c>
      <c r="H31" s="21">
        <f t="shared" ref="H31:H38" si="1">+IF(G31="cd",(F31*$D$18),(F31*$D$19))</f>
        <v>165</v>
      </c>
      <c r="I31" s="1">
        <v>15</v>
      </c>
    </row>
    <row r="32" spans="3:10" x14ac:dyDescent="0.2">
      <c r="C32" s="17" t="str">
        <f>+C31</f>
        <v>Centro</v>
      </c>
      <c r="D32" s="17">
        <v>11</v>
      </c>
      <c r="E32" s="17" t="s">
        <v>4</v>
      </c>
      <c r="F32" s="17">
        <v>120</v>
      </c>
      <c r="G32" s="17" t="s">
        <v>22</v>
      </c>
      <c r="H32" s="21">
        <f t="shared" si="1"/>
        <v>170.39999999999998</v>
      </c>
      <c r="I32" s="1">
        <v>40</v>
      </c>
    </row>
    <row r="33" spans="3:9" x14ac:dyDescent="0.2">
      <c r="C33" s="17" t="str">
        <f>+B11</f>
        <v>Caribe</v>
      </c>
      <c r="D33" s="17">
        <v>1</v>
      </c>
      <c r="E33" s="17" t="s">
        <v>2</v>
      </c>
      <c r="F33" s="17">
        <v>100</v>
      </c>
      <c r="G33" s="17" t="s">
        <v>22</v>
      </c>
      <c r="H33" s="21">
        <f t="shared" si="1"/>
        <v>142</v>
      </c>
      <c r="I33" s="1">
        <v>40</v>
      </c>
    </row>
    <row r="34" spans="3:9" x14ac:dyDescent="0.2">
      <c r="C34" s="17" t="str">
        <f>+C33</f>
        <v>Caribe</v>
      </c>
      <c r="D34" s="17">
        <v>1</v>
      </c>
      <c r="E34" s="17" t="s">
        <v>3</v>
      </c>
      <c r="F34" s="17">
        <v>110</v>
      </c>
      <c r="G34" s="17" t="s">
        <v>23</v>
      </c>
      <c r="H34" s="21">
        <f t="shared" si="1"/>
        <v>165</v>
      </c>
      <c r="I34" s="1">
        <v>15</v>
      </c>
    </row>
    <row r="35" spans="3:9" x14ac:dyDescent="0.2">
      <c r="C35" s="17" t="str">
        <f>+C33</f>
        <v>Caribe</v>
      </c>
      <c r="D35" s="17">
        <v>1</v>
      </c>
      <c r="E35" s="17" t="s">
        <v>4</v>
      </c>
      <c r="F35" s="17">
        <v>120</v>
      </c>
      <c r="G35" s="17" t="s">
        <v>22</v>
      </c>
      <c r="H35" s="21">
        <f t="shared" si="1"/>
        <v>170.39999999999998</v>
      </c>
      <c r="I35" s="1">
        <v>40</v>
      </c>
    </row>
    <row r="36" spans="3:9" x14ac:dyDescent="0.2">
      <c r="C36" s="17" t="str">
        <f>+B10</f>
        <v>Suroccidente</v>
      </c>
      <c r="D36" s="17">
        <v>1</v>
      </c>
      <c r="E36" s="17" t="s">
        <v>2</v>
      </c>
      <c r="F36" s="17">
        <v>100</v>
      </c>
      <c r="G36" s="17" t="s">
        <v>22</v>
      </c>
      <c r="H36" s="21">
        <f t="shared" si="1"/>
        <v>142</v>
      </c>
      <c r="I36" s="1">
        <v>15</v>
      </c>
    </row>
    <row r="37" spans="3:9" x14ac:dyDescent="0.2">
      <c r="C37" s="17" t="str">
        <f>+C36</f>
        <v>Suroccidente</v>
      </c>
      <c r="D37" s="17">
        <v>1</v>
      </c>
      <c r="E37" s="17" t="s">
        <v>3</v>
      </c>
      <c r="F37" s="17">
        <v>110</v>
      </c>
      <c r="G37" s="17" t="s">
        <v>23</v>
      </c>
      <c r="H37" s="21">
        <f t="shared" si="1"/>
        <v>165</v>
      </c>
      <c r="I37" s="1">
        <v>40</v>
      </c>
    </row>
    <row r="38" spans="3:9" x14ac:dyDescent="0.2">
      <c r="C38" s="17" t="str">
        <f>+C37</f>
        <v>Suroccidente</v>
      </c>
      <c r="D38" s="17">
        <v>1</v>
      </c>
      <c r="E38" s="17" t="s">
        <v>4</v>
      </c>
      <c r="F38" s="17">
        <v>120</v>
      </c>
      <c r="G38" s="17" t="s">
        <v>22</v>
      </c>
      <c r="H38" s="21">
        <f t="shared" si="1"/>
        <v>170.39999999999998</v>
      </c>
      <c r="I38" s="1">
        <v>15</v>
      </c>
    </row>
  </sheetData>
  <mergeCells count="2">
    <mergeCell ref="I5:L5"/>
    <mergeCell ref="B4:E4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5E4C-8332-D041-BE6C-4BB20B9172D9}">
  <dimension ref="B4:H17"/>
  <sheetViews>
    <sheetView zoomScale="111" workbookViewId="0">
      <selection activeCell="F22" sqref="F22"/>
    </sheetView>
  </sheetViews>
  <sheetFormatPr baseColWidth="10" defaultRowHeight="15" x14ac:dyDescent="0.2"/>
  <cols>
    <col min="1" max="16384" width="10.83203125" style="1"/>
  </cols>
  <sheetData>
    <row r="4" spans="2:8" ht="31" x14ac:dyDescent="0.35">
      <c r="B4" s="12" t="s">
        <v>5</v>
      </c>
    </row>
    <row r="6" spans="2:8" x14ac:dyDescent="0.2">
      <c r="B6" s="2" t="s">
        <v>9</v>
      </c>
    </row>
    <row r="7" spans="2:8" ht="16" thickBot="1" x14ac:dyDescent="0.25"/>
    <row r="8" spans="2:8" ht="16" thickBot="1" x14ac:dyDescent="0.25">
      <c r="C8" s="2" t="s">
        <v>10</v>
      </c>
      <c r="G8" s="4" t="s">
        <v>14</v>
      </c>
      <c r="H8" s="5"/>
    </row>
    <row r="9" spans="2:8" ht="16" thickBot="1" x14ac:dyDescent="0.25">
      <c r="C9" s="2" t="s">
        <v>18</v>
      </c>
      <c r="G9" s="7" t="s">
        <v>19</v>
      </c>
      <c r="H9" s="9"/>
    </row>
    <row r="10" spans="2:8" x14ac:dyDescent="0.2">
      <c r="C10" s="1" t="s">
        <v>11</v>
      </c>
    </row>
    <row r="11" spans="2:8" x14ac:dyDescent="0.2">
      <c r="B11" s="1" t="s">
        <v>16</v>
      </c>
      <c r="C11" s="6" t="s">
        <v>12</v>
      </c>
      <c r="H11" s="1" t="s">
        <v>13</v>
      </c>
    </row>
    <row r="12" spans="2:8" ht="16" thickBot="1" x14ac:dyDescent="0.25"/>
    <row r="13" spans="2:8" ht="16" thickBot="1" x14ac:dyDescent="0.25">
      <c r="B13" s="10">
        <v>1</v>
      </c>
      <c r="C13" s="4" t="s">
        <v>2</v>
      </c>
      <c r="D13" s="15"/>
      <c r="E13" s="15"/>
      <c r="F13" s="15"/>
      <c r="G13" s="5"/>
      <c r="H13" s="5">
        <v>1</v>
      </c>
    </row>
    <row r="14" spans="2:8" ht="16" thickBot="1" x14ac:dyDescent="0.25">
      <c r="B14" s="14">
        <v>1</v>
      </c>
      <c r="C14" s="4" t="s">
        <v>3</v>
      </c>
      <c r="D14" s="15"/>
      <c r="E14" s="15"/>
      <c r="F14" s="15"/>
      <c r="G14" s="5"/>
      <c r="H14" s="5">
        <v>2</v>
      </c>
    </row>
    <row r="15" spans="2:8" ht="16" thickBot="1" x14ac:dyDescent="0.25">
      <c r="B15" s="11">
        <v>3</v>
      </c>
      <c r="C15" s="7" t="s">
        <v>4</v>
      </c>
      <c r="D15" s="8"/>
      <c r="E15" s="8"/>
      <c r="F15" s="8"/>
      <c r="G15" s="9"/>
      <c r="H15" s="14">
        <v>3</v>
      </c>
    </row>
    <row r="16" spans="2:8" ht="16" thickBot="1" x14ac:dyDescent="0.25"/>
    <row r="17" spans="3:8" ht="16" thickBot="1" x14ac:dyDescent="0.25">
      <c r="C17" s="1" t="s">
        <v>15</v>
      </c>
      <c r="H17" s="14">
        <v>10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46AE-98CC-ED4E-BA8C-2C9CDA35500E}">
  <dimension ref="A3:BX15"/>
  <sheetViews>
    <sheetView workbookViewId="0">
      <selection activeCell="BX6" sqref="BX6"/>
    </sheetView>
  </sheetViews>
  <sheetFormatPr baseColWidth="10" defaultRowHeight="15" x14ac:dyDescent="0.2"/>
  <cols>
    <col min="1" max="1" width="7" style="1" customWidth="1"/>
    <col min="2" max="3" width="10.83203125" style="1"/>
    <col min="4" max="4" width="17.33203125" style="1" customWidth="1"/>
    <col min="5" max="5" width="12.5" style="1" bestFit="1" customWidth="1"/>
    <col min="6" max="6" width="18.83203125" style="1" bestFit="1" customWidth="1"/>
    <col min="7" max="7" width="15.6640625" style="1" bestFit="1" customWidth="1"/>
    <col min="8" max="8" width="13.6640625" style="1" bestFit="1" customWidth="1"/>
    <col min="9" max="9" width="18.1640625" style="1" bestFit="1" customWidth="1"/>
    <col min="10" max="10" width="15.83203125" style="1" bestFit="1" customWidth="1"/>
    <col min="11" max="11" width="11.83203125" style="1" bestFit="1" customWidth="1"/>
    <col min="12" max="12" width="11.1640625" style="1" bestFit="1" customWidth="1"/>
    <col min="13" max="16" width="10.83203125" style="1"/>
    <col min="17" max="25" width="2.1640625" style="1" bestFit="1" customWidth="1"/>
    <col min="26" max="76" width="3.1640625" style="1" bestFit="1" customWidth="1"/>
    <col min="77" max="16384" width="10.83203125" style="1"/>
  </cols>
  <sheetData>
    <row r="3" spans="1:76" x14ac:dyDescent="0.2">
      <c r="B3" s="1" t="s">
        <v>34</v>
      </c>
    </row>
    <row r="5" spans="1:76" x14ac:dyDescent="0.2">
      <c r="Q5" s="1" t="s">
        <v>69</v>
      </c>
    </row>
    <row r="6" spans="1:76" x14ac:dyDescent="0.2">
      <c r="C6" s="13" t="s">
        <v>36</v>
      </c>
      <c r="D6" s="13" t="s">
        <v>37</v>
      </c>
      <c r="E6" s="13" t="s">
        <v>35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Q6" s="1">
        <v>1</v>
      </c>
      <c r="R6" s="1">
        <v>2</v>
      </c>
      <c r="S6" s="1">
        <v>3</v>
      </c>
      <c r="T6" s="1">
        <v>4</v>
      </c>
      <c r="U6" s="1">
        <v>5</v>
      </c>
      <c r="V6" s="32">
        <v>6</v>
      </c>
      <c r="W6" s="32">
        <v>7</v>
      </c>
      <c r="X6" s="1">
        <v>8</v>
      </c>
      <c r="Y6" s="1">
        <v>9</v>
      </c>
      <c r="Z6" s="1">
        <v>10</v>
      </c>
      <c r="AA6" s="1">
        <v>11</v>
      </c>
      <c r="AB6" s="1">
        <v>12</v>
      </c>
      <c r="AC6" s="1">
        <v>13</v>
      </c>
      <c r="AD6" s="1">
        <v>14</v>
      </c>
      <c r="AE6" s="1">
        <v>15</v>
      </c>
      <c r="AF6" s="1">
        <v>16</v>
      </c>
      <c r="AG6" s="1">
        <v>17</v>
      </c>
      <c r="AH6" s="1">
        <v>18</v>
      </c>
      <c r="AI6" s="1">
        <v>19</v>
      </c>
      <c r="AJ6" s="1">
        <v>20</v>
      </c>
      <c r="AK6" s="1">
        <v>21</v>
      </c>
      <c r="AL6" s="1">
        <v>22</v>
      </c>
      <c r="AM6" s="1">
        <v>23</v>
      </c>
      <c r="AN6" s="1">
        <v>24</v>
      </c>
      <c r="AO6" s="1">
        <v>25</v>
      </c>
      <c r="AP6" s="1">
        <v>26</v>
      </c>
      <c r="AQ6" s="1">
        <v>27</v>
      </c>
      <c r="AR6" s="1">
        <v>28</v>
      </c>
      <c r="AS6" s="1">
        <v>29</v>
      </c>
      <c r="AT6" s="1">
        <v>30</v>
      </c>
      <c r="AU6" s="1">
        <v>31</v>
      </c>
      <c r="AV6" s="1">
        <v>32</v>
      </c>
      <c r="AW6" s="1">
        <v>33</v>
      </c>
      <c r="AX6" s="1">
        <v>34</v>
      </c>
      <c r="AY6" s="1">
        <v>35</v>
      </c>
      <c r="AZ6" s="1">
        <v>36</v>
      </c>
      <c r="BA6" s="1">
        <v>37</v>
      </c>
      <c r="BB6" s="1">
        <v>38</v>
      </c>
      <c r="BC6" s="1">
        <v>39</v>
      </c>
      <c r="BD6" s="1">
        <v>40</v>
      </c>
      <c r="BE6" s="1">
        <v>41</v>
      </c>
      <c r="BF6" s="1">
        <v>42</v>
      </c>
      <c r="BG6" s="1">
        <v>43</v>
      </c>
      <c r="BH6" s="1">
        <v>44</v>
      </c>
      <c r="BI6" s="1">
        <v>45</v>
      </c>
      <c r="BJ6" s="1">
        <v>46</v>
      </c>
      <c r="BK6" s="1">
        <v>47</v>
      </c>
      <c r="BL6" s="1">
        <v>48</v>
      </c>
      <c r="BM6" s="1">
        <v>49</v>
      </c>
      <c r="BN6" s="1">
        <v>50</v>
      </c>
      <c r="BO6" s="1">
        <v>51</v>
      </c>
      <c r="BP6" s="1">
        <v>52</v>
      </c>
      <c r="BQ6" s="1">
        <v>53</v>
      </c>
      <c r="BR6" s="1">
        <v>54</v>
      </c>
      <c r="BS6" s="1">
        <v>55</v>
      </c>
      <c r="BT6" s="1">
        <v>56</v>
      </c>
      <c r="BU6" s="1">
        <v>57</v>
      </c>
      <c r="BV6" s="1">
        <v>58</v>
      </c>
      <c r="BW6" s="1">
        <v>59</v>
      </c>
      <c r="BX6" s="1">
        <v>60</v>
      </c>
    </row>
    <row r="7" spans="1:76" x14ac:dyDescent="0.2">
      <c r="A7" s="1">
        <v>1</v>
      </c>
      <c r="C7" s="13" t="str">
        <f>+'p2'!C24</f>
        <v>Antioquia</v>
      </c>
      <c r="D7" s="13" t="str">
        <f>+'p2'!E24</f>
        <v>Auditor ISO 9001</v>
      </c>
      <c r="E7" s="13">
        <f>+'p2'!E7</f>
        <v>1500</v>
      </c>
      <c r="F7" s="13">
        <f>+P3a!H13</f>
        <v>1</v>
      </c>
      <c r="G7" s="13">
        <f>+'p2'!F24</f>
        <v>100</v>
      </c>
      <c r="H7" s="13" t="str">
        <f>+'p2'!G30</f>
        <v>cd</v>
      </c>
      <c r="I7" s="13">
        <f>+IF(H7="cd",(G7*'p2'!$D$18),('Resultado 1'!G7*'p2'!$D$19))</f>
        <v>142</v>
      </c>
      <c r="J7" s="13">
        <v>0</v>
      </c>
      <c r="K7" s="13">
        <f>+F7</f>
        <v>1</v>
      </c>
      <c r="L7" s="13">
        <f>+(I7*F7)+(E7*F7)</f>
        <v>1642</v>
      </c>
      <c r="M7" s="13"/>
      <c r="O7" s="13" t="str">
        <f>+D7</f>
        <v>Auditor ISO 9001</v>
      </c>
      <c r="Q7" s="24"/>
      <c r="V7" s="32"/>
      <c r="W7" s="32"/>
    </row>
    <row r="8" spans="1:76" x14ac:dyDescent="0.2">
      <c r="C8" s="13" t="str">
        <f>+C7</f>
        <v>Antioquia</v>
      </c>
      <c r="D8" s="13" t="str">
        <f>+'p2'!E25</f>
        <v>Auditor ISO 14001</v>
      </c>
      <c r="E8" s="13">
        <f>+E7</f>
        <v>1500</v>
      </c>
      <c r="F8" s="13">
        <f>+P3a!H14</f>
        <v>2</v>
      </c>
      <c r="G8" s="13">
        <f>+'p2'!F25</f>
        <v>110</v>
      </c>
      <c r="H8" s="13" t="str">
        <f>+'p2'!G31</f>
        <v>ci</v>
      </c>
      <c r="I8" s="13">
        <f>+IF(H8="cd",(G8*'p2'!$D$18),('Resultado 1'!G8*'p2'!$D$19))</f>
        <v>165</v>
      </c>
      <c r="J8" s="13">
        <v>0</v>
      </c>
      <c r="K8" s="13">
        <f t="shared" ref="K8:K9" si="0">+F8</f>
        <v>2</v>
      </c>
      <c r="L8" s="13">
        <f t="shared" ref="L8:L9" si="1">+(I8*F8)+(E8*F8)</f>
        <v>3330</v>
      </c>
      <c r="M8" s="13">
        <f>+SUM(L7:L9)</f>
        <v>9983.2000000000007</v>
      </c>
      <c r="O8" s="13" t="str">
        <f t="shared" ref="O8:O9" si="2">+D8</f>
        <v>Auditor ISO 14001</v>
      </c>
      <c r="Q8" s="24"/>
      <c r="R8" s="24"/>
      <c r="V8" s="32"/>
      <c r="W8" s="32"/>
    </row>
    <row r="9" spans="1:76" x14ac:dyDescent="0.2">
      <c r="C9" s="13" t="str">
        <f>+C7</f>
        <v>Antioquia</v>
      </c>
      <c r="D9" s="13" t="str">
        <f>+'p2'!E26</f>
        <v>Auditor ISO 45001</v>
      </c>
      <c r="E9" s="13">
        <f>+E7</f>
        <v>1500</v>
      </c>
      <c r="F9" s="13">
        <f>+P3a!H15</f>
        <v>3</v>
      </c>
      <c r="G9" s="13">
        <f>+'p2'!F26</f>
        <v>120</v>
      </c>
      <c r="H9" s="13" t="str">
        <f>+'p2'!G32</f>
        <v>cd</v>
      </c>
      <c r="I9" s="13">
        <f>+IF(H9="cd",(G9*'p2'!$D$18),('Resultado 1'!G9*'p2'!$D$19))</f>
        <v>170.39999999999998</v>
      </c>
      <c r="J9" s="13">
        <v>0</v>
      </c>
      <c r="K9" s="13">
        <f t="shared" si="0"/>
        <v>3</v>
      </c>
      <c r="L9" s="13">
        <f t="shared" si="1"/>
        <v>5011.2</v>
      </c>
      <c r="M9" s="13"/>
      <c r="O9" s="13" t="str">
        <f t="shared" si="2"/>
        <v>Auditor ISO 45001</v>
      </c>
      <c r="Q9" s="24"/>
      <c r="R9" s="24"/>
      <c r="S9" s="24"/>
      <c r="V9" s="32"/>
      <c r="W9" s="32"/>
    </row>
    <row r="12" spans="1:76" x14ac:dyDescent="0.2">
      <c r="C12" s="13" t="s">
        <v>36</v>
      </c>
      <c r="D12" s="13" t="s">
        <v>37</v>
      </c>
      <c r="E12" s="13" t="s">
        <v>35</v>
      </c>
      <c r="F12" s="13" t="s">
        <v>38</v>
      </c>
      <c r="G12" s="13" t="s">
        <v>39</v>
      </c>
      <c r="H12" s="13" t="s">
        <v>40</v>
      </c>
      <c r="I12" s="13" t="s">
        <v>41</v>
      </c>
      <c r="J12" s="13" t="s">
        <v>42</v>
      </c>
      <c r="K12" s="13" t="s">
        <v>43</v>
      </c>
      <c r="L12" s="13" t="s">
        <v>44</v>
      </c>
      <c r="M12" s="13" t="s">
        <v>45</v>
      </c>
      <c r="Q12" s="1">
        <v>1</v>
      </c>
      <c r="R12" s="1">
        <v>2</v>
      </c>
      <c r="S12" s="1">
        <v>3</v>
      </c>
      <c r="T12" s="1">
        <v>4</v>
      </c>
      <c r="U12" s="1">
        <v>5</v>
      </c>
      <c r="V12" s="32">
        <v>6</v>
      </c>
      <c r="W12" s="32">
        <v>7</v>
      </c>
      <c r="X12" s="1">
        <v>8</v>
      </c>
      <c r="Y12" s="1">
        <v>9</v>
      </c>
      <c r="Z12" s="1">
        <v>10</v>
      </c>
      <c r="AA12" s="1">
        <v>11</v>
      </c>
      <c r="AB12" s="1">
        <v>12</v>
      </c>
      <c r="AC12" s="1">
        <v>13</v>
      </c>
      <c r="AD12" s="1">
        <v>14</v>
      </c>
      <c r="AE12" s="1">
        <v>15</v>
      </c>
      <c r="AF12" s="1">
        <v>16</v>
      </c>
      <c r="AG12" s="1">
        <v>17</v>
      </c>
      <c r="AH12" s="1">
        <v>18</v>
      </c>
      <c r="AI12" s="1">
        <v>19</v>
      </c>
      <c r="AJ12" s="1">
        <v>20</v>
      </c>
      <c r="AK12" s="1">
        <v>21</v>
      </c>
      <c r="AL12" s="1">
        <v>22</v>
      </c>
      <c r="AM12" s="1">
        <v>23</v>
      </c>
      <c r="AN12" s="1">
        <v>24</v>
      </c>
      <c r="AO12" s="1">
        <v>25</v>
      </c>
      <c r="AP12" s="1">
        <v>26</v>
      </c>
      <c r="AQ12" s="1">
        <v>27</v>
      </c>
      <c r="AR12" s="1">
        <v>28</v>
      </c>
      <c r="AS12" s="1">
        <v>29</v>
      </c>
      <c r="AT12" s="1">
        <v>30</v>
      </c>
      <c r="AU12" s="1">
        <v>31</v>
      </c>
      <c r="AV12" s="1">
        <v>32</v>
      </c>
      <c r="AW12" s="1">
        <v>33</v>
      </c>
      <c r="AX12" s="1">
        <v>34</v>
      </c>
      <c r="AY12" s="1">
        <v>35</v>
      </c>
      <c r="AZ12" s="1">
        <v>36</v>
      </c>
      <c r="BA12" s="1">
        <v>37</v>
      </c>
      <c r="BB12" s="1">
        <v>38</v>
      </c>
      <c r="BC12" s="1">
        <v>39</v>
      </c>
      <c r="BD12" s="1">
        <v>40</v>
      </c>
      <c r="BE12" s="1">
        <v>41</v>
      </c>
      <c r="BF12" s="1">
        <v>42</v>
      </c>
      <c r="BG12" s="1">
        <v>43</v>
      </c>
      <c r="BH12" s="1">
        <v>44</v>
      </c>
      <c r="BI12" s="1">
        <v>45</v>
      </c>
      <c r="BJ12" s="1">
        <v>46</v>
      </c>
      <c r="BK12" s="1">
        <v>47</v>
      </c>
      <c r="BL12" s="1">
        <v>48</v>
      </c>
      <c r="BM12" s="1">
        <v>49</v>
      </c>
      <c r="BN12" s="1">
        <v>50</v>
      </c>
      <c r="BO12" s="1">
        <v>51</v>
      </c>
      <c r="BP12" s="1">
        <v>52</v>
      </c>
      <c r="BQ12" s="1">
        <v>53</v>
      </c>
      <c r="BR12" s="1">
        <v>54</v>
      </c>
      <c r="BS12" s="1">
        <v>55</v>
      </c>
      <c r="BT12" s="1">
        <v>56</v>
      </c>
      <c r="BU12" s="1">
        <v>57</v>
      </c>
      <c r="BV12" s="1">
        <v>58</v>
      </c>
      <c r="BW12" s="1">
        <v>59</v>
      </c>
      <c r="BX12" s="1">
        <v>60</v>
      </c>
    </row>
    <row r="13" spans="1:76" x14ac:dyDescent="0.2">
      <c r="A13" s="1">
        <v>2</v>
      </c>
      <c r="C13" s="13" t="str">
        <f>+'p2'!C30</f>
        <v>Centro</v>
      </c>
      <c r="D13" s="13" t="str">
        <f>+D7</f>
        <v>Auditor ISO 9001</v>
      </c>
      <c r="E13" s="13" t="e">
        <f>+'p2'!#REF!</f>
        <v>#REF!</v>
      </c>
      <c r="F13" s="13">
        <f>+P3a!H19</f>
        <v>0</v>
      </c>
      <c r="G13" s="13">
        <f>+'p2'!F33</f>
        <v>100</v>
      </c>
      <c r="H13" s="13" t="str">
        <f>+'p2'!G33</f>
        <v>cd</v>
      </c>
      <c r="I13" s="13">
        <f>+'p2'!H33</f>
        <v>142</v>
      </c>
      <c r="J13" s="13">
        <v>0</v>
      </c>
      <c r="K13" s="13">
        <f>+F13</f>
        <v>0</v>
      </c>
      <c r="L13" s="13" t="e">
        <f>+(I13*F13)+(E13*F13)</f>
        <v>#REF!</v>
      </c>
      <c r="M13" s="13"/>
      <c r="O13" s="13" t="str">
        <f>+D13</f>
        <v>Auditor ISO 9001</v>
      </c>
      <c r="Q13" s="24"/>
      <c r="V13" s="32"/>
      <c r="W13" s="32"/>
    </row>
    <row r="14" spans="1:76" x14ac:dyDescent="0.2">
      <c r="C14" s="13" t="str">
        <f>+C13</f>
        <v>Centro</v>
      </c>
      <c r="D14" s="13" t="str">
        <f t="shared" ref="D14:D15" si="3">+D8</f>
        <v>Auditor ISO 14001</v>
      </c>
      <c r="E14" s="13" t="e">
        <f>+'p2'!#REF!</f>
        <v>#REF!</v>
      </c>
      <c r="F14" s="13">
        <f>+P3a!H20</f>
        <v>0</v>
      </c>
      <c r="G14" s="13">
        <f>+'p2'!F34</f>
        <v>110</v>
      </c>
      <c r="H14" s="13" t="str">
        <f>+'p2'!G34</f>
        <v>ci</v>
      </c>
      <c r="I14" s="13">
        <f>+'p2'!H34</f>
        <v>165</v>
      </c>
      <c r="J14" s="13">
        <v>0</v>
      </c>
      <c r="K14" s="13">
        <f t="shared" ref="K14:K15" si="4">+F14</f>
        <v>0</v>
      </c>
      <c r="L14" s="13" t="e">
        <f t="shared" ref="L14:L15" si="5">+(I14*F14)+(E14*F14)</f>
        <v>#REF!</v>
      </c>
      <c r="M14" s="13" t="e">
        <f>+SUM(L13:L15)</f>
        <v>#REF!</v>
      </c>
      <c r="O14" s="13" t="str">
        <f t="shared" ref="O14:O15" si="6">+D14</f>
        <v>Auditor ISO 14001</v>
      </c>
      <c r="Q14" s="24"/>
      <c r="R14" s="24"/>
      <c r="V14" s="32"/>
      <c r="W14" s="32"/>
    </row>
    <row r="15" spans="1:76" x14ac:dyDescent="0.2">
      <c r="C15" s="13" t="str">
        <f>+C14</f>
        <v>Centro</v>
      </c>
      <c r="D15" s="13" t="str">
        <f t="shared" si="3"/>
        <v>Auditor ISO 45001</v>
      </c>
      <c r="E15" s="13" t="e">
        <f>+'p2'!#REF!</f>
        <v>#REF!</v>
      </c>
      <c r="F15" s="13">
        <f>+P3a!H21</f>
        <v>0</v>
      </c>
      <c r="G15" s="13">
        <f>+'p2'!F35</f>
        <v>120</v>
      </c>
      <c r="H15" s="13" t="str">
        <f>+'p2'!G35</f>
        <v>cd</v>
      </c>
      <c r="I15" s="13">
        <f>+'p2'!H35</f>
        <v>170.39999999999998</v>
      </c>
      <c r="J15" s="13">
        <v>0</v>
      </c>
      <c r="K15" s="13">
        <f t="shared" si="4"/>
        <v>0</v>
      </c>
      <c r="L15" s="13" t="e">
        <f t="shared" si="5"/>
        <v>#REF!</v>
      </c>
      <c r="M15" s="13"/>
      <c r="O15" s="13" t="str">
        <f t="shared" si="6"/>
        <v>Auditor ISO 45001</v>
      </c>
      <c r="Q15" s="24"/>
      <c r="R15" s="24"/>
      <c r="S15" s="24"/>
      <c r="V15" s="32"/>
      <c r="W15" s="32"/>
    </row>
  </sheetData>
  <pageMargins left="0" right="0" top="0" bottom="0" header="0" footer="0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p1</vt:lpstr>
      <vt:lpstr>p2</vt:lpstr>
      <vt:lpstr>P3a</vt:lpstr>
      <vt:lpstr>Resultado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de Microsoft Office</cp:lastModifiedBy>
  <cp:revision/>
  <dcterms:created xsi:type="dcterms:W3CDTF">2018-03-29T14:09:11Z</dcterms:created>
  <dcterms:modified xsi:type="dcterms:W3CDTF">2018-03-31T17:02:43Z</dcterms:modified>
  <cp:category/>
  <cp:contentStatus/>
</cp:coreProperties>
</file>