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codeName="ThisWorkbook" defaultThemeVersion="166925"/>
  <mc:AlternateContent xmlns:mc="http://schemas.openxmlformats.org/markup-compatibility/2006">
    <mc:Choice Requires="x15">
      <x15ac:absPath xmlns:x15ac="http://schemas.microsoft.com/office/spreadsheetml/2010/11/ac" url="/Users/baukenn/Desktop/Desktop Files/Personal/SK FILES/"/>
    </mc:Choice>
  </mc:AlternateContent>
  <xr:revisionPtr revIDLastSave="0" documentId="13_ncr:1_{F799E8F9-9598-1845-A08E-7CA162878038}" xr6:coauthVersionLast="47" xr6:coauthVersionMax="47" xr10:uidLastSave="{00000000-0000-0000-0000-000000000000}"/>
  <bookViews>
    <workbookView xWindow="0" yWindow="500" windowWidth="40960" windowHeight="24040" tabRatio="937" firstSheet="1" activeTab="2" xr2:uid="{00000000-000D-0000-FFFF-FFFF00000000}"/>
  </bookViews>
  <sheets>
    <sheet name="Guidlines" sheetId="17" r:id="rId1"/>
    <sheet name="PS" sheetId="6" r:id="rId2"/>
    <sheet name="Annual Budget" sheetId="29" r:id="rId3"/>
    <sheet name="ABYIP 2025" sheetId="32" r:id="rId4"/>
    <sheet name="ENVIRONMENT" sheetId="37" r:id="rId5"/>
    <sheet name="GOVERNANCE" sheetId="38" r:id="rId6"/>
    <sheet name="SOCIAL INCLUSION AND EQUITY" sheetId="39" r:id="rId7"/>
    <sheet name="ACTIVE CITIZENSHIP" sheetId="40" r:id="rId8"/>
    <sheet name="GLOBAL MOBILITY" sheetId="41" r:id="rId9"/>
    <sheet name="PEACE BUILDING AND SECURITY" sheetId="36" r:id="rId10"/>
    <sheet name="EDUCATION" sheetId="28" r:id="rId11"/>
    <sheet name="HEALTH" sheetId="34" r:id="rId12"/>
    <sheet name="ECONOMIC EMPOWERMENT" sheetId="35" r:id="rId13"/>
    <sheet name="AGRICULTURE" sheetId="42" state="hidden" r:id="rId14"/>
  </sheets>
  <definedNames>
    <definedName name="_xlnm.Print_Area" localSheetId="7">'ACTIVE CITIZENSHIP'!$A$1:$I$29</definedName>
    <definedName name="_xlnm.Print_Area" localSheetId="13">AGRICULTURE!$A$1:$I$28</definedName>
    <definedName name="_xlnm.Print_Area" localSheetId="12">'ECONOMIC EMPOWERMENT'!$A$1:$I$27</definedName>
    <definedName name="_xlnm.Print_Area" localSheetId="10">EDUCATION!$A$1:$I$31</definedName>
    <definedName name="_xlnm.Print_Area" localSheetId="4">ENVIRONMENT!$A$1:$I$27</definedName>
    <definedName name="_xlnm.Print_Area" localSheetId="8">'GLOBAL MOBILITY'!$A$1:$I$28</definedName>
    <definedName name="_xlnm.Print_Area" localSheetId="5">GOVERNANCE!$A$1:$I$29</definedName>
    <definedName name="_xlnm.Print_Area" localSheetId="9">'PEACE BUILDING AND SECURITY'!$A$1:$I$30</definedName>
    <definedName name="_xlnm.Print_Area" localSheetId="1">PS!$A$1:$S$27</definedName>
    <definedName name="_xlnm.Print_Titles" localSheetId="3">'ABYIP 2025'!$3:$14</definedName>
    <definedName name="_xlnm.Print_Titles" localSheetId="7">'ACTIVE CITIZENSHIP'!$3:$8</definedName>
    <definedName name="_xlnm.Print_Titles" localSheetId="13">AGRICULTURE!$3:$8</definedName>
    <definedName name="_xlnm.Print_Titles" localSheetId="12">'ECONOMIC EMPOWERMENT'!$3:$8</definedName>
    <definedName name="_xlnm.Print_Titles" localSheetId="10">EDUCATION!$3:$8</definedName>
    <definedName name="_xlnm.Print_Titles" localSheetId="4">ENVIRONMENT!$3:$8</definedName>
    <definedName name="_xlnm.Print_Titles" localSheetId="8">'GLOBAL MOBILITY'!$3:$8</definedName>
    <definedName name="_xlnm.Print_Titles" localSheetId="5">GOVERNANCE!$3:$8</definedName>
    <definedName name="_xlnm.Print_Titles" localSheetId="11">HEALTH!$2:$7</definedName>
    <definedName name="_xlnm.Print_Titles" localSheetId="9">'PEACE BUILDING AND SECURITY'!$3:$8</definedName>
    <definedName name="_xlnm.Print_Titles" localSheetId="6">'SOCIAL INCLUSION AND EQUITY'!$3:$8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29" l="1"/>
  <c r="V20" i="6"/>
  <c r="V21" i="6"/>
  <c r="F21" i="6" s="1"/>
  <c r="I21" i="6" s="1"/>
  <c r="J31" i="32"/>
  <c r="J26" i="32"/>
  <c r="J38" i="32"/>
  <c r="J36" i="32"/>
  <c r="J33" i="32"/>
  <c r="J30" i="32"/>
  <c r="J28" i="32"/>
  <c r="J25" i="32"/>
  <c r="J24" i="32"/>
  <c r="J22" i="32"/>
  <c r="J20" i="32"/>
  <c r="J19" i="32"/>
  <c r="J17" i="32"/>
  <c r="J16" i="32"/>
  <c r="V26" i="6"/>
  <c r="C83" i="29"/>
  <c r="G39" i="32"/>
  <c r="H16" i="37"/>
  <c r="H18" i="39"/>
  <c r="H17" i="40"/>
  <c r="F20" i="6" l="1"/>
  <c r="I20" i="6" s="1"/>
  <c r="J39" i="32"/>
  <c r="H16" i="42"/>
  <c r="H16" i="35"/>
  <c r="H18" i="36" l="1"/>
  <c r="H16" i="41" l="1"/>
  <c r="H17" i="38"/>
  <c r="H13" i="34"/>
  <c r="C79" i="29" l="1"/>
  <c r="C75" i="29"/>
  <c r="C70" i="29"/>
  <c r="C65" i="29"/>
  <c r="C60" i="29"/>
  <c r="C50" i="29"/>
  <c r="C34" i="29"/>
  <c r="C54" i="29"/>
  <c r="C46" i="29"/>
  <c r="C85" i="29" l="1"/>
  <c r="C17" i="29"/>
  <c r="I39" i="32" l="1"/>
  <c r="H39" i="32"/>
  <c r="H17" i="28"/>
  <c r="C37" i="29" l="1"/>
  <c r="C87" i="29" s="1"/>
  <c r="C89" i="29" s="1"/>
  <c r="V11" i="6"/>
  <c r="F11" i="6" s="1"/>
  <c r="I11" i="6" s="1"/>
  <c r="U22" i="6" l="1"/>
  <c r="V12" i="6"/>
  <c r="V14" i="6"/>
  <c r="F14" i="6" s="1"/>
  <c r="I14" i="6" s="1"/>
  <c r="V16" i="6"/>
  <c r="V18" i="6"/>
  <c r="J11" i="6"/>
  <c r="V19" i="6"/>
  <c r="V22" i="6" s="1"/>
  <c r="V17" i="6"/>
  <c r="V15" i="6"/>
  <c r="V13" i="6"/>
  <c r="F19" i="6" l="1"/>
  <c r="I19" i="6" s="1"/>
  <c r="F15" i="6"/>
  <c r="I15" i="6" s="1"/>
  <c r="J15" i="6" s="1"/>
  <c r="F18" i="6"/>
  <c r="I18" i="6" s="1"/>
  <c r="J18" i="6" s="1"/>
  <c r="F16" i="6"/>
  <c r="I16" i="6" s="1"/>
  <c r="L16" i="6" s="1"/>
  <c r="M16" i="6" s="1"/>
  <c r="N16" i="6" s="1"/>
  <c r="Q16" i="6" s="1"/>
  <c r="S16" i="6" s="1"/>
  <c r="F13" i="6"/>
  <c r="I13" i="6" s="1"/>
  <c r="L13" i="6" s="1"/>
  <c r="M13" i="6" s="1"/>
  <c r="N13" i="6" s="1"/>
  <c r="Q13" i="6" s="1"/>
  <c r="S13" i="6" s="1"/>
  <c r="F17" i="6"/>
  <c r="I17" i="6" s="1"/>
  <c r="L17" i="6" s="1"/>
  <c r="M17" i="6" s="1"/>
  <c r="N17" i="6" s="1"/>
  <c r="F12" i="6"/>
  <c r="I12" i="6" s="1"/>
  <c r="J14" i="6"/>
  <c r="L11" i="6"/>
  <c r="M11" i="6" s="1"/>
  <c r="L14" i="6"/>
  <c r="M14" i="6" s="1"/>
  <c r="N14" i="6" s="1"/>
  <c r="P14" i="6" s="1"/>
  <c r="L15" i="6"/>
  <c r="M15" i="6" s="1"/>
  <c r="N15" i="6" s="1"/>
  <c r="P15" i="6" s="1"/>
  <c r="L19" i="6" l="1"/>
  <c r="M19" i="6" s="1"/>
  <c r="N19" i="6" s="1"/>
  <c r="I22" i="6"/>
  <c r="J12" i="6"/>
  <c r="J17" i="6"/>
  <c r="J19" i="6"/>
  <c r="J22" i="6" s="1"/>
  <c r="J13" i="6"/>
  <c r="L18" i="6"/>
  <c r="M18" i="6" s="1"/>
  <c r="N18" i="6" s="1"/>
  <c r="J16" i="6"/>
  <c r="L12" i="6"/>
  <c r="M12" i="6" s="1"/>
  <c r="N12" i="6" s="1"/>
  <c r="P12" i="6" s="1"/>
  <c r="Q15" i="6"/>
  <c r="S15" i="6" s="1"/>
  <c r="P16" i="6"/>
  <c r="P13" i="6"/>
  <c r="Q14" i="6"/>
  <c r="S14" i="6" s="1"/>
  <c r="Q17" i="6"/>
  <c r="S17" i="6" s="1"/>
  <c r="P17" i="6"/>
  <c r="N11" i="6"/>
  <c r="P19" i="6" l="1"/>
  <c r="Q19" i="6"/>
  <c r="S19" i="6" s="1"/>
  <c r="P7" i="6"/>
  <c r="Q12" i="6"/>
  <c r="S12" i="6" s="1"/>
  <c r="L22" i="6"/>
  <c r="M22" i="6"/>
  <c r="Q18" i="6"/>
  <c r="S18" i="6" s="1"/>
  <c r="P18" i="6"/>
  <c r="N22" i="6"/>
  <c r="Q11" i="6"/>
  <c r="S11" i="6" s="1"/>
  <c r="P6" i="6"/>
  <c r="P11" i="6"/>
  <c r="P22" i="6" s="1"/>
</calcChain>
</file>

<file path=xl/sharedStrings.xml><?xml version="1.0" encoding="utf-8"?>
<sst xmlns="http://schemas.openxmlformats.org/spreadsheetml/2006/main" count="717" uniqueCount="292">
  <si>
    <t>Republic of the Philippines</t>
  </si>
  <si>
    <t>Province of Pampanga</t>
  </si>
  <si>
    <t>Honoraria</t>
  </si>
  <si>
    <t>Reference Code</t>
  </si>
  <si>
    <t>PPAs</t>
  </si>
  <si>
    <t>Description</t>
  </si>
  <si>
    <t>Expected Result</t>
  </si>
  <si>
    <t>Performance Indicator</t>
  </si>
  <si>
    <t>Period of Implementation</t>
  </si>
  <si>
    <t>Budget</t>
  </si>
  <si>
    <t>Person Responsible</t>
  </si>
  <si>
    <t>MOOE</t>
  </si>
  <si>
    <t>CO</t>
  </si>
  <si>
    <t>PS</t>
  </si>
  <si>
    <t>Total</t>
  </si>
  <si>
    <t>TOTAL</t>
  </si>
  <si>
    <t>Barangay Budget Preparation Form No. 3</t>
  </si>
  <si>
    <r>
      <t xml:space="preserve">PLANTILLA OF PERSONNEL, FY </t>
    </r>
    <r>
      <rPr>
        <b/>
        <u/>
        <sz val="10"/>
        <color theme="1"/>
        <rFont val="Arial Narrow"/>
        <family val="2"/>
      </rPr>
      <t>2024</t>
    </r>
  </si>
  <si>
    <t xml:space="preserve">          Barangay</t>
  </si>
  <si>
    <t xml:space="preserve">          City/Municipality of</t>
  </si>
  <si>
    <t xml:space="preserve">          Province of</t>
  </si>
  <si>
    <t>PAMPANGA</t>
  </si>
  <si>
    <t>Item Number</t>
  </si>
  <si>
    <t>Position Title</t>
  </si>
  <si>
    <t>Name of Incumbent</t>
  </si>
  <si>
    <t>Current Year</t>
  </si>
  <si>
    <t>Budget Year</t>
  </si>
  <si>
    <t>SG</t>
  </si>
  <si>
    <t>RATE</t>
  </si>
  <si>
    <t>Increase/ Decrease</t>
  </si>
  <si>
    <t>( 1 )</t>
  </si>
  <si>
    <t>( 2 )</t>
  </si>
  <si>
    <t>( 3 )</t>
  </si>
  <si>
    <t>( 4 )</t>
  </si>
  <si>
    <t>( 5 )</t>
  </si>
  <si>
    <t>( 6 )</t>
  </si>
  <si>
    <t>( 7 )</t>
  </si>
  <si>
    <t>( 8 )</t>
  </si>
  <si>
    <t>Honoraria per mon</t>
  </si>
  <si>
    <t>SK Kagawad</t>
  </si>
  <si>
    <t>₱</t>
  </si>
  <si>
    <t>SK Secretary</t>
  </si>
  <si>
    <t>SK Treasurer</t>
  </si>
  <si>
    <t>Prepared by:</t>
  </si>
  <si>
    <t>Approved by:</t>
  </si>
  <si>
    <t>25 % PS</t>
  </si>
  <si>
    <t>Other Supplies and Materials Expenses</t>
  </si>
  <si>
    <t>Object of Expenditure</t>
  </si>
  <si>
    <t>Account Code</t>
  </si>
  <si>
    <t>Budget Year Expenditure (Proposed)</t>
  </si>
  <si>
    <t>PART I. Receipts Program</t>
  </si>
  <si>
    <t>Ten percent (10%) of the general fund of the barangay</t>
  </si>
  <si>
    <t>TOTAL ESTIMATED FUNDS AVAILABLE FOR APPROPRIATION</t>
  </si>
  <si>
    <t>PART II. Expenditure Program</t>
  </si>
  <si>
    <t>GENERAL ADMINISTRATIVE PROGRAM:</t>
  </si>
  <si>
    <t>CURRENT OPERATING EXPENDITURE</t>
  </si>
  <si>
    <t>Personal Service (PS)</t>
  </si>
  <si>
    <t>Honararia</t>
  </si>
  <si>
    <t>Total PS</t>
  </si>
  <si>
    <t>Maintenance and Operating Expenses (MOOE)</t>
  </si>
  <si>
    <t xml:space="preserve">Fidelity Bond Premiums </t>
  </si>
  <si>
    <t>Total MOOE</t>
  </si>
  <si>
    <t>TOTAL GENERAL ADMINISTRATIVE PROGRAM</t>
  </si>
  <si>
    <t>Center of Participation</t>
  </si>
  <si>
    <t>Program/Project/Activity (PPAs)</t>
  </si>
  <si>
    <t>PART III. Youth Development and Empowerment Programs</t>
  </si>
  <si>
    <t>TOTAL EXPENDITURE PROGRAM</t>
  </si>
  <si>
    <t>ENDING BALANCE</t>
  </si>
  <si>
    <t>Percentage of SK Officials who will undergo training</t>
  </si>
  <si>
    <t>To enhance the capability of the SK
officials to
implement good programs</t>
  </si>
  <si>
    <t>Youth Development Concern</t>
  </si>
  <si>
    <t>Objective</t>
  </si>
  <si>
    <t>Target</t>
  </si>
  <si>
    <t>Lack of financial to sustain the Bench Marking among Sangguniang Kabataan Officials</t>
  </si>
  <si>
    <t>SK Chairperson</t>
  </si>
  <si>
    <t>Total Youth Development and Empowerment Programs</t>
  </si>
  <si>
    <t>Consistent availability of complete set of printing and photocopy materials</t>
  </si>
  <si>
    <t>Increase the number of students who will benefit from free printing services.</t>
  </si>
  <si>
    <t xml:space="preserve">CO </t>
  </si>
  <si>
    <t xml:space="preserve"> TOTAL</t>
  </si>
  <si>
    <t>Youth players are actively engaged and determined to participate on Sports Events</t>
  </si>
  <si>
    <t>Increase number of youth participating to Barangay Sports League</t>
  </si>
  <si>
    <t>Members of Katipunan ng Kabataan are consistently and actively participating in civic matters and are punctual in attending the semi annual conduct of KK assembly.</t>
  </si>
  <si>
    <t>Consistent conduct of KK assembly and to increase the number of KK member attendees.</t>
  </si>
  <si>
    <t>Improve the transparency and accountability of the SK Council as public servants.</t>
  </si>
  <si>
    <t>Linggo ng Kabataan</t>
  </si>
  <si>
    <t>Youth are actively participating to various social events</t>
  </si>
  <si>
    <t>Number of the participants of the youth.
Increase the number of youths participating on social events</t>
  </si>
  <si>
    <t>Lack of Access to Educational Resources.</t>
  </si>
  <si>
    <t>To provide support to youth students through free photocopy and printing services.</t>
  </si>
  <si>
    <t>All KK Student Members</t>
  </si>
  <si>
    <t>All KK Members</t>
  </si>
  <si>
    <t>Insufficient knowledge regarding the cause and effects of illicit substances and the regulations being enforced by the government.</t>
  </si>
  <si>
    <t>Drug Symposium: Anti-Drug Abuse Seminar</t>
  </si>
  <si>
    <t>Failure to conduct Katipunan ng Kabataan Assembly for the past years.</t>
  </si>
  <si>
    <t>Insufficient Accomplishment Reports for Transparency.</t>
  </si>
  <si>
    <t>SK Chairman</t>
  </si>
  <si>
    <t>Province: Pampanga</t>
  </si>
  <si>
    <t>Region: III</t>
  </si>
  <si>
    <t>Jan. – Dec.</t>
  </si>
  <si>
    <t>A program which aims to involve the youth in public and civic engagement to enhance their social, political and cultural aspects as well as to validate programs through open forum.</t>
  </si>
  <si>
    <t>August</t>
  </si>
  <si>
    <t xml:space="preserve">Lack of enhancement of communication, strategic and social skills </t>
  </si>
  <si>
    <t xml:space="preserve">A program that aims to strengthen the relationship of youth. </t>
  </si>
  <si>
    <t>A program which aims to help in developing the communication and social skills among youths.</t>
  </si>
  <si>
    <t xml:space="preserve">         1. EDUCATION</t>
  </si>
  <si>
    <t xml:space="preserve">         3. GOVERNANCE</t>
  </si>
  <si>
    <t xml:space="preserve">         4. ACTIVE CITIZENSHIP</t>
  </si>
  <si>
    <t xml:space="preserve">         5. ENVIRONMENT</t>
  </si>
  <si>
    <t>Basketball and Volleyball Tournament</t>
  </si>
  <si>
    <t>MUNICIPALITY OF APALIT</t>
  </si>
  <si>
    <t>Municipality: Apalit</t>
  </si>
  <si>
    <t>Office of the Sangguniang Kabataan</t>
  </si>
  <si>
    <t>Free Printing Program</t>
  </si>
  <si>
    <t xml:space="preserve">         2. SPORTS AND DEVELOPMENT</t>
  </si>
  <si>
    <t>Inter-Barangay League</t>
  </si>
  <si>
    <t>Clean-up Drive Program</t>
  </si>
  <si>
    <t xml:space="preserve">         6. HEALTH</t>
  </si>
  <si>
    <t xml:space="preserve">         7. ECONOMIC EMPOWERMENT</t>
  </si>
  <si>
    <t>Community Base Monitoring Program</t>
  </si>
  <si>
    <t xml:space="preserve">         8. PEACE BUILDING AND SECURITY</t>
  </si>
  <si>
    <t>Anti-Drugs Abuse Seminar (BADAC)</t>
  </si>
  <si>
    <t>To restore the basketball court to its optimal condition, ensuring safety, functionality, and aesthetic appeal for players and spectators alike.</t>
  </si>
  <si>
    <t>Support a vibrant fiesta street dance event aimed at celebrating cultural diversity, fostering community unity, and promoting joyous participation in traditional and contemporary dance forms.</t>
  </si>
  <si>
    <t>Assess the extent to which the fiesta street dance event promotes cultural appreciation and understanding among participants and attendees.</t>
  </si>
  <si>
    <t>To organize and execute a successful community clean-up drive aimed at promoting environmental stewardship, improving local aesthetics, and fostering a sense of civic pride among participants.</t>
  </si>
  <si>
    <t xml:space="preserve">Utilize visual inspections and feedback from stakeholders to assess the overall appearance of the court post-restoration. </t>
  </si>
  <si>
    <t>Assess the environmental impact of the clean-up drive by documenting improvements in the cleanliness and appearance of the targeted area.</t>
  </si>
  <si>
    <t>Empower individuals to build resilience and coping mechanisms to navigate life's challenges, stressors, and setbacks in a healthy and adaptive manner.</t>
  </si>
  <si>
    <t>Conduct long-term evaluations to assess the sustained impact of the seminar on participants' mental health knowledge, attitudes, and behaviors.</t>
  </si>
  <si>
    <t>To establish a community-based monitoring program aimed at empowering local residents to actively participate in monitoring and improving community</t>
  </si>
  <si>
    <t xml:space="preserve">Assess the quantity and quality of data collected through community monitoring efforts. </t>
  </si>
  <si>
    <t>To educate participants about the dangers of drug abuse, empower them with knowledge and skills to resist peer pressure, make informed decisions, and promote healthy lifestyles, ultimately reducing drug abuse and its negative consequences within the community.</t>
  </si>
  <si>
    <t>Assess the broader impact of the anti-drug abuse seminar on the community by monitoring indicators such as drug-related crime rates, school absenteeism due to drug use, and demand for substance abuse treatment services.</t>
  </si>
  <si>
    <t>APALIT</t>
  </si>
  <si>
    <t>1. CENTER OF PARTICIPATION :  EDUCATION</t>
  </si>
  <si>
    <t>A program which aims to provide free printing services among the members of the Katipunan ng Kabataan.</t>
  </si>
  <si>
    <t>April-Jun.</t>
  </si>
  <si>
    <t>Expected Results (desired objective)</t>
  </si>
  <si>
    <t>Performance Indicator (means of measurement)</t>
  </si>
  <si>
    <t>3. CENTER OF PARTICIPATION :  GOVERNANCE</t>
  </si>
  <si>
    <t>Sangguniang Kabataan and Katipunan ng Kabataan Semi-Annual Assembly</t>
  </si>
  <si>
    <t>4. CENTER OF PARTICIPATION :  ACTIVE CITIZENSHIP</t>
  </si>
  <si>
    <t>SK Members</t>
  </si>
  <si>
    <t>5. CENTER OF PARTICIPATION :  ENVIRONMENT</t>
  </si>
  <si>
    <t>A program which aims to involve the youth in protecting and conservation of the enviroment.</t>
  </si>
  <si>
    <t>6. CENTER OF PARTICIPATION : HEALTH</t>
  </si>
  <si>
    <t>7. CENTER OF PARTICIPATION :  ECONOMIC EMPOWERMENT</t>
  </si>
  <si>
    <t>Jan.-Dec.</t>
  </si>
  <si>
    <t>8. CENTER OF PARTICIPATION :  PEACE BUILDING AND SECURITY</t>
  </si>
  <si>
    <t>Mental Health Awareness Seminar
Gender Sensitivity and VAW Seminar</t>
  </si>
  <si>
    <t>SK Members
LYDO</t>
  </si>
  <si>
    <t>.</t>
  </si>
  <si>
    <t>Comprehensive Barangay Youth Development Plan (CBYDP) CY: 2024-2026</t>
  </si>
  <si>
    <t>Number of the participants of the youth. Increase the number of youths participating on social events</t>
  </si>
  <si>
    <r>
      <t xml:space="preserve">CENTER OF PARTICIPATION: </t>
    </r>
    <r>
      <rPr>
        <b/>
        <u/>
        <sz val="11"/>
        <color theme="0"/>
        <rFont val="Arial Narrow"/>
        <family val="2"/>
      </rPr>
      <t>EDUCATION</t>
    </r>
  </si>
  <si>
    <r>
      <rPr>
        <b/>
        <sz val="11"/>
        <rFont val="Arial Narrow"/>
        <family val="2"/>
      </rPr>
      <t>Agenda Statement</t>
    </r>
    <r>
      <rPr>
        <sz val="11"/>
        <rFont val="Arial Narrow"/>
        <family val="2"/>
      </rPr>
      <t>: For the youth to participate in accessible, developmental, quality, and relevant formal, non-formal and informal lifelong learning and training that prepares graduates to be globally competitive but responsive to national needs and to prepare them for the workplace and the emergence of new media and other technologies.</t>
    </r>
  </si>
  <si>
    <r>
      <t xml:space="preserve">CENTER OF PARTICIPATION: </t>
    </r>
    <r>
      <rPr>
        <b/>
        <u/>
        <sz val="11"/>
        <color theme="0"/>
        <rFont val="Arial Narrow"/>
        <family val="2"/>
      </rPr>
      <t>HEALTH</t>
    </r>
  </si>
  <si>
    <r>
      <rPr>
        <b/>
        <sz val="11"/>
        <rFont val="Arial Narrow"/>
        <family val="2"/>
      </rPr>
      <t>Agenda Statement</t>
    </r>
    <r>
      <rPr>
        <sz val="11"/>
        <rFont val="Arial Narrow"/>
        <family val="2"/>
      </rPr>
      <t>: For the youth to participate in multi-sensitive, multi-sectoral and inclusive programs, projects, activities and services on health and financial risk protection with serious consideration of nutrition, reproductive health and psychosocial concerns that promote the youth’s health and well-being as well as Address their sexual and non-sexual risk-taking behaviors.</t>
    </r>
  </si>
  <si>
    <t>Increasing number of mental health cases and women's abuse cases</t>
  </si>
  <si>
    <t>Attested by:</t>
  </si>
  <si>
    <r>
      <t xml:space="preserve">CENTER OF PARTICIPATION: </t>
    </r>
    <r>
      <rPr>
        <b/>
        <u/>
        <sz val="11"/>
        <color theme="0"/>
        <rFont val="Arial Narrow"/>
        <family val="2"/>
      </rPr>
      <t>ECONOMIC EMPOWERMENT</t>
    </r>
  </si>
  <si>
    <r>
      <rPr>
        <b/>
        <sz val="11"/>
        <rFont val="Arial Narrow"/>
        <family val="2"/>
      </rPr>
      <t>Agenda Statement</t>
    </r>
    <r>
      <rPr>
        <sz val="11"/>
        <rFont val="Arial Narrow"/>
        <family val="2"/>
      </rPr>
      <t>: For the youth to participate in the economy, as empowered employee and/or entrepreneurs who are productively engaged in gainful and decent work and/or businesses, and protected from work-related vulnerabilities such as discrimination, underemployment, undue contractualization, occupational hazards, and child labor.</t>
    </r>
  </si>
  <si>
    <t>Outdated information of the KK members</t>
  </si>
  <si>
    <r>
      <t xml:space="preserve">CENTER OF PARTICIPATION: </t>
    </r>
    <r>
      <rPr>
        <b/>
        <u/>
        <sz val="11"/>
        <color theme="0"/>
        <rFont val="Arial Narrow"/>
        <family val="2"/>
      </rPr>
      <t>PEACE BUILDING AND SECURITY</t>
    </r>
  </si>
  <si>
    <r>
      <rPr>
        <b/>
        <sz val="10"/>
        <rFont val="Arial Narrow"/>
        <family val="2"/>
      </rPr>
      <t>Agenda Statement:</t>
    </r>
    <r>
      <rPr>
        <sz val="10"/>
        <rFont val="Arial Narrow"/>
        <family val="2"/>
      </rPr>
      <t xml:space="preserve"> For the youth to participate in promoting human security, including public safety and order, safeguarding of territorial integrity sovereignty, and in contributing to national peace and unity.</t>
    </r>
  </si>
  <si>
    <r>
      <rPr>
        <b/>
        <sz val="10"/>
        <rFont val="Arial Narrow"/>
        <family val="2"/>
      </rPr>
      <t>Agenda Statement</t>
    </r>
    <r>
      <rPr>
        <sz val="10"/>
        <rFont val="Arial Narrow"/>
        <family val="2"/>
      </rPr>
      <t>: For the youth to participate in the planning, implementation, monitoring, and evaluation of child and youth- friendly programs, policies and activities on environmental protection, climate change adaptation and mitigation and DRRM, with the use of new technologies and indigenous knowledge, so as to promote sustainable natural ecosystems and smarter localities, biodiversity conservation, waste management and pollution control.</t>
    </r>
  </si>
  <si>
    <r>
      <t xml:space="preserve">CENTER OF PARTICIPATION: </t>
    </r>
    <r>
      <rPr>
        <b/>
        <u/>
        <sz val="11"/>
        <color theme="0"/>
        <rFont val="Arial Narrow"/>
        <family val="2"/>
      </rPr>
      <t>ENVIRONMENT</t>
    </r>
  </si>
  <si>
    <t>Promote food security and sustainable urban living by empowering communities to cultivate and maintain urban gardens through the Kabuhayan sa Gulayan Urban Agriculture Program.</t>
  </si>
  <si>
    <t>The increase in the number of urban gardens established and maintained by program participants, measured against predetermined targets set for each community or area.</t>
  </si>
  <si>
    <t>Improper use of agricultural land</t>
  </si>
  <si>
    <t>Lack of environmental care and protection, and knowledge on sustaining environment</t>
  </si>
  <si>
    <r>
      <t xml:space="preserve">CENTER OF PARTICIPATION: </t>
    </r>
    <r>
      <rPr>
        <b/>
        <u/>
        <sz val="11"/>
        <color theme="0"/>
        <rFont val="Arial Narrow"/>
        <family val="2"/>
      </rPr>
      <t>GOVERNANCE</t>
    </r>
  </si>
  <si>
    <r>
      <rPr>
        <b/>
        <sz val="10"/>
        <rFont val="Arial Narrow"/>
        <family val="2"/>
      </rPr>
      <t>Agenda Statement</t>
    </r>
    <r>
      <rPr>
        <sz val="10"/>
        <rFont val="Arial Narrow"/>
        <family val="2"/>
      </rPr>
      <t>: For the youth to participate in governance through their involvement in local and national politics, and the government bureaucracy through programs, projects and activities by and for the youth.</t>
    </r>
  </si>
  <si>
    <t>Board of Transparency, Accountability and Full-Disclosure</t>
  </si>
  <si>
    <t>Promoting transparency and accountability among SK officials to assess the efficiency, efficacy, and overall quality of services provided to kids.</t>
  </si>
  <si>
    <r>
      <rPr>
        <b/>
        <sz val="10"/>
        <rFont val="Arial Narrow"/>
        <family val="2"/>
      </rPr>
      <t>Agenda Statement</t>
    </r>
    <r>
      <rPr>
        <sz val="10"/>
        <rFont val="Arial Narrow"/>
        <family val="2"/>
      </rPr>
      <t>: For the youth to participate in a peaceful and just society that affords them with equal and equitable opportunity, social security and protection in all aspects of development, regardless of their gender, disability, specific needs, political beliefs, ethnicity, religion, and socio-cultural economic status.</t>
    </r>
  </si>
  <si>
    <r>
      <t xml:space="preserve">CENTER OF PARTICIPATION: </t>
    </r>
    <r>
      <rPr>
        <b/>
        <u/>
        <sz val="11"/>
        <color theme="0"/>
        <rFont val="Arial Narrow"/>
        <family val="2"/>
      </rPr>
      <t>SOCIAL INCLUSION AND EQUITY</t>
    </r>
  </si>
  <si>
    <t>Fail to have a gender free space for sports</t>
  </si>
  <si>
    <r>
      <rPr>
        <b/>
        <sz val="10"/>
        <rFont val="Arial Narrow"/>
        <family val="2"/>
      </rPr>
      <t>Agenda Statement</t>
    </r>
    <r>
      <rPr>
        <sz val="10"/>
        <rFont val="Arial Narrow"/>
        <family val="2"/>
      </rPr>
      <t>: For the youth to participate in community development and nation building through meaningful, active, sustainable, productive, and patriotic engagement in civil society, social mobilization, volunteerism (indicating social awareness and socio-civic mindedness), and values formation (such as having concern for others and being socially responsible</t>
    </r>
  </si>
  <si>
    <r>
      <t xml:space="preserve">CENTER OF PARTICIPATION: </t>
    </r>
    <r>
      <rPr>
        <b/>
        <u/>
        <sz val="11"/>
        <color theme="0"/>
        <rFont val="Arial Narrow"/>
        <family val="2"/>
      </rPr>
      <t>ACTIVE CITIZENSHIP</t>
    </r>
  </si>
  <si>
    <t>Social activeness of the youth</t>
  </si>
  <si>
    <t>15 KK Members</t>
  </si>
  <si>
    <t>Increasing percentage of municipal level competitiveness</t>
  </si>
  <si>
    <r>
      <rPr>
        <b/>
        <sz val="10"/>
        <rFont val="Arial Narrow"/>
        <family val="2"/>
      </rPr>
      <t>Agenda Statement</t>
    </r>
    <r>
      <rPr>
        <sz val="10"/>
        <rFont val="Arial Narrow"/>
        <family val="2"/>
      </rPr>
      <t>: For the youth to participate the different skills training and seminar. Strengthening the ability of young leaders to establish more about experiences and knowledge.</t>
    </r>
  </si>
  <si>
    <t>Youth against Drugs Seminar</t>
  </si>
  <si>
    <t>Drug Abuse Prevention Program for Out-of-School Youth</t>
  </si>
  <si>
    <t>Lack of financial capability of students</t>
  </si>
  <si>
    <t>OSY KK Members</t>
  </si>
  <si>
    <t>Leadership Training</t>
  </si>
  <si>
    <r>
      <t xml:space="preserve">CENTER OF PARTICIPATION: </t>
    </r>
    <r>
      <rPr>
        <b/>
        <u/>
        <sz val="11"/>
        <color theme="0"/>
        <rFont val="Arial Narrow"/>
        <family val="2"/>
      </rPr>
      <t>AGRICULTURE</t>
    </r>
  </si>
  <si>
    <r>
      <rPr>
        <b/>
        <sz val="10"/>
        <rFont val="Arial Narrow"/>
        <family val="2"/>
      </rPr>
      <t>Agenda Statement</t>
    </r>
    <r>
      <rPr>
        <sz val="10"/>
        <rFont val="Arial Narrow"/>
        <family val="2"/>
      </rPr>
      <t>: For the youth to participate in Agricultural Activities and to encourage youth towards productivity and engaging to gardening and cultivation activities of the community.</t>
    </r>
  </si>
  <si>
    <r>
      <t xml:space="preserve">CENTER OF PARTICIPATION: </t>
    </r>
    <r>
      <rPr>
        <b/>
        <u/>
        <sz val="11"/>
        <color theme="0"/>
        <rFont val="Arial Narrow"/>
        <family val="2"/>
      </rPr>
      <t>GLOBAL MOBILITY</t>
    </r>
  </si>
  <si>
    <t>Education Financial Assistance</t>
  </si>
  <si>
    <t>Increase the number of students who excel on their studies.</t>
  </si>
  <si>
    <t>Educational Financial Assistance</t>
  </si>
  <si>
    <t>SK Members and KK Members</t>
  </si>
  <si>
    <t xml:space="preserve">Prepared by: </t>
  </si>
  <si>
    <t>Reviewed by:</t>
  </si>
  <si>
    <t>ALVAN O. GALANG</t>
  </si>
  <si>
    <t>CONSESA M. NOVIO</t>
  </si>
  <si>
    <t>Local Youth Development Office (LYDO)</t>
  </si>
  <si>
    <t>Local Government Operations Officer</t>
  </si>
  <si>
    <t>A program which aims to raise awareness and promote understanding and action on these crucial issues.</t>
  </si>
  <si>
    <t>A program that aims to empower local residents to actively participate in monitoring and improving the community.</t>
  </si>
  <si>
    <t>A program which aims to raise awareness about the risks of drug abuse through presentations and discussions, providing attendees with information on prevention and seeking help.</t>
  </si>
  <si>
    <t>Restoration of Basketball Court</t>
  </si>
  <si>
    <t>December</t>
  </si>
  <si>
    <t>PALIGUI</t>
  </si>
  <si>
    <t>Kenneth D. Bautista</t>
  </si>
  <si>
    <t>Hon. Arjay L. Saclao</t>
  </si>
  <si>
    <t>ANGEL MAE B. BAUTISTA</t>
  </si>
  <si>
    <t>HON. ARJAY L. SACLAO</t>
  </si>
  <si>
    <t xml:space="preserve">SK Members
</t>
  </si>
  <si>
    <t>Hon. Arjay L. Saclao, SK Chairperson
SK Members
LYDO, DILG</t>
  </si>
  <si>
    <t>Hon. Michaela Lorine R. Amparo, Committee on Education
Hon. Arjay L. Saclao, SK Chairperson</t>
  </si>
  <si>
    <t>Hon. Paul C. Alfonso,
Committee on Sports and Development
Hon. Arjay L. Saclao, SK Chairperson</t>
  </si>
  <si>
    <t xml:space="preserve">Hon. Angelo F. Umali, Committee on Environmental Protection, Climate Change Adaptation (CCA), 
and Disaster Risk Reduction and Resiliency (DRRR)
Hon. Arjay L. Saclao, SK Chairperson </t>
  </si>
  <si>
    <t>Hon. Karen Bautista,
Committee on Health, Health Services, and Reproductive Health 
Hon. Chin Jean Meneses, Committee on Gender and Development
Hon. Arjay L. Saclao, SK Chairperson</t>
  </si>
  <si>
    <t>Hon. Ian Jaspher C. Villarico,
Committee on Youth Employement, and Livelihood
Hon. Arjay L. Saclao, SK Chairperson</t>
  </si>
  <si>
    <t>Barangay Paligui</t>
  </si>
  <si>
    <r>
      <rPr>
        <b/>
        <sz val="10"/>
        <color rgb="FF0D0D0D"/>
        <rFont val="Arial Narrow"/>
        <family val="2"/>
      </rPr>
      <t>KENNETH D. BAUTISTA</t>
    </r>
    <r>
      <rPr>
        <sz val="10"/>
        <color rgb="FF0D0D0D"/>
        <rFont val="Arial Narrow"/>
        <family val="2"/>
      </rPr>
      <t xml:space="preserve">
SK Secretary</t>
    </r>
  </si>
  <si>
    <t>An annual program which aims to help the student among the members of the Katipunan ng Kabataan.</t>
  </si>
  <si>
    <t>A program which aims to restore basketball courts from different Purok of Barangay Paligui.</t>
  </si>
  <si>
    <t>Youth are being help with their academic expenses.</t>
  </si>
  <si>
    <t>Hon. Ian Jaspher C. Villarico,
Committee on Youth Employement, and Livelihood
Hon. Arjay L. Saclao, SK Chairperson</t>
  </si>
  <si>
    <r>
      <t xml:space="preserve">HON. ARJAY L. SACLAO
</t>
    </r>
    <r>
      <rPr>
        <sz val="10"/>
        <color rgb="FF0D0D0D"/>
        <rFont val="Arial Narrow"/>
        <family val="2"/>
      </rPr>
      <t>SK Chairperson</t>
    </r>
  </si>
  <si>
    <t>150 KK Members</t>
  </si>
  <si>
    <t>KENNETH D. BAUTISTA
SK Secretary</t>
  </si>
  <si>
    <t>HON. ARJAY L. SACLAO
SK Chairperson</t>
  </si>
  <si>
    <r>
      <t xml:space="preserve">Hon. Ervie R. Dizon, Committee on Anti-Drug Abuse and Social Protection
</t>
    </r>
    <r>
      <rPr>
        <b/>
        <sz val="10"/>
        <color theme="1"/>
        <rFont val="Arial Narrow"/>
        <family val="2"/>
      </rPr>
      <t xml:space="preserve">
</t>
    </r>
    <r>
      <rPr>
        <sz val="10"/>
        <color theme="1"/>
        <rFont val="Arial Narrow"/>
        <family val="2"/>
      </rPr>
      <t>Hon. Arjay L. Saclao, SK Chairperson
Municipal Police Office and Philippine Drug Enforcement Agency</t>
    </r>
  </si>
  <si>
    <t>Hon. Ervie R. Dizon, Committee on Anti-Drug Abuse and Social Protection
Hon. Arjay L. Saclao, SK Chairperson
Municipal Police Office and Philippine Drug Enforcement Agency</t>
  </si>
  <si>
    <t>Hon. Ervie R. Dizon,
Committee on Anti-Drugs Abuse and Social Protection
Hon. Arjay L. Saclao, SK Chairperson
Municipal Police Office and Philippine Drug Enforcement Agency</t>
  </si>
  <si>
    <t>Hon. Angelo F. Umali, Committee on Environmental Protection, Climate Change Adaptation (CCA), 
and Disaster Risk Reduction and Resiliency (DRRR)
Hon. Arjay L. Saclao, SK Chairperson 
Municipal Office on Environment and Natural Resources, Municipal Office on Agriculture</t>
  </si>
  <si>
    <t>9 CENTER OF PARTICIPATION :  GLOBAL MOBILITY</t>
  </si>
  <si>
    <t>Leadership Training anad Seminar</t>
  </si>
  <si>
    <t>Hon. Arjay L. Saclao, SK Chairperson</t>
  </si>
  <si>
    <t>A program which aims to raise awareness and help SK Officials to adopt with the processes of being a SK Officials.</t>
  </si>
  <si>
    <t>2. CENTER OF PARTICIPATION : SOCIAL INCLUSION AND EQUITY</t>
  </si>
  <si>
    <t xml:space="preserve">         9. GLOBAL MOBILITY</t>
  </si>
  <si>
    <t>Barangay Paligu</t>
  </si>
  <si>
    <t>Hon. Arjay L. Saclao, SK Chairperson
SK Members</t>
  </si>
  <si>
    <t>Insufficient man power to maintain and restore the barangay's covered court</t>
  </si>
  <si>
    <t xml:space="preserve"> To restore the basketball court to its optimal condition, ensuring safety, functionality, and aesthetic appeal for players and spectators alike. </t>
  </si>
  <si>
    <t>Organize and execute a christmas event that promotes community engagement, physical activity, and charitable giving while fostering a sense of camaraderie among participants.</t>
  </si>
  <si>
    <t>Tree Planting</t>
  </si>
  <si>
    <t>Increase number of youth participation and camaraderie within the barangay.</t>
  </si>
  <si>
    <t xml:space="preserve"> Organize and execute a christmas event that promotes community engagement, physical activity, and charitable giving while fostering a sense of camaraderie among participants. </t>
  </si>
  <si>
    <t>Paskong Barangay</t>
  </si>
  <si>
    <t xml:space="preserve"> Paskong Barangay</t>
  </si>
  <si>
    <t>Hon. Paul C. Alfonso</t>
  </si>
  <si>
    <t>Hon. Ervie R. Dizon</t>
  </si>
  <si>
    <t>Hon. Angelo F. Umali</t>
  </si>
  <si>
    <t>Hon. Chin Jean M. Meneses</t>
  </si>
  <si>
    <t>Hon. Ian Jaspher C. Villarico</t>
  </si>
  <si>
    <t>Hon. Michaela Lorine R. Amparo</t>
  </si>
  <si>
    <t>Hon. Karen B. Bautista</t>
  </si>
  <si>
    <t>Mr. Kenneth D. Bautista</t>
  </si>
  <si>
    <t>Ms. Angel Mae B. Bautista</t>
  </si>
  <si>
    <t>Representation Expenses</t>
  </si>
  <si>
    <t xml:space="preserve">Training Expenses </t>
  </si>
  <si>
    <t>Recordkeeper</t>
  </si>
  <si>
    <t>HealthCare Program: Free Medicines and Vitamins for Solo-Parent and PWD</t>
  </si>
  <si>
    <t>Fiestang Barrio</t>
  </si>
  <si>
    <t>Sangguniang Kabataan Annual Budget FY 2025</t>
  </si>
  <si>
    <t>ANNUAL BARANGAY YOUTH INVESTMENT PROGRAM (ABYIP) 2025</t>
  </si>
  <si>
    <t>Municipal Activities</t>
  </si>
  <si>
    <t>FEB</t>
  </si>
  <si>
    <t>MARCH</t>
  </si>
  <si>
    <t>APRIL to MAY</t>
  </si>
  <si>
    <t>JAN to DEC</t>
  </si>
  <si>
    <t>JUN or OCT</t>
  </si>
  <si>
    <t>Nutrion Month</t>
  </si>
  <si>
    <t>AUGUST</t>
  </si>
  <si>
    <t>DEC</t>
  </si>
  <si>
    <t>SEPT to NOV</t>
  </si>
  <si>
    <t>SEPT or OCT</t>
  </si>
  <si>
    <t>March</t>
  </si>
  <si>
    <t>Sept - Oct</t>
  </si>
  <si>
    <t>An annual municipal actitivities among the barangays of Apalit.</t>
  </si>
  <si>
    <t>Youth  are actively engaged and determined to participate on different municipal events</t>
  </si>
  <si>
    <t>Increase number of youth participating to the municipal events</t>
  </si>
  <si>
    <t>APRIL to JUN</t>
  </si>
  <si>
    <t xml:space="preserve">A program that aims to strengthen the relationship and camaraderie of youth. </t>
  </si>
  <si>
    <t>February</t>
  </si>
  <si>
    <t>April - May</t>
  </si>
  <si>
    <t>TESDA Scholar</t>
  </si>
  <si>
    <t>A program that enable the youth to access technical or vocational education</t>
  </si>
  <si>
    <t>To increase the number of youth within the barangay to have a formal education to help them to be equip in finding a job.</t>
  </si>
  <si>
    <t>Scholarship and Student Assistance Program</t>
  </si>
  <si>
    <t>Gulayan sa Barangay</t>
  </si>
  <si>
    <t>LYDO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</si>
</sst>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35">
    <font>
      <sz val="11"/>
      <color theme="1"/>
      <name val="Calibri"/>
      <family val="2"/>
      <scheme val="minor"/>
    </font>
    <font>
      <sz val="11"/>
      <color theme="1"/>
      <name val="Calibri"/>
      <family val="2"/>
      <scheme val="minor"/>
    </font>
    <font>
      <sz val="11"/>
      <color theme="1"/>
      <name val="Calibri"/>
      <family val="2"/>
      <scheme val="minor"/>
    </font>
    <font>
      <b/>
      <sz val="8"/>
      <color theme="1"/>
      <name val="Arial Narrow"/>
      <family val="2"/>
    </font>
    <font>
      <sz val="10"/>
      <color theme="1"/>
      <name val="Arial Narrow"/>
      <family val="2"/>
    </font>
    <font>
      <b/>
      <sz val="10"/>
      <color theme="1"/>
      <name val="Arial Narrow"/>
      <family val="2"/>
    </font>
    <font>
      <b/>
      <u/>
      <sz val="10"/>
      <color theme="1"/>
      <name val="Arial Narrow"/>
      <family val="2"/>
    </font>
    <font>
      <sz val="10"/>
      <color theme="1"/>
      <name val="Calibri"/>
      <family val="2"/>
    </font>
    <font>
      <sz val="10"/>
      <color rgb="FFFF0000"/>
      <name val="Arial Narrow"/>
      <family val="2"/>
    </font>
    <font>
      <b/>
      <i/>
      <sz val="10"/>
      <color theme="1"/>
      <name val="Arial Narrow"/>
      <family val="2"/>
    </font>
    <font>
      <sz val="10"/>
      <color rgb="FF000000"/>
      <name val="Times New Roman"/>
      <family val="1"/>
    </font>
    <font>
      <sz val="10"/>
      <color rgb="FF000000"/>
      <name val="Times New Roman"/>
      <family val="1"/>
    </font>
    <font>
      <sz val="12"/>
      <color theme="1"/>
      <name val="Times New Roman"/>
      <family val="1"/>
    </font>
    <font>
      <i/>
      <sz val="10"/>
      <color theme="1"/>
      <name val="Arial Narrow"/>
      <family val="2"/>
    </font>
    <font>
      <b/>
      <sz val="11"/>
      <color theme="1"/>
      <name val="Arial Narrow"/>
      <family val="2"/>
    </font>
    <font>
      <b/>
      <sz val="12"/>
      <color theme="1"/>
      <name val="Arial Narrow"/>
      <family val="2"/>
    </font>
    <font>
      <sz val="11"/>
      <color theme="1"/>
      <name val="Arial Narrow"/>
      <family val="2"/>
    </font>
    <font>
      <sz val="12"/>
      <color theme="1"/>
      <name val="Arial Narrow"/>
      <family val="2"/>
    </font>
    <font>
      <b/>
      <sz val="10"/>
      <color theme="0"/>
      <name val="Arial Narrow"/>
      <family val="2"/>
    </font>
    <font>
      <sz val="10"/>
      <color theme="0"/>
      <name val="Arial Narrow"/>
      <family val="2"/>
    </font>
    <font>
      <sz val="12"/>
      <color rgb="FF000000"/>
      <name val="Times Roman"/>
    </font>
    <font>
      <sz val="12"/>
      <color theme="1"/>
      <name val="Times Roman"/>
    </font>
    <font>
      <b/>
      <sz val="12"/>
      <color theme="1"/>
      <name val="Times Roman"/>
    </font>
    <font>
      <sz val="12"/>
      <name val="Times Roman"/>
    </font>
    <font>
      <b/>
      <sz val="11"/>
      <color theme="0"/>
      <name val="Arial Narrow"/>
      <family val="2"/>
    </font>
    <font>
      <sz val="10"/>
      <color rgb="FF000000"/>
      <name val="Arial Narrow"/>
      <family val="2"/>
    </font>
    <font>
      <sz val="10"/>
      <color rgb="FF0D0D0D"/>
      <name val="Arial Narrow"/>
      <family val="2"/>
    </font>
    <font>
      <b/>
      <u/>
      <sz val="11"/>
      <color theme="0"/>
      <name val="Arial Narrow"/>
      <family val="2"/>
    </font>
    <font>
      <sz val="11"/>
      <name val="Arial Narrow"/>
      <family val="2"/>
    </font>
    <font>
      <b/>
      <sz val="11"/>
      <name val="Arial Narrow"/>
      <family val="2"/>
    </font>
    <font>
      <sz val="11"/>
      <color rgb="FF000000"/>
      <name val="Arial Narrow"/>
      <family val="2"/>
    </font>
    <font>
      <b/>
      <sz val="11"/>
      <color rgb="FF000000"/>
      <name val="Arial Narrow"/>
      <family val="2"/>
    </font>
    <font>
      <b/>
      <sz val="10"/>
      <color rgb="FF0D0D0D"/>
      <name val="Arial Narrow"/>
      <family val="2"/>
    </font>
    <font>
      <sz val="10"/>
      <name val="Arial Narrow"/>
      <family val="2"/>
    </font>
    <font>
      <b/>
      <sz val="10"/>
      <name val="Arial Narrow"/>
      <family val="2"/>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9900"/>
        <bgColor indexed="64"/>
      </patternFill>
    </fill>
    <fill>
      <patternFill patternType="solid">
        <fgColor rgb="FFFFFF00"/>
        <bgColor indexed="64"/>
      </patternFill>
    </fill>
  </fills>
  <borders count="19">
    <border>
      <left/>
      <right/>
      <top/>
      <bottom/>
      <diagonal/>
    </border>
    <border>
      <left style="thin">
        <color auto="1"/>
      </left>
      <right/>
      <top/>
      <bottom style="thin">
        <color auto="1"/>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indexed="64"/>
      </bottom>
      <diagonal/>
    </border>
    <border>
      <left/>
      <right style="thin">
        <color indexed="64"/>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indexed="64"/>
      </top>
      <bottom style="medium">
        <color indexed="64"/>
      </bottom>
      <diagonal/>
    </border>
    <border>
      <left/>
      <right/>
      <top style="thick">
        <color auto="1"/>
      </top>
      <bottom/>
      <diagonal/>
    </border>
    <border>
      <left style="thin">
        <color auto="1"/>
      </left>
      <right style="thin">
        <color auto="1"/>
      </right>
      <top style="thick">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0" fillId="0" borderId="0"/>
    <xf numFmtId="0" fontId="11" fillId="0" borderId="0"/>
    <xf numFmtId="9" fontId="1" fillId="0" borderId="0" applyFont="0" applyFill="0" applyBorder="0" applyAlignment="0" applyProtection="0"/>
  </cellStyleXfs>
  <cellXfs count="237">
    <xf numFmtId="0" fontId="0" fillId="0" borderId="0" xfId="0"/>
    <xf numFmtId="0" fontId="3" fillId="0" borderId="0" xfId="0" applyFont="1"/>
    <xf numFmtId="0" fontId="4" fillId="0" borderId="0" xfId="0" applyFont="1"/>
    <xf numFmtId="0" fontId="4" fillId="0" borderId="0" xfId="0" applyFont="1" applyAlignment="1">
      <alignment horizontal="right"/>
    </xf>
    <xf numFmtId="164" fontId="4" fillId="0" borderId="0" xfId="0" applyNumberFormat="1" applyFont="1"/>
    <xf numFmtId="0" fontId="4" fillId="0" borderId="8" xfId="0" applyFont="1" applyBorder="1" applyAlignment="1">
      <alignment horizontal="center"/>
    </xf>
    <xf numFmtId="0" fontId="4" fillId="0" borderId="8" xfId="0" applyFont="1" applyBorder="1" applyAlignment="1">
      <alignment horizontal="left"/>
    </xf>
    <xf numFmtId="0" fontId="4" fillId="0" borderId="1" xfId="0" applyFont="1" applyBorder="1" applyAlignment="1">
      <alignment horizontal="center"/>
    </xf>
    <xf numFmtId="0" fontId="7" fillId="0" borderId="1" xfId="0" applyFont="1" applyBorder="1" applyAlignment="1">
      <alignment horizontal="center"/>
    </xf>
    <xf numFmtId="43" fontId="4" fillId="0" borderId="9" xfId="4" applyFont="1" applyBorder="1"/>
    <xf numFmtId="43" fontId="4" fillId="0" borderId="8" xfId="4" applyFont="1" applyBorder="1" applyAlignment="1">
      <alignment horizontal="center"/>
    </xf>
    <xf numFmtId="43" fontId="4" fillId="0" borderId="0" xfId="4" applyFont="1"/>
    <xf numFmtId="164" fontId="8" fillId="0" borderId="0" xfId="0" applyNumberFormat="1" applyFont="1"/>
    <xf numFmtId="164" fontId="4" fillId="0" borderId="5" xfId="0" applyNumberFormat="1" applyFont="1" applyBorder="1"/>
    <xf numFmtId="0" fontId="4" fillId="0" borderId="5" xfId="0" applyFont="1" applyBorder="1" applyAlignment="1">
      <alignment horizontal="center"/>
    </xf>
    <xf numFmtId="0" fontId="4" fillId="0" borderId="5" xfId="0" applyFont="1" applyBorder="1" applyAlignment="1">
      <alignment horizontal="left"/>
    </xf>
    <xf numFmtId="0" fontId="4" fillId="0" borderId="5" xfId="0" applyFont="1" applyBorder="1"/>
    <xf numFmtId="0" fontId="4" fillId="0" borderId="4" xfId="0" applyFont="1" applyBorder="1" applyAlignment="1">
      <alignment horizontal="center"/>
    </xf>
    <xf numFmtId="0" fontId="7" fillId="0" borderId="4" xfId="0" applyFont="1" applyBorder="1" applyAlignment="1">
      <alignment horizontal="center"/>
    </xf>
    <xf numFmtId="43" fontId="4" fillId="0" borderId="0" xfId="0" applyNumberFormat="1" applyFont="1"/>
    <xf numFmtId="0" fontId="6" fillId="0" borderId="0" xfId="0" applyFont="1"/>
    <xf numFmtId="0" fontId="6" fillId="0" borderId="0" xfId="0" applyFont="1" applyAlignment="1">
      <alignment horizontal="left"/>
    </xf>
    <xf numFmtId="0" fontId="5" fillId="0" borderId="0" xfId="0" applyFont="1" applyAlignment="1">
      <alignment horizontal="center"/>
    </xf>
    <xf numFmtId="43" fontId="5" fillId="0" borderId="0" xfId="1" applyFont="1"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43" fontId="12" fillId="2" borderId="0" xfId="0" applyNumberFormat="1" applyFont="1" applyFill="1"/>
    <xf numFmtId="0" fontId="16" fillId="0" borderId="0" xfId="0" applyFont="1" applyAlignment="1">
      <alignment horizontal="center"/>
    </xf>
    <xf numFmtId="0" fontId="20" fillId="0" borderId="0" xfId="7" applyFont="1" applyAlignment="1">
      <alignment horizontal="left" vertical="top"/>
    </xf>
    <xf numFmtId="0" fontId="21" fillId="0" borderId="0" xfId="0" applyFont="1"/>
    <xf numFmtId="0" fontId="21" fillId="0" borderId="0" xfId="0" applyFont="1" applyAlignment="1">
      <alignment horizontal="center" vertical="top"/>
    </xf>
    <xf numFmtId="0" fontId="22" fillId="0" borderId="0" xfId="0" applyFont="1" applyAlignment="1">
      <alignment horizontal="center"/>
    </xf>
    <xf numFmtId="0" fontId="23" fillId="0" borderId="0" xfId="7" applyFont="1" applyAlignment="1">
      <alignment horizontal="center" vertical="top" wrapText="1"/>
    </xf>
    <xf numFmtId="0" fontId="20" fillId="0" borderId="0" xfId="7" applyFont="1" applyAlignment="1">
      <alignment horizontal="center" vertical="top"/>
    </xf>
    <xf numFmtId="0" fontId="16" fillId="0" borderId="0" xfId="0" applyFont="1"/>
    <xf numFmtId="0" fontId="14" fillId="0" borderId="5" xfId="0" applyFont="1" applyBorder="1"/>
    <xf numFmtId="0" fontId="14" fillId="0" borderId="0" xfId="0" applyFont="1"/>
    <xf numFmtId="43" fontId="4" fillId="0" borderId="5" xfId="1" applyFont="1" applyBorder="1" applyAlignment="1">
      <alignment horizontal="right"/>
    </xf>
    <xf numFmtId="43" fontId="4" fillId="0" borderId="5" xfId="1" applyFont="1" applyBorder="1" applyAlignment="1">
      <alignment horizontal="left" wrapText="1" indent="3"/>
    </xf>
    <xf numFmtId="43" fontId="4" fillId="0" borderId="5" xfId="1" applyFont="1" applyBorder="1" applyAlignment="1">
      <alignment horizontal="center" vertical="center"/>
    </xf>
    <xf numFmtId="43" fontId="4" fillId="0" borderId="5" xfId="1" applyFont="1" applyBorder="1"/>
    <xf numFmtId="43" fontId="4" fillId="0" borderId="5" xfId="1" applyFont="1" applyBorder="1" applyAlignment="1">
      <alignment horizontal="left" indent="3"/>
    </xf>
    <xf numFmtId="43" fontId="4" fillId="0" borderId="5" xfId="1" applyFont="1" applyBorder="1" applyAlignment="1">
      <alignment horizontal="center"/>
    </xf>
    <xf numFmtId="43" fontId="4" fillId="0" borderId="7" xfId="1" applyFont="1" applyBorder="1"/>
    <xf numFmtId="43" fontId="4" fillId="0" borderId="8" xfId="1" applyFont="1" applyBorder="1"/>
    <xf numFmtId="43" fontId="5" fillId="0" borderId="5" xfId="1" applyFont="1" applyBorder="1"/>
    <xf numFmtId="43" fontId="4" fillId="0" borderId="4" xfId="1" applyFont="1" applyBorder="1"/>
    <xf numFmtId="43" fontId="4" fillId="0" borderId="8" xfId="1" applyFont="1" applyBorder="1" applyAlignment="1">
      <alignment horizontal="right"/>
    </xf>
    <xf numFmtId="43" fontId="5" fillId="0" borderId="4" xfId="1" applyFont="1" applyBorder="1"/>
    <xf numFmtId="43" fontId="4" fillId="0" borderId="3" xfId="1" applyFont="1" applyBorder="1"/>
    <xf numFmtId="43" fontId="4" fillId="0" borderId="5" xfId="1" applyFont="1" applyBorder="1" applyAlignment="1">
      <alignment vertical="top" wrapText="1"/>
    </xf>
    <xf numFmtId="43" fontId="5" fillId="0" borderId="5" xfId="1" applyFont="1" applyBorder="1" applyAlignment="1">
      <alignment horizontal="left" indent="3"/>
    </xf>
    <xf numFmtId="43" fontId="4" fillId="0" borderId="5" xfId="1" applyFont="1" applyBorder="1" applyAlignment="1">
      <alignment horizontal="left" vertical="top" wrapText="1"/>
    </xf>
    <xf numFmtId="43" fontId="4" fillId="0" borderId="5" xfId="1" applyFont="1" applyBorder="1" applyAlignment="1">
      <alignment horizontal="right" vertical="top" wrapText="1"/>
    </xf>
    <xf numFmtId="43" fontId="5" fillId="0" borderId="3" xfId="1" applyFont="1" applyBorder="1" applyAlignment="1">
      <alignment horizontal="right"/>
    </xf>
    <xf numFmtId="43" fontId="4" fillId="0" borderId="0" xfId="1" applyFont="1"/>
    <xf numFmtId="43" fontId="4" fillId="0" borderId="10" xfId="1" applyFont="1" applyBorder="1"/>
    <xf numFmtId="43" fontId="4" fillId="0" borderId="13" xfId="1" applyFont="1" applyBorder="1"/>
    <xf numFmtId="43" fontId="14" fillId="0" borderId="5" xfId="1" applyFont="1" applyBorder="1"/>
    <xf numFmtId="43" fontId="16" fillId="0" borderId="0" xfId="1" applyFont="1"/>
    <xf numFmtId="43" fontId="21" fillId="0" borderId="0" xfId="1" applyFont="1"/>
    <xf numFmtId="43" fontId="22" fillId="0" borderId="0" xfId="1" applyFont="1" applyAlignment="1">
      <alignment horizontal="center"/>
    </xf>
    <xf numFmtId="43" fontId="23" fillId="0" borderId="0" xfId="1" applyFont="1" applyAlignment="1">
      <alignment horizontal="center" vertical="top" wrapText="1"/>
    </xf>
    <xf numFmtId="43" fontId="20" fillId="0" borderId="0" xfId="1" applyFont="1" applyAlignment="1">
      <alignment horizontal="left" vertical="top"/>
    </xf>
    <xf numFmtId="0" fontId="14" fillId="0" borderId="5" xfId="0" applyFont="1" applyBorder="1" applyAlignment="1">
      <alignment horizontal="center" wrapText="1"/>
    </xf>
    <xf numFmtId="0" fontId="14" fillId="0" borderId="5" xfId="0" applyFont="1" applyBorder="1" applyAlignment="1">
      <alignment horizontal="center"/>
    </xf>
    <xf numFmtId="43" fontId="4" fillId="0" borderId="6" xfId="1" applyFont="1" applyBorder="1" applyAlignment="1">
      <alignment vertical="top" wrapText="1"/>
    </xf>
    <xf numFmtId="43" fontId="25" fillId="0" borderId="5" xfId="1" applyFont="1" applyBorder="1" applyAlignment="1">
      <alignment horizontal="left" vertical="top" wrapText="1"/>
    </xf>
    <xf numFmtId="43" fontId="14" fillId="0" borderId="0" xfId="1" applyFont="1" applyBorder="1"/>
    <xf numFmtId="43" fontId="5" fillId="0" borderId="5" xfId="1" applyFont="1" applyBorder="1" applyAlignment="1">
      <alignment horizontal="left" vertical="center"/>
    </xf>
    <xf numFmtId="43" fontId="4" fillId="0" borderId="5" xfId="1" applyFont="1" applyBorder="1" applyAlignment="1">
      <alignment horizontal="left" vertical="center"/>
    </xf>
    <xf numFmtId="43" fontId="4" fillId="0" borderId="6" xfId="1" applyFont="1" applyBorder="1" applyAlignment="1">
      <alignment horizontal="right"/>
    </xf>
    <xf numFmtId="43" fontId="4" fillId="0" borderId="5" xfId="1" applyFont="1" applyFill="1" applyBorder="1" applyAlignment="1">
      <alignment horizontal="center"/>
    </xf>
    <xf numFmtId="43" fontId="5" fillId="0" borderId="2" xfId="1" applyFont="1" applyBorder="1" applyAlignment="1">
      <alignment horizontal="left"/>
    </xf>
    <xf numFmtId="43" fontId="5" fillId="0" borderId="4" xfId="1" applyFont="1" applyBorder="1" applyAlignment="1">
      <alignment horizontal="left"/>
    </xf>
    <xf numFmtId="43" fontId="5" fillId="0" borderId="7" xfId="1" applyFont="1" applyBorder="1" applyAlignment="1">
      <alignment horizontal="left"/>
    </xf>
    <xf numFmtId="0" fontId="14" fillId="0" borderId="0" xfId="0" applyFont="1" applyAlignment="1">
      <alignment horizontal="center"/>
    </xf>
    <xf numFmtId="0" fontId="24" fillId="3" borderId="3" xfId="0" applyFont="1" applyFill="1" applyBorder="1"/>
    <xf numFmtId="43" fontId="24" fillId="3" borderId="3" xfId="1" applyFont="1" applyFill="1" applyBorder="1"/>
    <xf numFmtId="43" fontId="24" fillId="3" borderId="7" xfId="1" applyFont="1" applyFill="1" applyBorder="1"/>
    <xf numFmtId="0" fontId="16" fillId="3" borderId="0" xfId="0" applyFont="1" applyFill="1"/>
    <xf numFmtId="0" fontId="24" fillId="3" borderId="3" xfId="0" applyFont="1" applyFill="1" applyBorder="1" applyAlignment="1">
      <alignment vertical="top"/>
    </xf>
    <xf numFmtId="43" fontId="24" fillId="3" borderId="3" xfId="1" applyFont="1" applyFill="1" applyBorder="1" applyAlignment="1">
      <alignment vertical="top"/>
    </xf>
    <xf numFmtId="43" fontId="24" fillId="3" borderId="7" xfId="1" applyFont="1" applyFill="1" applyBorder="1" applyAlignment="1">
      <alignment vertical="top"/>
    </xf>
    <xf numFmtId="0" fontId="24" fillId="3" borderId="7" xfId="0" applyFont="1" applyFill="1" applyBorder="1"/>
    <xf numFmtId="43" fontId="5" fillId="0" borderId="12" xfId="1" applyFont="1" applyBorder="1" applyAlignment="1">
      <alignment horizontal="center"/>
    </xf>
    <xf numFmtId="43" fontId="5" fillId="0" borderId="0" xfId="1" applyFont="1" applyBorder="1" applyAlignment="1">
      <alignment horizontal="left"/>
    </xf>
    <xf numFmtId="43" fontId="5" fillId="0" borderId="12" xfId="1" applyFont="1" applyBorder="1" applyAlignment="1">
      <alignment horizontal="right"/>
    </xf>
    <xf numFmtId="43" fontId="5" fillId="0" borderId="11" xfId="1" applyFont="1" applyBorder="1" applyAlignment="1">
      <alignment horizontal="left"/>
    </xf>
    <xf numFmtId="43" fontId="5" fillId="0" borderId="5" xfId="1" applyFont="1" applyBorder="1" applyAlignment="1">
      <alignment horizontal="left"/>
    </xf>
    <xf numFmtId="43" fontId="4" fillId="0" borderId="6" xfId="1" applyFont="1" applyBorder="1" applyAlignment="1">
      <alignment horizontal="right" vertical="top" wrapText="1"/>
    </xf>
    <xf numFmtId="43" fontId="4" fillId="0" borderId="6" xfId="1" applyFont="1" applyBorder="1"/>
    <xf numFmtId="43" fontId="5" fillId="0" borderId="5" xfId="1" applyFont="1" applyBorder="1" applyAlignment="1">
      <alignment horizontal="right"/>
    </xf>
    <xf numFmtId="43" fontId="4" fillId="0" borderId="0" xfId="1" applyFont="1" applyBorder="1"/>
    <xf numFmtId="43" fontId="4" fillId="0" borderId="4" xfId="1" applyFont="1" applyBorder="1" applyAlignment="1">
      <alignment horizontal="center" vertical="center"/>
    </xf>
    <xf numFmtId="43" fontId="4" fillId="0" borderId="3" xfId="1" applyFont="1" applyBorder="1" applyAlignment="1">
      <alignment horizontal="center" vertical="center"/>
    </xf>
    <xf numFmtId="43" fontId="4" fillId="0" borderId="3" xfId="1" applyFont="1" applyBorder="1" applyAlignment="1">
      <alignment horizontal="center" vertical="center" wrapText="1"/>
    </xf>
    <xf numFmtId="43" fontId="4" fillId="0" borderId="7" xfId="1" applyFont="1" applyBorder="1" applyAlignment="1">
      <alignment horizontal="center" vertical="center" wrapText="1"/>
    </xf>
    <xf numFmtId="43" fontId="4" fillId="0" borderId="5" xfId="1" applyFont="1" applyBorder="1" applyAlignment="1">
      <alignment horizontal="left"/>
    </xf>
    <xf numFmtId="0" fontId="4" fillId="3" borderId="0" xfId="0" applyFont="1" applyFill="1"/>
    <xf numFmtId="43" fontId="4" fillId="0" borderId="2" xfId="1" applyFont="1" applyBorder="1" applyAlignment="1">
      <alignment vertical="top" wrapText="1"/>
    </xf>
    <xf numFmtId="43" fontId="4" fillId="0" borderId="5" xfId="1" applyFont="1" applyBorder="1" applyAlignment="1">
      <alignment horizontal="center" vertical="top"/>
    </xf>
    <xf numFmtId="43" fontId="4" fillId="0" borderId="5" xfId="1" applyFont="1" applyBorder="1" applyAlignment="1">
      <alignment horizontal="right" vertical="top"/>
    </xf>
    <xf numFmtId="0" fontId="26" fillId="0" borderId="0" xfId="0" applyFont="1" applyAlignment="1">
      <alignment vertical="top" wrapText="1"/>
    </xf>
    <xf numFmtId="0" fontId="18" fillId="3" borderId="5" xfId="0" applyFont="1" applyFill="1" applyBorder="1"/>
    <xf numFmtId="0" fontId="18"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5" xfId="0" applyFont="1" applyFill="1" applyBorder="1" applyAlignment="1">
      <alignment horizontal="center" wrapText="1"/>
    </xf>
    <xf numFmtId="0" fontId="18" fillId="3" borderId="5" xfId="0" quotePrefix="1" applyFont="1" applyFill="1" applyBorder="1" applyAlignment="1">
      <alignment horizontal="center"/>
    </xf>
    <xf numFmtId="164" fontId="19" fillId="3" borderId="5" xfId="0" applyNumberFormat="1" applyFont="1" applyFill="1" applyBorder="1"/>
    <xf numFmtId="0" fontId="5" fillId="0" borderId="0" xfId="0" applyFont="1" applyAlignment="1">
      <alignment horizontal="center" vertical="center"/>
    </xf>
    <xf numFmtId="43" fontId="9" fillId="0" borderId="5" xfId="1" applyFont="1" applyBorder="1" applyAlignment="1">
      <alignment horizontal="center" vertical="center"/>
    </xf>
    <xf numFmtId="43" fontId="9" fillId="0" borderId="5" xfId="1"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43" fontId="4" fillId="0" borderId="6" xfId="1" applyFont="1" applyBorder="1" applyAlignment="1">
      <alignment horizontal="left" vertical="top" wrapText="1"/>
    </xf>
    <xf numFmtId="0" fontId="24" fillId="3" borderId="2" xfId="0" applyFont="1" applyFill="1" applyBorder="1"/>
    <xf numFmtId="43" fontId="24" fillId="3" borderId="2" xfId="1" applyFont="1" applyFill="1" applyBorder="1"/>
    <xf numFmtId="43" fontId="24" fillId="3" borderId="9" xfId="1" applyFont="1" applyFill="1" applyBorder="1"/>
    <xf numFmtId="0" fontId="26" fillId="0" borderId="5" xfId="0" applyFont="1" applyBorder="1" applyAlignment="1">
      <alignment vertical="top" wrapText="1"/>
    </xf>
    <xf numFmtId="0" fontId="23" fillId="0" borderId="0" xfId="7" applyFont="1" applyAlignment="1">
      <alignment horizontal="left" vertical="top" wrapText="1"/>
    </xf>
    <xf numFmtId="0" fontId="4" fillId="0" borderId="5" xfId="0" applyFont="1" applyBorder="1" applyAlignment="1">
      <alignment horizontal="left" vertical="top" wrapText="1"/>
    </xf>
    <xf numFmtId="0" fontId="4" fillId="0" borderId="5" xfId="0" applyFont="1" applyBorder="1" applyAlignment="1">
      <alignment vertical="top"/>
    </xf>
    <xf numFmtId="0" fontId="4" fillId="0" borderId="5" xfId="0" applyFont="1" applyBorder="1" applyAlignment="1">
      <alignment vertical="top" wrapText="1"/>
    </xf>
    <xf numFmtId="0" fontId="4" fillId="0" borderId="6" xfId="0" applyFont="1" applyBorder="1" applyAlignment="1">
      <alignment horizontal="left" vertical="top" wrapText="1"/>
    </xf>
    <xf numFmtId="49" fontId="4" fillId="0" borderId="5" xfId="1" applyNumberFormat="1" applyFont="1" applyBorder="1" applyAlignment="1">
      <alignment horizontal="left" vertical="top" wrapText="1"/>
    </xf>
    <xf numFmtId="43" fontId="4" fillId="0" borderId="0" xfId="4" applyFont="1" applyFill="1"/>
    <xf numFmtId="164" fontId="18" fillId="4" borderId="5" xfId="0" applyNumberFormat="1" applyFont="1" applyFill="1" applyBorder="1"/>
    <xf numFmtId="164" fontId="5" fillId="4" borderId="5" xfId="0" applyNumberFormat="1" applyFont="1" applyFill="1" applyBorder="1"/>
    <xf numFmtId="43" fontId="4" fillId="0" borderId="6" xfId="1" quotePrefix="1" applyFont="1" applyBorder="1" applyAlignment="1">
      <alignment horizontal="right"/>
    </xf>
    <xf numFmtId="43" fontId="5" fillId="0" borderId="15" xfId="1" applyFont="1" applyBorder="1" applyAlignment="1">
      <alignment horizontal="center"/>
    </xf>
    <xf numFmtId="43" fontId="5" fillId="0" borderId="15" xfId="1" applyFont="1" applyBorder="1"/>
    <xf numFmtId="43" fontId="5" fillId="0" borderId="12" xfId="1" applyFont="1" applyBorder="1" applyAlignment="1">
      <alignment horizontal="center" vertical="top"/>
    </xf>
    <xf numFmtId="43" fontId="5" fillId="0" borderId="15" xfId="1" applyFont="1" applyBorder="1" applyAlignment="1">
      <alignment horizontal="right"/>
    </xf>
    <xf numFmtId="43" fontId="5" fillId="0" borderId="6" xfId="1" applyFont="1" applyBorder="1" applyAlignment="1">
      <alignment horizontal="left"/>
    </xf>
    <xf numFmtId="43" fontId="5" fillId="0" borderId="15" xfId="1" applyFont="1" applyBorder="1" applyAlignment="1">
      <alignment horizontal="left"/>
    </xf>
    <xf numFmtId="164" fontId="5" fillId="0" borderId="15" xfId="0" applyNumberFormat="1" applyFont="1" applyBorder="1"/>
    <xf numFmtId="0" fontId="28" fillId="0" borderId="0" xfId="7" applyFont="1" applyAlignment="1">
      <alignment vertical="top" wrapText="1"/>
    </xf>
    <xf numFmtId="0" fontId="30" fillId="0" borderId="0" xfId="7" applyFont="1" applyAlignment="1">
      <alignment horizontal="left" vertical="top"/>
    </xf>
    <xf numFmtId="1" fontId="31" fillId="0" borderId="6" xfId="7" applyNumberFormat="1" applyFont="1" applyBorder="1" applyAlignment="1">
      <alignment horizontal="center" vertical="center" shrinkToFit="1"/>
    </xf>
    <xf numFmtId="0" fontId="30" fillId="0" borderId="5" xfId="0" applyFont="1" applyBorder="1" applyAlignment="1">
      <alignment horizontal="left" vertical="top" wrapText="1"/>
    </xf>
    <xf numFmtId="43" fontId="30" fillId="0" borderId="5" xfId="1" applyFont="1" applyBorder="1" applyAlignment="1">
      <alignment horizontal="left" vertical="top" wrapText="1"/>
    </xf>
    <xf numFmtId="0" fontId="28" fillId="0" borderId="5" xfId="7" applyFont="1" applyBorder="1" applyAlignment="1">
      <alignment horizontal="left" vertical="top" wrapText="1"/>
    </xf>
    <xf numFmtId="43" fontId="31" fillId="0" borderId="5" xfId="1" applyFont="1" applyBorder="1" applyAlignment="1">
      <alignment horizontal="left" vertical="top" wrapText="1"/>
    </xf>
    <xf numFmtId="43" fontId="16" fillId="0" borderId="5" xfId="1" applyFont="1" applyBorder="1" applyAlignment="1">
      <alignment horizontal="left" vertical="top" wrapText="1"/>
    </xf>
    <xf numFmtId="43" fontId="16" fillId="0" borderId="5" xfId="1" applyFont="1" applyBorder="1" applyAlignment="1">
      <alignment vertical="top" wrapText="1"/>
    </xf>
    <xf numFmtId="0" fontId="30" fillId="0" borderId="6" xfId="0" applyFont="1" applyBorder="1" applyAlignment="1">
      <alignment horizontal="left" vertical="top" wrapText="1"/>
    </xf>
    <xf numFmtId="43" fontId="30" fillId="0" borderId="6" xfId="1" applyFont="1" applyBorder="1" applyAlignment="1">
      <alignment horizontal="left" vertical="top" wrapText="1"/>
    </xf>
    <xf numFmtId="49" fontId="4" fillId="0" borderId="6" xfId="1" applyNumberFormat="1" applyFont="1" applyBorder="1" applyAlignment="1">
      <alignment horizontal="left" vertical="top" wrapText="1"/>
    </xf>
    <xf numFmtId="43" fontId="31" fillId="0" borderId="8" xfId="1" applyFont="1" applyBorder="1" applyAlignment="1">
      <alignment horizontal="left" vertical="top" wrapText="1"/>
    </xf>
    <xf numFmtId="0" fontId="28" fillId="0" borderId="8" xfId="7" applyFont="1" applyBorder="1" applyAlignment="1">
      <alignment horizontal="left" vertical="top" wrapText="1"/>
    </xf>
    <xf numFmtId="43" fontId="4" fillId="0" borderId="8" xfId="1" applyFont="1" applyBorder="1" applyAlignment="1">
      <alignment horizontal="left" vertical="top" wrapText="1"/>
    </xf>
    <xf numFmtId="43" fontId="14" fillId="0" borderId="0" xfId="1" applyFont="1" applyAlignment="1">
      <alignment horizontal="center"/>
    </xf>
    <xf numFmtId="43" fontId="16" fillId="0" borderId="0" xfId="1" applyFont="1" applyAlignment="1">
      <alignment horizontal="center"/>
    </xf>
    <xf numFmtId="43" fontId="5" fillId="0" borderId="5" xfId="1" applyFont="1" applyBorder="1" applyAlignment="1">
      <alignment wrapText="1"/>
    </xf>
    <xf numFmtId="43" fontId="4" fillId="0" borderId="6" xfId="1" applyFont="1" applyBorder="1" applyAlignment="1">
      <alignment horizontal="right" vertical="top"/>
    </xf>
    <xf numFmtId="43" fontId="4" fillId="0" borderId="0" xfId="1" applyFont="1" applyBorder="1" applyAlignment="1">
      <alignment horizontal="center" vertical="center" wrapText="1"/>
    </xf>
    <xf numFmtId="43" fontId="4" fillId="0" borderId="6" xfId="1" applyFont="1" applyBorder="1" applyAlignment="1">
      <alignment horizontal="center" vertical="top"/>
    </xf>
    <xf numFmtId="43" fontId="4" fillId="0" borderId="0" xfId="0" applyNumberFormat="1" applyFont="1" applyAlignment="1">
      <alignment horizontal="center" vertical="center"/>
    </xf>
    <xf numFmtId="43" fontId="4" fillId="5" borderId="0" xfId="1" applyFont="1" applyFill="1" applyBorder="1" applyAlignment="1">
      <alignment horizontal="center" vertical="center" wrapText="1"/>
    </xf>
    <xf numFmtId="0" fontId="4" fillId="5" borderId="0" xfId="0" applyFont="1" applyFill="1" applyAlignment="1">
      <alignment horizontal="center" vertical="center"/>
    </xf>
    <xf numFmtId="43" fontId="4" fillId="5" borderId="0" xfId="1" applyFont="1" applyFill="1" applyBorder="1" applyAlignment="1">
      <alignment horizontal="center" vertical="center"/>
    </xf>
    <xf numFmtId="0" fontId="4" fillId="5" borderId="5" xfId="0" applyFont="1" applyFill="1" applyBorder="1" applyAlignment="1">
      <alignment horizontal="left" vertical="top" wrapText="1"/>
    </xf>
    <xf numFmtId="43" fontId="4" fillId="5" borderId="5" xfId="1" applyFont="1" applyFill="1" applyBorder="1" applyAlignment="1">
      <alignment horizontal="left" vertical="top" wrapText="1"/>
    </xf>
    <xf numFmtId="0" fontId="26" fillId="5" borderId="5" xfId="0" applyFont="1" applyFill="1" applyBorder="1" applyAlignment="1">
      <alignment vertical="top" wrapText="1"/>
    </xf>
    <xf numFmtId="0" fontId="4" fillId="0" borderId="6" xfId="0" applyFont="1" applyBorder="1"/>
    <xf numFmtId="43" fontId="4" fillId="0" borderId="5" xfId="1" applyFont="1" applyFill="1" applyBorder="1"/>
    <xf numFmtId="0" fontId="4" fillId="0" borderId="0" xfId="0" applyFont="1" applyAlignment="1">
      <alignment horizontal="center"/>
    </xf>
    <xf numFmtId="0" fontId="4" fillId="0" borderId="0" xfId="0" applyFont="1"/>
    <xf numFmtId="0" fontId="5" fillId="0" borderId="0" xfId="0" applyFont="1" applyAlignment="1">
      <alignment horizontal="center"/>
    </xf>
    <xf numFmtId="0" fontId="18" fillId="3" borderId="5" xfId="0" quotePrefix="1" applyFont="1" applyFill="1" applyBorder="1" applyAlignment="1">
      <alignment horizontal="center"/>
    </xf>
    <xf numFmtId="0" fontId="18" fillId="3" borderId="5" xfId="0" applyFont="1" applyFill="1" applyBorder="1" applyAlignment="1">
      <alignment horizontal="center" vertical="center" wrapText="1"/>
    </xf>
    <xf numFmtId="0" fontId="18" fillId="3" borderId="5" xfId="0" applyFont="1" applyFill="1" applyBorder="1" applyAlignment="1">
      <alignment horizontal="center" vertical="center"/>
    </xf>
    <xf numFmtId="0" fontId="18" fillId="3" borderId="5" xfId="0" applyFont="1" applyFill="1" applyBorder="1" applyAlignment="1">
      <alignment horizontal="center"/>
    </xf>
    <xf numFmtId="0" fontId="13" fillId="0" borderId="0" xfId="0" applyFont="1" applyAlignment="1">
      <alignment horizontal="center"/>
    </xf>
    <xf numFmtId="43" fontId="4" fillId="0" borderId="5" xfId="1" applyFont="1" applyBorder="1" applyAlignment="1">
      <alignment horizontal="center" vertical="center" wrapText="1"/>
    </xf>
    <xf numFmtId="0" fontId="17" fillId="0" borderId="0" xfId="0" applyFont="1" applyAlignment="1">
      <alignment horizontal="center"/>
    </xf>
    <xf numFmtId="0" fontId="15" fillId="0" borderId="0" xfId="0" applyFont="1" applyAlignment="1">
      <alignment horizontal="center"/>
    </xf>
    <xf numFmtId="43" fontId="5" fillId="0" borderId="4" xfId="1" applyFont="1" applyBorder="1" applyAlignment="1">
      <alignment horizontal="left" vertical="center"/>
    </xf>
    <xf numFmtId="43" fontId="5" fillId="0" borderId="7" xfId="1" applyFont="1" applyBorder="1" applyAlignment="1">
      <alignment horizontal="left" vertical="center"/>
    </xf>
    <xf numFmtId="43" fontId="5" fillId="0" borderId="3" xfId="1" applyFont="1" applyBorder="1" applyAlignment="1">
      <alignment horizontal="left" vertical="center"/>
    </xf>
    <xf numFmtId="43" fontId="5" fillId="0" borderId="4" xfId="1" applyFont="1" applyBorder="1" applyAlignment="1">
      <alignment horizontal="left"/>
    </xf>
    <xf numFmtId="43" fontId="5" fillId="0" borderId="3" xfId="1" applyFont="1" applyBorder="1" applyAlignment="1">
      <alignment horizontal="left"/>
    </xf>
    <xf numFmtId="43" fontId="5" fillId="0" borderId="7" xfId="1"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5" fillId="0" borderId="7" xfId="0" applyFont="1" applyBorder="1" applyAlignment="1">
      <alignment horizontal="left"/>
    </xf>
    <xf numFmtId="0" fontId="6" fillId="0" borderId="14" xfId="0" applyFont="1" applyBorder="1" applyAlignment="1">
      <alignment horizontal="center" vertical="center"/>
    </xf>
    <xf numFmtId="43" fontId="4" fillId="0" borderId="5" xfId="1" applyFont="1" applyBorder="1" applyAlignment="1">
      <alignment horizontal="center" vertical="center"/>
    </xf>
    <xf numFmtId="43" fontId="5" fillId="0" borderId="4" xfId="1" applyFont="1" applyBorder="1" applyAlignment="1">
      <alignment horizontal="left" indent="3"/>
    </xf>
    <xf numFmtId="43" fontId="5" fillId="0" borderId="7" xfId="1" applyFont="1" applyBorder="1" applyAlignment="1">
      <alignment horizontal="left" indent="3"/>
    </xf>
    <xf numFmtId="43" fontId="5" fillId="0" borderId="5" xfId="1" applyFont="1" applyBorder="1" applyAlignment="1">
      <alignment horizontal="left" indent="3"/>
    </xf>
    <xf numFmtId="43" fontId="5" fillId="0" borderId="4" xfId="1" applyFont="1" applyBorder="1"/>
    <xf numFmtId="43" fontId="5" fillId="0" borderId="7" xfId="1" applyFont="1" applyBorder="1"/>
    <xf numFmtId="43" fontId="16" fillId="0" borderId="0" xfId="1" applyFont="1"/>
    <xf numFmtId="0" fontId="16" fillId="0" borderId="0" xfId="0" applyFont="1" applyAlignment="1">
      <alignment horizontal="center"/>
    </xf>
    <xf numFmtId="0" fontId="14" fillId="0" borderId="0" xfId="0" applyFont="1" applyAlignment="1">
      <alignment horizontal="center"/>
    </xf>
    <xf numFmtId="0" fontId="14"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7" xfId="0" applyFont="1" applyBorder="1" applyAlignment="1">
      <alignment horizontal="center" vertical="center" wrapText="1"/>
    </xf>
    <xf numFmtId="0" fontId="24" fillId="4" borderId="0" xfId="7" applyFont="1" applyFill="1" applyAlignment="1">
      <alignment horizontal="left" vertical="top" wrapText="1" indent="1"/>
    </xf>
    <xf numFmtId="0" fontId="31" fillId="0" borderId="5" xfId="0" applyFont="1" applyBorder="1" applyAlignment="1">
      <alignment horizontal="center" vertical="top" wrapText="1"/>
    </xf>
    <xf numFmtId="0" fontId="30" fillId="0" borderId="5" xfId="0" applyFont="1" applyBorder="1" applyAlignment="1">
      <alignment horizontal="center" vertical="top" wrapText="1"/>
    </xf>
    <xf numFmtId="0" fontId="32" fillId="0" borderId="0" xfId="0" applyFont="1" applyAlignment="1">
      <alignment horizontal="center" vertical="top" wrapText="1"/>
    </xf>
    <xf numFmtId="0" fontId="26" fillId="0" borderId="0" xfId="0" applyFont="1" applyAlignment="1">
      <alignment horizontal="center" vertical="top" wrapText="1"/>
    </xf>
    <xf numFmtId="0" fontId="33" fillId="0" borderId="0" xfId="7" applyFont="1" applyAlignment="1">
      <alignment horizontal="left" vertical="top" wrapText="1"/>
    </xf>
    <xf numFmtId="0" fontId="25" fillId="0" borderId="0" xfId="7" applyFont="1" applyAlignment="1">
      <alignment horizontal="left" vertical="top" wrapText="1"/>
    </xf>
    <xf numFmtId="0" fontId="29" fillId="0" borderId="5" xfId="7" applyFont="1" applyBorder="1" applyAlignment="1">
      <alignment horizontal="center" vertical="center" wrapText="1"/>
    </xf>
    <xf numFmtId="0" fontId="29" fillId="0" borderId="6" xfId="7" applyFont="1" applyBorder="1" applyAlignment="1">
      <alignment horizontal="center" vertical="center" wrapText="1"/>
    </xf>
    <xf numFmtId="43" fontId="29" fillId="0" borderId="5" xfId="1" applyFont="1" applyBorder="1" applyAlignment="1">
      <alignment horizontal="center" vertical="center" wrapText="1"/>
    </xf>
    <xf numFmtId="43" fontId="29" fillId="0" borderId="6" xfId="1" applyFont="1" applyBorder="1" applyAlignment="1">
      <alignment horizontal="center" vertical="center" wrapText="1"/>
    </xf>
    <xf numFmtId="0" fontId="22" fillId="0" borderId="0" xfId="0" applyFont="1" applyAlignment="1">
      <alignment horizontal="center"/>
    </xf>
    <xf numFmtId="0" fontId="31" fillId="0" borderId="8" xfId="0" applyFont="1" applyBorder="1" applyAlignment="1">
      <alignment horizontal="center" vertical="top" wrapText="1"/>
    </xf>
    <xf numFmtId="0" fontId="30" fillId="0" borderId="8" xfId="0" applyFont="1" applyBorder="1" applyAlignment="1">
      <alignment horizontal="center" vertical="top" wrapText="1"/>
    </xf>
    <xf numFmtId="0" fontId="14" fillId="0" borderId="4" xfId="0" applyFont="1" applyBorder="1" applyAlignment="1">
      <alignment horizontal="center" vertical="top" wrapText="1"/>
    </xf>
    <xf numFmtId="0" fontId="16" fillId="0" borderId="3" xfId="0" applyFont="1" applyBorder="1" applyAlignment="1">
      <alignment horizontal="center" vertical="top" wrapText="1"/>
    </xf>
    <xf numFmtId="0" fontId="16" fillId="0" borderId="7" xfId="0" applyFont="1" applyBorder="1" applyAlignment="1">
      <alignment horizontal="center" vertical="top" wrapText="1"/>
    </xf>
    <xf numFmtId="0" fontId="33" fillId="0" borderId="2" xfId="7" applyFont="1" applyBorder="1" applyAlignment="1">
      <alignment horizontal="left" vertical="top" wrapText="1"/>
    </xf>
    <xf numFmtId="0" fontId="30" fillId="0" borderId="6" xfId="0" applyFont="1" applyBorder="1" applyAlignment="1">
      <alignment horizontal="center" vertical="center" wrapText="1"/>
    </xf>
    <xf numFmtId="0" fontId="30" fillId="0" borderId="12"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12" xfId="0" applyFont="1" applyBorder="1" applyAlignment="1">
      <alignment horizontal="center" vertical="center" wrapText="1"/>
    </xf>
    <xf numFmtId="0" fontId="28" fillId="0" borderId="2" xfId="7" applyFont="1" applyBorder="1" applyAlignment="1">
      <alignment horizontal="left" vertical="top" wrapText="1"/>
    </xf>
    <xf numFmtId="43" fontId="4" fillId="0" borderId="5" xfId="0" applyNumberFormat="1" applyFont="1" applyBorder="1"/>
    <xf numFmtId="43" fontId="5" fillId="0" borderId="5" xfId="1" applyFont="1" applyBorder="1" applyAlignment="1">
      <alignment horizontal="center"/>
    </xf>
    <xf numFmtId="0" fontId="18" fillId="4" borderId="16" xfId="0" applyFont="1" applyFill="1" applyBorder="1" applyAlignment="1">
      <alignment horizontal="center"/>
    </xf>
    <xf numFmtId="0" fontId="18" fillId="4" borderId="17" xfId="0" applyFont="1" applyFill="1" applyBorder="1" applyAlignment="1">
      <alignment horizontal="center"/>
    </xf>
    <xf numFmtId="43" fontId="18" fillId="4" borderId="18" xfId="4" applyFont="1" applyFill="1" applyBorder="1"/>
    <xf numFmtId="43" fontId="19" fillId="4" borderId="18" xfId="4" applyFont="1" applyFill="1" applyBorder="1"/>
    <xf numFmtId="0" fontId="4" fillId="0" borderId="3" xfId="0" applyFont="1" applyBorder="1" applyAlignment="1">
      <alignment horizontal="center"/>
    </xf>
    <xf numFmtId="43" fontId="4" fillId="0" borderId="7" xfId="4" applyFont="1" applyBorder="1" applyAlignment="1">
      <alignment horizontal="center"/>
    </xf>
    <xf numFmtId="43" fontId="4" fillId="0" borderId="7" xfId="4" applyFont="1" applyBorder="1"/>
    <xf numFmtId="43" fontId="4" fillId="0" borderId="3" xfId="4" applyFont="1" applyBorder="1"/>
  </cellXfs>
  <cellStyles count="9">
    <cellStyle name="Comma" xfId="1" builtinId="3"/>
    <cellStyle name="Comma 2" xfId="3" xr:uid="{00000000-0005-0000-0000-000001000000}"/>
    <cellStyle name="Comma 2 2" xfId="4" xr:uid="{00000000-0005-0000-0000-000002000000}"/>
    <cellStyle name="Comma 3" xfId="5" xr:uid="{00000000-0005-0000-0000-000003000000}"/>
    <cellStyle name="Normal" xfId="0" builtinId="0"/>
    <cellStyle name="Normal 2" xfId="2" xr:uid="{00000000-0005-0000-0000-000005000000}"/>
    <cellStyle name="Normal 3" xfId="6" xr:uid="{00000000-0005-0000-0000-000006000000}"/>
    <cellStyle name="Normal 4" xfId="7" xr:uid="{00000000-0005-0000-0000-000007000000}"/>
    <cellStyle name="Percent 2" xfId="8" xr:uid="{00000000-0005-0000-0000-000008000000}"/>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590018</xdr:colOff>
      <xdr:row>26</xdr:row>
      <xdr:rowOff>75595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90500"/>
          <a:ext cx="4133318" cy="4838095"/>
        </a:xfrm>
        <a:prstGeom prst="rect">
          <a:avLst/>
        </a:prstGeom>
      </xdr:spPr>
    </xdr:pic>
    <xdr:clientData/>
  </xdr:twoCellAnchor>
  <xdr:twoCellAnchor editAs="oneCell">
    <xdr:from>
      <xdr:col>0</xdr:col>
      <xdr:colOff>0</xdr:colOff>
      <xdr:row>27</xdr:row>
      <xdr:rowOff>28575</xdr:rowOff>
    </xdr:from>
    <xdr:to>
      <xdr:col>12</xdr:col>
      <xdr:colOff>310376</xdr:colOff>
      <xdr:row>49</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5172075"/>
          <a:ext cx="7396976" cy="4191000"/>
        </a:xfrm>
        <a:prstGeom prst="rect">
          <a:avLst/>
        </a:prstGeom>
      </xdr:spPr>
    </xdr:pic>
    <xdr:clientData/>
  </xdr:twoCellAnchor>
  <xdr:twoCellAnchor editAs="oneCell">
    <xdr:from>
      <xdr:col>0</xdr:col>
      <xdr:colOff>123825</xdr:colOff>
      <xdr:row>48</xdr:row>
      <xdr:rowOff>85725</xdr:rowOff>
    </xdr:from>
    <xdr:to>
      <xdr:col>11</xdr:col>
      <xdr:colOff>494415</xdr:colOff>
      <xdr:row>69</xdr:row>
      <xdr:rowOff>104273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3825" y="9229725"/>
          <a:ext cx="6866640" cy="4019048"/>
        </a:xfrm>
        <a:prstGeom prst="rect">
          <a:avLst/>
        </a:prstGeom>
      </xdr:spPr>
    </xdr:pic>
    <xdr:clientData/>
  </xdr:twoCellAnchor>
  <xdr:twoCellAnchor editAs="oneCell">
    <xdr:from>
      <xdr:col>0</xdr:col>
      <xdr:colOff>0</xdr:colOff>
      <xdr:row>70</xdr:row>
      <xdr:rowOff>0</xdr:rowOff>
    </xdr:from>
    <xdr:to>
      <xdr:col>12</xdr:col>
      <xdr:colOff>503848</xdr:colOff>
      <xdr:row>92</xdr:row>
      <xdr:rowOff>123286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0" y="13335000"/>
          <a:ext cx="7590448" cy="4314286"/>
        </a:xfrm>
        <a:prstGeom prst="rect">
          <a:avLst/>
        </a:prstGeom>
      </xdr:spPr>
    </xdr:pic>
    <xdr:clientData/>
  </xdr:twoCellAnchor>
  <xdr:twoCellAnchor editAs="oneCell">
    <xdr:from>
      <xdr:col>0</xdr:col>
      <xdr:colOff>0</xdr:colOff>
      <xdr:row>93</xdr:row>
      <xdr:rowOff>0</xdr:rowOff>
    </xdr:from>
    <xdr:to>
      <xdr:col>12</xdr:col>
      <xdr:colOff>475276</xdr:colOff>
      <xdr:row>116</xdr:row>
      <xdr:rowOff>37548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0" y="17716500"/>
          <a:ext cx="7561876" cy="4419048"/>
        </a:xfrm>
        <a:prstGeom prst="rect">
          <a:avLst/>
        </a:prstGeom>
      </xdr:spPr>
    </xdr:pic>
    <xdr:clientData/>
  </xdr:twoCellAnchor>
  <xdr:twoCellAnchor editAs="oneCell">
    <xdr:from>
      <xdr:col>0</xdr:col>
      <xdr:colOff>0</xdr:colOff>
      <xdr:row>116</xdr:row>
      <xdr:rowOff>0</xdr:rowOff>
    </xdr:from>
    <xdr:to>
      <xdr:col>12</xdr:col>
      <xdr:colOff>503848</xdr:colOff>
      <xdr:row>138</xdr:row>
      <xdr:rowOff>123286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0" y="22098000"/>
          <a:ext cx="7590448" cy="4314286"/>
        </a:xfrm>
        <a:prstGeom prst="rect">
          <a:avLst/>
        </a:prstGeom>
      </xdr:spPr>
    </xdr:pic>
    <xdr:clientData/>
  </xdr:twoCellAnchor>
  <xdr:twoCellAnchor editAs="oneCell">
    <xdr:from>
      <xdr:col>0</xdr:col>
      <xdr:colOff>0</xdr:colOff>
      <xdr:row>138</xdr:row>
      <xdr:rowOff>123825</xdr:rowOff>
    </xdr:from>
    <xdr:to>
      <xdr:col>13</xdr:col>
      <xdr:colOff>46628</xdr:colOff>
      <xdr:row>152</xdr:row>
      <xdr:rowOff>9206</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0" y="26412825"/>
          <a:ext cx="7723778" cy="255238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1739900</xdr:colOff>
      <xdr:row>1</xdr:row>
      <xdr:rowOff>165100</xdr:rowOff>
    </xdr:from>
    <xdr:to>
      <xdr:col>3</xdr:col>
      <xdr:colOff>193838</xdr:colOff>
      <xdr:row>6</xdr:row>
      <xdr:rowOff>80752</xdr:rowOff>
    </xdr:to>
    <xdr:pic>
      <xdr:nvPicPr>
        <xdr:cNvPr id="2" name="Picture 1">
          <a:extLst>
            <a:ext uri="{FF2B5EF4-FFF2-40B4-BE49-F238E27FC236}">
              <a16:creationId xmlns:a16="http://schemas.microsoft.com/office/drawing/2014/main" id="{9CA09882-2642-4C4D-A864-AD60A3016CA0}"/>
            </a:ext>
          </a:extLst>
        </xdr:cNvPr>
        <xdr:cNvPicPr/>
      </xdr:nvPicPr>
      <xdr:blipFill>
        <a:blip xmlns:r="http://schemas.openxmlformats.org/officeDocument/2006/relationships" r:embed="rId1" cstate="print"/>
        <a:stretch>
          <a:fillRect/>
        </a:stretch>
      </xdr:blipFill>
      <xdr:spPr>
        <a:xfrm>
          <a:off x="5473700" y="368300"/>
          <a:ext cx="917738" cy="931652"/>
        </a:xfrm>
        <a:prstGeom prst="rect">
          <a:avLst/>
        </a:prstGeom>
        <a:noFill/>
        <a:ln>
          <a:noFill/>
        </a:ln>
      </xdr:spPr>
    </xdr:pic>
    <xdr:clientData/>
  </xdr:twoCellAnchor>
  <xdr:twoCellAnchor editAs="oneCell">
    <xdr:from>
      <xdr:col>5</xdr:col>
      <xdr:colOff>321818</xdr:colOff>
      <xdr:row>1</xdr:row>
      <xdr:rowOff>175573</xdr:rowOff>
    </xdr:from>
    <xdr:to>
      <xdr:col>5</xdr:col>
      <xdr:colOff>1323734</xdr:colOff>
      <xdr:row>6</xdr:row>
      <xdr:rowOff>169186</xdr:rowOff>
    </xdr:to>
    <xdr:pic>
      <xdr:nvPicPr>
        <xdr:cNvPr id="3" name="Picture 2">
          <a:extLst>
            <a:ext uri="{FF2B5EF4-FFF2-40B4-BE49-F238E27FC236}">
              <a16:creationId xmlns:a16="http://schemas.microsoft.com/office/drawing/2014/main" id="{539FB43B-5699-5B45-A09F-6DF78A780278}"/>
            </a:ext>
          </a:extLst>
        </xdr:cNvPr>
        <xdr:cNvPicPr/>
      </xdr:nvPicPr>
      <xdr:blipFill>
        <a:blip xmlns:r="http://schemas.openxmlformats.org/officeDocument/2006/relationships" r:embed="rId2" cstate="print"/>
        <a:stretch>
          <a:fillRect/>
        </a:stretch>
      </xdr:blipFill>
      <xdr:spPr>
        <a:xfrm>
          <a:off x="10253218" y="378773"/>
          <a:ext cx="1001916" cy="1009613"/>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1834445</xdr:colOff>
      <xdr:row>0</xdr:row>
      <xdr:rowOff>126999</xdr:rowOff>
    </xdr:from>
    <xdr:to>
      <xdr:col>3</xdr:col>
      <xdr:colOff>282738</xdr:colOff>
      <xdr:row>5</xdr:row>
      <xdr:rowOff>70873</xdr:rowOff>
    </xdr:to>
    <xdr:pic>
      <xdr:nvPicPr>
        <xdr:cNvPr id="4" name="Picture 3">
          <a:extLst>
            <a:ext uri="{FF2B5EF4-FFF2-40B4-BE49-F238E27FC236}">
              <a16:creationId xmlns:a16="http://schemas.microsoft.com/office/drawing/2014/main" id="{3BB95551-0BFF-DE4B-B71B-08903695F025}"/>
            </a:ext>
          </a:extLst>
        </xdr:cNvPr>
        <xdr:cNvPicPr/>
      </xdr:nvPicPr>
      <xdr:blipFill>
        <a:blip xmlns:r="http://schemas.openxmlformats.org/officeDocument/2006/relationships" r:embed="rId1" cstate="print"/>
        <a:stretch>
          <a:fillRect/>
        </a:stretch>
      </xdr:blipFill>
      <xdr:spPr>
        <a:xfrm>
          <a:off x="5573889" y="324555"/>
          <a:ext cx="917738" cy="931652"/>
        </a:xfrm>
        <a:prstGeom prst="rect">
          <a:avLst/>
        </a:prstGeom>
        <a:noFill/>
        <a:ln>
          <a:noFill/>
        </a:ln>
      </xdr:spPr>
    </xdr:pic>
    <xdr:clientData/>
  </xdr:twoCellAnchor>
  <xdr:twoCellAnchor editAs="oneCell">
    <xdr:from>
      <xdr:col>5</xdr:col>
      <xdr:colOff>419185</xdr:colOff>
      <xdr:row>0</xdr:row>
      <xdr:rowOff>137472</xdr:rowOff>
    </xdr:from>
    <xdr:to>
      <xdr:col>5</xdr:col>
      <xdr:colOff>1421101</xdr:colOff>
      <xdr:row>5</xdr:row>
      <xdr:rowOff>159307</xdr:rowOff>
    </xdr:to>
    <xdr:pic>
      <xdr:nvPicPr>
        <xdr:cNvPr id="5" name="Picture 4">
          <a:extLst>
            <a:ext uri="{FF2B5EF4-FFF2-40B4-BE49-F238E27FC236}">
              <a16:creationId xmlns:a16="http://schemas.microsoft.com/office/drawing/2014/main" id="{D236D846-E758-974F-9A64-B5F7015B55A1}"/>
            </a:ext>
          </a:extLst>
        </xdr:cNvPr>
        <xdr:cNvPicPr/>
      </xdr:nvPicPr>
      <xdr:blipFill>
        <a:blip xmlns:r="http://schemas.openxmlformats.org/officeDocument/2006/relationships" r:embed="rId2" cstate="print"/>
        <a:stretch>
          <a:fillRect/>
        </a:stretch>
      </xdr:blipFill>
      <xdr:spPr>
        <a:xfrm>
          <a:off x="10353407" y="335028"/>
          <a:ext cx="1001916" cy="1009613"/>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1748118</xdr:colOff>
      <xdr:row>1</xdr:row>
      <xdr:rowOff>119530</xdr:rowOff>
    </xdr:from>
    <xdr:to>
      <xdr:col>3</xdr:col>
      <xdr:colOff>200562</xdr:colOff>
      <xdr:row>6</xdr:row>
      <xdr:rowOff>5299</xdr:rowOff>
    </xdr:to>
    <xdr:pic>
      <xdr:nvPicPr>
        <xdr:cNvPr id="4" name="Picture 3">
          <a:extLst>
            <a:ext uri="{FF2B5EF4-FFF2-40B4-BE49-F238E27FC236}">
              <a16:creationId xmlns:a16="http://schemas.microsoft.com/office/drawing/2014/main" id="{22CE8328-9C37-9B46-A6FC-E72CBEDFB401}"/>
            </a:ext>
          </a:extLst>
        </xdr:cNvPr>
        <xdr:cNvPicPr/>
      </xdr:nvPicPr>
      <xdr:blipFill>
        <a:blip xmlns:r="http://schemas.openxmlformats.org/officeDocument/2006/relationships" r:embed="rId1" cstate="print"/>
        <a:stretch>
          <a:fillRect/>
        </a:stretch>
      </xdr:blipFill>
      <xdr:spPr>
        <a:xfrm>
          <a:off x="5483412" y="328706"/>
          <a:ext cx="917738" cy="931652"/>
        </a:xfrm>
        <a:prstGeom prst="rect">
          <a:avLst/>
        </a:prstGeom>
        <a:noFill/>
        <a:ln>
          <a:noFill/>
        </a:ln>
      </xdr:spPr>
    </xdr:pic>
    <xdr:clientData/>
  </xdr:twoCellAnchor>
  <xdr:twoCellAnchor editAs="oneCell">
    <xdr:from>
      <xdr:col>5</xdr:col>
      <xdr:colOff>327048</xdr:colOff>
      <xdr:row>1</xdr:row>
      <xdr:rowOff>130003</xdr:rowOff>
    </xdr:from>
    <xdr:to>
      <xdr:col>5</xdr:col>
      <xdr:colOff>1328964</xdr:colOff>
      <xdr:row>6</xdr:row>
      <xdr:rowOff>93733</xdr:rowOff>
    </xdr:to>
    <xdr:pic>
      <xdr:nvPicPr>
        <xdr:cNvPr id="5" name="Picture 4">
          <a:extLst>
            <a:ext uri="{FF2B5EF4-FFF2-40B4-BE49-F238E27FC236}">
              <a16:creationId xmlns:a16="http://schemas.microsoft.com/office/drawing/2014/main" id="{0E3E28A3-9956-0D47-95C9-54E92D20E598}"/>
            </a:ext>
          </a:extLst>
        </xdr:cNvPr>
        <xdr:cNvPicPr/>
      </xdr:nvPicPr>
      <xdr:blipFill>
        <a:blip xmlns:r="http://schemas.openxmlformats.org/officeDocument/2006/relationships" r:embed="rId2" cstate="print"/>
        <a:stretch>
          <a:fillRect/>
        </a:stretch>
      </xdr:blipFill>
      <xdr:spPr>
        <a:xfrm>
          <a:off x="10262930" y="339179"/>
          <a:ext cx="1001916" cy="1009613"/>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1754779</xdr:colOff>
      <xdr:row>1</xdr:row>
      <xdr:rowOff>124447</xdr:rowOff>
    </xdr:from>
    <xdr:to>
      <xdr:col>3</xdr:col>
      <xdr:colOff>204859</xdr:colOff>
      <xdr:row>6</xdr:row>
      <xdr:rowOff>51352</xdr:rowOff>
    </xdr:to>
    <xdr:pic>
      <xdr:nvPicPr>
        <xdr:cNvPr id="4" name="Picture 3">
          <a:extLst>
            <a:ext uri="{FF2B5EF4-FFF2-40B4-BE49-F238E27FC236}">
              <a16:creationId xmlns:a16="http://schemas.microsoft.com/office/drawing/2014/main" id="{5E6CFCF8-A7C5-A54C-8E41-0FB2AA6D4E4F}"/>
            </a:ext>
          </a:extLst>
        </xdr:cNvPr>
        <xdr:cNvPicPr/>
      </xdr:nvPicPr>
      <xdr:blipFill>
        <a:blip xmlns:r="http://schemas.openxmlformats.org/officeDocument/2006/relationships" r:embed="rId1" cstate="print"/>
        <a:stretch>
          <a:fillRect/>
        </a:stretch>
      </xdr:blipFill>
      <xdr:spPr>
        <a:xfrm>
          <a:off x="5484399" y="325396"/>
          <a:ext cx="917738" cy="931652"/>
        </a:xfrm>
        <a:prstGeom prst="rect">
          <a:avLst/>
        </a:prstGeom>
        <a:noFill/>
        <a:ln>
          <a:noFill/>
        </a:ln>
      </xdr:spPr>
    </xdr:pic>
    <xdr:clientData/>
  </xdr:twoCellAnchor>
  <xdr:twoCellAnchor editAs="oneCell">
    <xdr:from>
      <xdr:col>5</xdr:col>
      <xdr:colOff>337018</xdr:colOff>
      <xdr:row>1</xdr:row>
      <xdr:rowOff>134920</xdr:rowOff>
    </xdr:from>
    <xdr:to>
      <xdr:col>5</xdr:col>
      <xdr:colOff>1338934</xdr:colOff>
      <xdr:row>6</xdr:row>
      <xdr:rowOff>139786</xdr:rowOff>
    </xdr:to>
    <xdr:pic>
      <xdr:nvPicPr>
        <xdr:cNvPr id="5" name="Picture 4">
          <a:extLst>
            <a:ext uri="{FF2B5EF4-FFF2-40B4-BE49-F238E27FC236}">
              <a16:creationId xmlns:a16="http://schemas.microsoft.com/office/drawing/2014/main" id="{A50201AC-06AF-0247-A7B0-D70B12CBF623}"/>
            </a:ext>
          </a:extLst>
        </xdr:cNvPr>
        <xdr:cNvPicPr/>
      </xdr:nvPicPr>
      <xdr:blipFill>
        <a:blip xmlns:r="http://schemas.openxmlformats.org/officeDocument/2006/relationships" r:embed="rId2" cstate="print"/>
        <a:stretch>
          <a:fillRect/>
        </a:stretch>
      </xdr:blipFill>
      <xdr:spPr>
        <a:xfrm>
          <a:off x="10263917" y="335869"/>
          <a:ext cx="1001916" cy="100961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1713202</xdr:colOff>
      <xdr:row>2</xdr:row>
      <xdr:rowOff>55573</xdr:rowOff>
    </xdr:from>
    <xdr:to>
      <xdr:col>0</xdr:col>
      <xdr:colOff>2631532</xdr:colOff>
      <xdr:row>6</xdr:row>
      <xdr:rowOff>150119</xdr:rowOff>
    </xdr:to>
    <xdr:pic>
      <xdr:nvPicPr>
        <xdr:cNvPr id="2" name="Picture 1">
          <a:extLst>
            <a:ext uri="{FF2B5EF4-FFF2-40B4-BE49-F238E27FC236}">
              <a16:creationId xmlns:a16="http://schemas.microsoft.com/office/drawing/2014/main" id="{3F171A5B-F27C-5411-4494-E0254A9C31E4}"/>
            </a:ext>
          </a:extLst>
        </xdr:cNvPr>
        <xdr:cNvPicPr/>
      </xdr:nvPicPr>
      <xdr:blipFill>
        <a:blip xmlns:r="http://schemas.openxmlformats.org/officeDocument/2006/relationships" r:embed="rId1" cstate="print"/>
        <a:stretch>
          <a:fillRect/>
        </a:stretch>
      </xdr:blipFill>
      <xdr:spPr>
        <a:xfrm>
          <a:off x="1713202" y="375933"/>
          <a:ext cx="918330" cy="918330"/>
        </a:xfrm>
        <a:prstGeom prst="rect">
          <a:avLst/>
        </a:prstGeom>
        <a:noFill/>
        <a:ln>
          <a:noFill/>
        </a:ln>
      </xdr:spPr>
    </xdr:pic>
    <xdr:clientData/>
  </xdr:twoCellAnchor>
  <xdr:twoCellAnchor editAs="oneCell">
    <xdr:from>
      <xdr:col>3</xdr:col>
      <xdr:colOff>1052613</xdr:colOff>
      <xdr:row>1</xdr:row>
      <xdr:rowOff>125854</xdr:rowOff>
    </xdr:from>
    <xdr:to>
      <xdr:col>4</xdr:col>
      <xdr:colOff>137299</xdr:colOff>
      <xdr:row>6</xdr:row>
      <xdr:rowOff>137297</xdr:rowOff>
    </xdr:to>
    <xdr:pic>
      <xdr:nvPicPr>
        <xdr:cNvPr id="3" name="Picture 2">
          <a:extLst>
            <a:ext uri="{FF2B5EF4-FFF2-40B4-BE49-F238E27FC236}">
              <a16:creationId xmlns:a16="http://schemas.microsoft.com/office/drawing/2014/main" id="{732FA7BE-E2E7-FF57-06A3-72E6A303D808}"/>
            </a:ext>
          </a:extLst>
        </xdr:cNvPr>
        <xdr:cNvPicPr/>
      </xdr:nvPicPr>
      <xdr:blipFill>
        <a:blip xmlns:r="http://schemas.openxmlformats.org/officeDocument/2006/relationships" r:embed="rId2" cstate="print"/>
        <a:stretch>
          <a:fillRect/>
        </a:stretch>
      </xdr:blipFill>
      <xdr:spPr>
        <a:xfrm>
          <a:off x="7711532" y="286034"/>
          <a:ext cx="995407" cy="995407"/>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1000606</xdr:colOff>
      <xdr:row>2</xdr:row>
      <xdr:rowOff>18388</xdr:rowOff>
    </xdr:from>
    <xdr:to>
      <xdr:col>3</xdr:col>
      <xdr:colOff>52421</xdr:colOff>
      <xdr:row>7</xdr:row>
      <xdr:rowOff>70809</xdr:rowOff>
    </xdr:to>
    <xdr:pic>
      <xdr:nvPicPr>
        <xdr:cNvPr id="2" name="Picture 1">
          <a:extLst>
            <a:ext uri="{FF2B5EF4-FFF2-40B4-BE49-F238E27FC236}">
              <a16:creationId xmlns:a16="http://schemas.microsoft.com/office/drawing/2014/main" id="{1CE9645F-0821-454A-AC0F-313F196F4814}"/>
            </a:ext>
          </a:extLst>
        </xdr:cNvPr>
        <xdr:cNvPicPr/>
      </xdr:nvPicPr>
      <xdr:blipFill>
        <a:blip xmlns:r="http://schemas.openxmlformats.org/officeDocument/2006/relationships" r:embed="rId1" cstate="print"/>
        <a:stretch>
          <a:fillRect/>
        </a:stretch>
      </xdr:blipFill>
      <xdr:spPr>
        <a:xfrm>
          <a:off x="3983182" y="364752"/>
          <a:ext cx="918330" cy="918330"/>
        </a:xfrm>
        <a:prstGeom prst="rect">
          <a:avLst/>
        </a:prstGeom>
        <a:noFill/>
        <a:ln>
          <a:noFill/>
        </a:ln>
      </xdr:spPr>
    </xdr:pic>
    <xdr:clientData/>
  </xdr:twoCellAnchor>
  <xdr:twoCellAnchor editAs="oneCell">
    <xdr:from>
      <xdr:col>6</xdr:col>
      <xdr:colOff>870224</xdr:colOff>
      <xdr:row>2</xdr:row>
      <xdr:rowOff>28861</xdr:rowOff>
    </xdr:from>
    <xdr:to>
      <xdr:col>7</xdr:col>
      <xdr:colOff>865909</xdr:colOff>
      <xdr:row>7</xdr:row>
      <xdr:rowOff>159243</xdr:rowOff>
    </xdr:to>
    <xdr:pic>
      <xdr:nvPicPr>
        <xdr:cNvPr id="3" name="Picture 2">
          <a:extLst>
            <a:ext uri="{FF2B5EF4-FFF2-40B4-BE49-F238E27FC236}">
              <a16:creationId xmlns:a16="http://schemas.microsoft.com/office/drawing/2014/main" id="{E6B2167A-31F2-B84A-903E-5EF15C3BC044}"/>
            </a:ext>
          </a:extLst>
        </xdr:cNvPr>
        <xdr:cNvPicPr/>
      </xdr:nvPicPr>
      <xdr:blipFill>
        <a:blip xmlns:r="http://schemas.openxmlformats.org/officeDocument/2006/relationships" r:embed="rId2" cstate="print"/>
        <a:stretch>
          <a:fillRect/>
        </a:stretch>
      </xdr:blipFill>
      <xdr:spPr>
        <a:xfrm>
          <a:off x="9981512" y="375225"/>
          <a:ext cx="996291" cy="996291"/>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1803400</xdr:colOff>
      <xdr:row>1</xdr:row>
      <xdr:rowOff>190500</xdr:rowOff>
    </xdr:from>
    <xdr:to>
      <xdr:col>3</xdr:col>
      <xdr:colOff>257338</xdr:colOff>
      <xdr:row>6</xdr:row>
      <xdr:rowOff>106152</xdr:rowOff>
    </xdr:to>
    <xdr:pic>
      <xdr:nvPicPr>
        <xdr:cNvPr id="4" name="Picture 3">
          <a:extLst>
            <a:ext uri="{FF2B5EF4-FFF2-40B4-BE49-F238E27FC236}">
              <a16:creationId xmlns:a16="http://schemas.microsoft.com/office/drawing/2014/main" id="{6347EBEE-56AA-2646-8F12-76D120B6239C}"/>
            </a:ext>
          </a:extLst>
        </xdr:cNvPr>
        <xdr:cNvPicPr/>
      </xdr:nvPicPr>
      <xdr:blipFill>
        <a:blip xmlns:r="http://schemas.openxmlformats.org/officeDocument/2006/relationships" r:embed="rId1" cstate="print"/>
        <a:stretch>
          <a:fillRect/>
        </a:stretch>
      </xdr:blipFill>
      <xdr:spPr>
        <a:xfrm>
          <a:off x="5537200" y="393700"/>
          <a:ext cx="917738" cy="931652"/>
        </a:xfrm>
        <a:prstGeom prst="rect">
          <a:avLst/>
        </a:prstGeom>
        <a:noFill/>
        <a:ln>
          <a:noFill/>
        </a:ln>
      </xdr:spPr>
    </xdr:pic>
    <xdr:clientData/>
  </xdr:twoCellAnchor>
  <xdr:twoCellAnchor editAs="oneCell">
    <xdr:from>
      <xdr:col>5</xdr:col>
      <xdr:colOff>385318</xdr:colOff>
      <xdr:row>1</xdr:row>
      <xdr:rowOff>200973</xdr:rowOff>
    </xdr:from>
    <xdr:to>
      <xdr:col>5</xdr:col>
      <xdr:colOff>1387234</xdr:colOff>
      <xdr:row>6</xdr:row>
      <xdr:rowOff>194586</xdr:rowOff>
    </xdr:to>
    <xdr:pic>
      <xdr:nvPicPr>
        <xdr:cNvPr id="5" name="Picture 4">
          <a:extLst>
            <a:ext uri="{FF2B5EF4-FFF2-40B4-BE49-F238E27FC236}">
              <a16:creationId xmlns:a16="http://schemas.microsoft.com/office/drawing/2014/main" id="{EEC2A509-4063-D448-80BF-793269B9CD3A}"/>
            </a:ext>
          </a:extLst>
        </xdr:cNvPr>
        <xdr:cNvPicPr/>
      </xdr:nvPicPr>
      <xdr:blipFill>
        <a:blip xmlns:r="http://schemas.openxmlformats.org/officeDocument/2006/relationships" r:embed="rId2" cstate="print"/>
        <a:stretch>
          <a:fillRect/>
        </a:stretch>
      </xdr:blipFill>
      <xdr:spPr>
        <a:xfrm>
          <a:off x="10316718" y="404173"/>
          <a:ext cx="1001916" cy="100961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1803400</xdr:colOff>
      <xdr:row>1</xdr:row>
      <xdr:rowOff>63500</xdr:rowOff>
    </xdr:from>
    <xdr:to>
      <xdr:col>3</xdr:col>
      <xdr:colOff>257338</xdr:colOff>
      <xdr:row>5</xdr:row>
      <xdr:rowOff>182352</xdr:rowOff>
    </xdr:to>
    <xdr:pic>
      <xdr:nvPicPr>
        <xdr:cNvPr id="4" name="Picture 3">
          <a:extLst>
            <a:ext uri="{FF2B5EF4-FFF2-40B4-BE49-F238E27FC236}">
              <a16:creationId xmlns:a16="http://schemas.microsoft.com/office/drawing/2014/main" id="{F8458D37-5EC4-FF42-B43F-DD7654556E9E}"/>
            </a:ext>
          </a:extLst>
        </xdr:cNvPr>
        <xdr:cNvPicPr/>
      </xdr:nvPicPr>
      <xdr:blipFill>
        <a:blip xmlns:r="http://schemas.openxmlformats.org/officeDocument/2006/relationships" r:embed="rId1" cstate="print"/>
        <a:stretch>
          <a:fillRect/>
        </a:stretch>
      </xdr:blipFill>
      <xdr:spPr>
        <a:xfrm>
          <a:off x="5537200" y="266700"/>
          <a:ext cx="917738" cy="931652"/>
        </a:xfrm>
        <a:prstGeom prst="rect">
          <a:avLst/>
        </a:prstGeom>
        <a:noFill/>
        <a:ln>
          <a:noFill/>
        </a:ln>
      </xdr:spPr>
    </xdr:pic>
    <xdr:clientData/>
  </xdr:twoCellAnchor>
  <xdr:twoCellAnchor editAs="oneCell">
    <xdr:from>
      <xdr:col>5</xdr:col>
      <xdr:colOff>385318</xdr:colOff>
      <xdr:row>1</xdr:row>
      <xdr:rowOff>73973</xdr:rowOff>
    </xdr:from>
    <xdr:to>
      <xdr:col>5</xdr:col>
      <xdr:colOff>1387234</xdr:colOff>
      <xdr:row>6</xdr:row>
      <xdr:rowOff>67586</xdr:rowOff>
    </xdr:to>
    <xdr:pic>
      <xdr:nvPicPr>
        <xdr:cNvPr id="5" name="Picture 4">
          <a:extLst>
            <a:ext uri="{FF2B5EF4-FFF2-40B4-BE49-F238E27FC236}">
              <a16:creationId xmlns:a16="http://schemas.microsoft.com/office/drawing/2014/main" id="{9A5B2516-77EB-1A4F-AF77-7178667BB347}"/>
            </a:ext>
          </a:extLst>
        </xdr:cNvPr>
        <xdr:cNvPicPr/>
      </xdr:nvPicPr>
      <xdr:blipFill>
        <a:blip xmlns:r="http://schemas.openxmlformats.org/officeDocument/2006/relationships" r:embed="rId2" cstate="print"/>
        <a:stretch>
          <a:fillRect/>
        </a:stretch>
      </xdr:blipFill>
      <xdr:spPr>
        <a:xfrm>
          <a:off x="10316718" y="277173"/>
          <a:ext cx="1001916" cy="1009613"/>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1816100</xdr:colOff>
      <xdr:row>1</xdr:row>
      <xdr:rowOff>114300</xdr:rowOff>
    </xdr:from>
    <xdr:to>
      <xdr:col>3</xdr:col>
      <xdr:colOff>270038</xdr:colOff>
      <xdr:row>6</xdr:row>
      <xdr:rowOff>29952</xdr:rowOff>
    </xdr:to>
    <xdr:pic>
      <xdr:nvPicPr>
        <xdr:cNvPr id="4" name="Picture 3">
          <a:extLst>
            <a:ext uri="{FF2B5EF4-FFF2-40B4-BE49-F238E27FC236}">
              <a16:creationId xmlns:a16="http://schemas.microsoft.com/office/drawing/2014/main" id="{4E1CDAD6-06C0-5040-9777-E6B5FABCF8C4}"/>
            </a:ext>
          </a:extLst>
        </xdr:cNvPr>
        <xdr:cNvPicPr/>
      </xdr:nvPicPr>
      <xdr:blipFill>
        <a:blip xmlns:r="http://schemas.openxmlformats.org/officeDocument/2006/relationships" r:embed="rId1" cstate="print"/>
        <a:stretch>
          <a:fillRect/>
        </a:stretch>
      </xdr:blipFill>
      <xdr:spPr>
        <a:xfrm>
          <a:off x="5549900" y="317500"/>
          <a:ext cx="917738" cy="931652"/>
        </a:xfrm>
        <a:prstGeom prst="rect">
          <a:avLst/>
        </a:prstGeom>
        <a:noFill/>
        <a:ln>
          <a:noFill/>
        </a:ln>
      </xdr:spPr>
    </xdr:pic>
    <xdr:clientData/>
  </xdr:twoCellAnchor>
  <xdr:twoCellAnchor editAs="oneCell">
    <xdr:from>
      <xdr:col>5</xdr:col>
      <xdr:colOff>398018</xdr:colOff>
      <xdr:row>1</xdr:row>
      <xdr:rowOff>124773</xdr:rowOff>
    </xdr:from>
    <xdr:to>
      <xdr:col>5</xdr:col>
      <xdr:colOff>1399934</xdr:colOff>
      <xdr:row>6</xdr:row>
      <xdr:rowOff>118386</xdr:rowOff>
    </xdr:to>
    <xdr:pic>
      <xdr:nvPicPr>
        <xdr:cNvPr id="5" name="Picture 4">
          <a:extLst>
            <a:ext uri="{FF2B5EF4-FFF2-40B4-BE49-F238E27FC236}">
              <a16:creationId xmlns:a16="http://schemas.microsoft.com/office/drawing/2014/main" id="{54AD3BE7-5762-C546-A7C0-2EF1D29ACD9E}"/>
            </a:ext>
          </a:extLst>
        </xdr:cNvPr>
        <xdr:cNvPicPr/>
      </xdr:nvPicPr>
      <xdr:blipFill>
        <a:blip xmlns:r="http://schemas.openxmlformats.org/officeDocument/2006/relationships" r:embed="rId2" cstate="print"/>
        <a:stretch>
          <a:fillRect/>
        </a:stretch>
      </xdr:blipFill>
      <xdr:spPr>
        <a:xfrm>
          <a:off x="10329418" y="327973"/>
          <a:ext cx="1001916" cy="1009613"/>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1803400</xdr:colOff>
      <xdr:row>1</xdr:row>
      <xdr:rowOff>38100</xdr:rowOff>
    </xdr:from>
    <xdr:to>
      <xdr:col>3</xdr:col>
      <xdr:colOff>257338</xdr:colOff>
      <xdr:row>5</xdr:row>
      <xdr:rowOff>156952</xdr:rowOff>
    </xdr:to>
    <xdr:pic>
      <xdr:nvPicPr>
        <xdr:cNvPr id="4" name="Picture 3">
          <a:extLst>
            <a:ext uri="{FF2B5EF4-FFF2-40B4-BE49-F238E27FC236}">
              <a16:creationId xmlns:a16="http://schemas.microsoft.com/office/drawing/2014/main" id="{3039BFA9-F438-FA40-B21D-416C0DC895AC}"/>
            </a:ext>
          </a:extLst>
        </xdr:cNvPr>
        <xdr:cNvPicPr/>
      </xdr:nvPicPr>
      <xdr:blipFill>
        <a:blip xmlns:r="http://schemas.openxmlformats.org/officeDocument/2006/relationships" r:embed="rId1" cstate="print"/>
        <a:stretch>
          <a:fillRect/>
        </a:stretch>
      </xdr:blipFill>
      <xdr:spPr>
        <a:xfrm>
          <a:off x="5537200" y="241300"/>
          <a:ext cx="917738" cy="931652"/>
        </a:xfrm>
        <a:prstGeom prst="rect">
          <a:avLst/>
        </a:prstGeom>
        <a:noFill/>
        <a:ln>
          <a:noFill/>
        </a:ln>
      </xdr:spPr>
    </xdr:pic>
    <xdr:clientData/>
  </xdr:twoCellAnchor>
  <xdr:twoCellAnchor editAs="oneCell">
    <xdr:from>
      <xdr:col>5</xdr:col>
      <xdr:colOff>385318</xdr:colOff>
      <xdr:row>1</xdr:row>
      <xdr:rowOff>48573</xdr:rowOff>
    </xdr:from>
    <xdr:to>
      <xdr:col>5</xdr:col>
      <xdr:colOff>1387234</xdr:colOff>
      <xdr:row>6</xdr:row>
      <xdr:rowOff>42186</xdr:rowOff>
    </xdr:to>
    <xdr:pic>
      <xdr:nvPicPr>
        <xdr:cNvPr id="5" name="Picture 4">
          <a:extLst>
            <a:ext uri="{FF2B5EF4-FFF2-40B4-BE49-F238E27FC236}">
              <a16:creationId xmlns:a16="http://schemas.microsoft.com/office/drawing/2014/main" id="{2C8A0F38-7999-1F41-8890-2327B34E98CE}"/>
            </a:ext>
          </a:extLst>
        </xdr:cNvPr>
        <xdr:cNvPicPr/>
      </xdr:nvPicPr>
      <xdr:blipFill>
        <a:blip xmlns:r="http://schemas.openxmlformats.org/officeDocument/2006/relationships" r:embed="rId2" cstate="print"/>
        <a:stretch>
          <a:fillRect/>
        </a:stretch>
      </xdr:blipFill>
      <xdr:spPr>
        <a:xfrm>
          <a:off x="10316718" y="251773"/>
          <a:ext cx="1001916" cy="1009613"/>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1727200</xdr:colOff>
      <xdr:row>1</xdr:row>
      <xdr:rowOff>101600</xdr:rowOff>
    </xdr:from>
    <xdr:to>
      <xdr:col>3</xdr:col>
      <xdr:colOff>181138</xdr:colOff>
      <xdr:row>6</xdr:row>
      <xdr:rowOff>17252</xdr:rowOff>
    </xdr:to>
    <xdr:pic>
      <xdr:nvPicPr>
        <xdr:cNvPr id="4" name="Picture 3">
          <a:extLst>
            <a:ext uri="{FF2B5EF4-FFF2-40B4-BE49-F238E27FC236}">
              <a16:creationId xmlns:a16="http://schemas.microsoft.com/office/drawing/2014/main" id="{610D3544-8151-AF4B-BC44-2E637078B071}"/>
            </a:ext>
          </a:extLst>
        </xdr:cNvPr>
        <xdr:cNvPicPr/>
      </xdr:nvPicPr>
      <xdr:blipFill>
        <a:blip xmlns:r="http://schemas.openxmlformats.org/officeDocument/2006/relationships" r:embed="rId1" cstate="print"/>
        <a:stretch>
          <a:fillRect/>
        </a:stretch>
      </xdr:blipFill>
      <xdr:spPr>
        <a:xfrm>
          <a:off x="5461000" y="304800"/>
          <a:ext cx="917738" cy="931652"/>
        </a:xfrm>
        <a:prstGeom prst="rect">
          <a:avLst/>
        </a:prstGeom>
        <a:noFill/>
        <a:ln>
          <a:noFill/>
        </a:ln>
      </xdr:spPr>
    </xdr:pic>
    <xdr:clientData/>
  </xdr:twoCellAnchor>
  <xdr:twoCellAnchor editAs="oneCell">
    <xdr:from>
      <xdr:col>5</xdr:col>
      <xdr:colOff>309118</xdr:colOff>
      <xdr:row>1</xdr:row>
      <xdr:rowOff>112073</xdr:rowOff>
    </xdr:from>
    <xdr:to>
      <xdr:col>5</xdr:col>
      <xdr:colOff>1311034</xdr:colOff>
      <xdr:row>6</xdr:row>
      <xdr:rowOff>105686</xdr:rowOff>
    </xdr:to>
    <xdr:pic>
      <xdr:nvPicPr>
        <xdr:cNvPr id="5" name="Picture 4">
          <a:extLst>
            <a:ext uri="{FF2B5EF4-FFF2-40B4-BE49-F238E27FC236}">
              <a16:creationId xmlns:a16="http://schemas.microsoft.com/office/drawing/2014/main" id="{54581665-CF04-0146-9AAA-4E0422DAC21E}"/>
            </a:ext>
          </a:extLst>
        </xdr:cNvPr>
        <xdr:cNvPicPr/>
      </xdr:nvPicPr>
      <xdr:blipFill>
        <a:blip xmlns:r="http://schemas.openxmlformats.org/officeDocument/2006/relationships" r:embed="rId2" cstate="print"/>
        <a:stretch>
          <a:fillRect/>
        </a:stretch>
      </xdr:blipFill>
      <xdr:spPr>
        <a:xfrm>
          <a:off x="10240518" y="315273"/>
          <a:ext cx="1001916" cy="1009613"/>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1741713</xdr:colOff>
      <xdr:row>1</xdr:row>
      <xdr:rowOff>36286</xdr:rowOff>
    </xdr:from>
    <xdr:to>
      <xdr:col>3</xdr:col>
      <xdr:colOff>192023</xdr:colOff>
      <xdr:row>5</xdr:row>
      <xdr:rowOff>169652</xdr:rowOff>
    </xdr:to>
    <xdr:pic>
      <xdr:nvPicPr>
        <xdr:cNvPr id="4" name="Picture 3">
          <a:extLst>
            <a:ext uri="{FF2B5EF4-FFF2-40B4-BE49-F238E27FC236}">
              <a16:creationId xmlns:a16="http://schemas.microsoft.com/office/drawing/2014/main" id="{9421F6C4-C369-0143-B458-D43F78BBB99A}"/>
            </a:ext>
          </a:extLst>
        </xdr:cNvPr>
        <xdr:cNvPicPr/>
      </xdr:nvPicPr>
      <xdr:blipFill>
        <a:blip xmlns:r="http://schemas.openxmlformats.org/officeDocument/2006/relationships" r:embed="rId1" cstate="print"/>
        <a:stretch>
          <a:fillRect/>
        </a:stretch>
      </xdr:blipFill>
      <xdr:spPr>
        <a:xfrm>
          <a:off x="5479142" y="235857"/>
          <a:ext cx="917738" cy="931652"/>
        </a:xfrm>
        <a:prstGeom prst="rect">
          <a:avLst/>
        </a:prstGeom>
        <a:noFill/>
        <a:ln>
          <a:noFill/>
        </a:ln>
      </xdr:spPr>
    </xdr:pic>
    <xdr:clientData/>
  </xdr:twoCellAnchor>
  <xdr:twoCellAnchor editAs="oneCell">
    <xdr:from>
      <xdr:col>5</xdr:col>
      <xdr:colOff>316374</xdr:colOff>
      <xdr:row>1</xdr:row>
      <xdr:rowOff>46759</xdr:rowOff>
    </xdr:from>
    <xdr:to>
      <xdr:col>5</xdr:col>
      <xdr:colOff>1318290</xdr:colOff>
      <xdr:row>6</xdr:row>
      <xdr:rowOff>58514</xdr:rowOff>
    </xdr:to>
    <xdr:pic>
      <xdr:nvPicPr>
        <xdr:cNvPr id="5" name="Picture 4">
          <a:extLst>
            <a:ext uri="{FF2B5EF4-FFF2-40B4-BE49-F238E27FC236}">
              <a16:creationId xmlns:a16="http://schemas.microsoft.com/office/drawing/2014/main" id="{FD7D171B-ABFD-1946-B5F7-8E6AAE5ECBDE}"/>
            </a:ext>
          </a:extLst>
        </xdr:cNvPr>
        <xdr:cNvPicPr/>
      </xdr:nvPicPr>
      <xdr:blipFill>
        <a:blip xmlns:r="http://schemas.openxmlformats.org/officeDocument/2006/relationships" r:embed="rId2" cstate="print"/>
        <a:stretch>
          <a:fillRect/>
        </a:stretch>
      </xdr:blipFill>
      <xdr:spPr>
        <a:xfrm>
          <a:off x="10258660" y="246330"/>
          <a:ext cx="1001916" cy="1009613"/>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
  <sheetViews>
    <sheetView topLeftCell="A90" zoomScale="173" zoomScaleNormal="115" workbookViewId="0">
      <selection activeCell="P134" sqref="P134"/>
    </sheetView>
  </sheetViews>
  <sheetFormatPr baseColWidth="10" defaultColWidth="8.6640625" defaultRowHeight="15"/>
  <sheetData/>
  <sheetProtection sheet="1" objects="1" scenarios="1"/>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3:L28"/>
  <sheetViews>
    <sheetView view="pageBreakPreview" zoomScale="70" zoomScaleNormal="115" zoomScaleSheetLayoutView="70" zoomScalePageLayoutView="71" workbookViewId="0">
      <selection activeCell="M17" sqref="M17"/>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164</v>
      </c>
      <c r="B11" s="204"/>
      <c r="C11" s="204"/>
      <c r="D11" s="204"/>
      <c r="E11" s="204"/>
      <c r="F11" s="204"/>
      <c r="G11" s="204"/>
      <c r="H11" s="204"/>
      <c r="I11" s="204"/>
      <c r="J11" s="204"/>
    </row>
    <row r="12" spans="1:12" ht="29.5" customHeight="1">
      <c r="A12" s="221" t="s">
        <v>165</v>
      </c>
      <c r="B12" s="221"/>
      <c r="C12" s="221"/>
      <c r="D12" s="221"/>
      <c r="E12" s="221"/>
      <c r="F12" s="221"/>
      <c r="G12" s="221"/>
      <c r="H12" s="221"/>
      <c r="I12" s="221"/>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172.25" customHeight="1">
      <c r="A15" s="222" t="s">
        <v>92</v>
      </c>
      <c r="B15" s="224" t="s">
        <v>132</v>
      </c>
      <c r="C15" s="224" t="s">
        <v>133</v>
      </c>
      <c r="D15" s="142" t="s">
        <v>91</v>
      </c>
      <c r="E15" s="142" t="s">
        <v>91</v>
      </c>
      <c r="F15" s="142" t="s">
        <v>91</v>
      </c>
      <c r="G15" s="142" t="s">
        <v>93</v>
      </c>
      <c r="H15" s="143">
        <v>6000</v>
      </c>
      <c r="I15" s="127" t="s">
        <v>231</v>
      </c>
      <c r="J15" s="140"/>
    </row>
    <row r="16" spans="1:12" ht="172.25" customHeight="1">
      <c r="A16" s="223"/>
      <c r="B16" s="225"/>
      <c r="C16" s="225"/>
      <c r="D16" s="142" t="s">
        <v>91</v>
      </c>
      <c r="E16" s="142" t="s">
        <v>91</v>
      </c>
      <c r="F16" s="142" t="s">
        <v>91</v>
      </c>
      <c r="G16" s="142" t="s">
        <v>185</v>
      </c>
      <c r="H16" s="143">
        <v>3000</v>
      </c>
      <c r="I16" s="127" t="s">
        <v>231</v>
      </c>
      <c r="J16" s="140"/>
    </row>
    <row r="17" spans="1:10" ht="172.25" customHeight="1">
      <c r="A17" s="223"/>
      <c r="B17" s="225"/>
      <c r="C17" s="225"/>
      <c r="D17" s="142" t="s">
        <v>188</v>
      </c>
      <c r="E17" s="142" t="s">
        <v>188</v>
      </c>
      <c r="F17" s="142" t="s">
        <v>188</v>
      </c>
      <c r="G17" s="142" t="s">
        <v>186</v>
      </c>
      <c r="H17" s="143">
        <v>3000</v>
      </c>
      <c r="I17" s="127" t="s">
        <v>230</v>
      </c>
      <c r="J17" s="140"/>
    </row>
    <row r="18" spans="1:10" ht="20" customHeight="1">
      <c r="A18" s="218" t="s">
        <v>15</v>
      </c>
      <c r="B18" s="219"/>
      <c r="C18" s="219"/>
      <c r="D18" s="219"/>
      <c r="E18" s="219"/>
      <c r="F18" s="219"/>
      <c r="G18" s="220"/>
      <c r="H18" s="145">
        <f>SUM(H15:H17)</f>
        <v>12000</v>
      </c>
      <c r="I18" s="144"/>
      <c r="J18" s="140"/>
    </row>
    <row r="19" spans="1:10" ht="49.25" customHeight="1">
      <c r="A19" s="33"/>
      <c r="B19" s="33"/>
      <c r="C19" s="33"/>
      <c r="D19" s="33"/>
      <c r="E19" s="33"/>
      <c r="F19" s="33"/>
      <c r="G19" s="33"/>
      <c r="H19" s="63"/>
      <c r="I19" s="33"/>
    </row>
    <row r="20" spans="1:10" ht="15.75" customHeight="1">
      <c r="A20" s="104" t="s">
        <v>43</v>
      </c>
      <c r="B20" s="104"/>
      <c r="C20" s="104"/>
      <c r="D20" s="104" t="s">
        <v>160</v>
      </c>
      <c r="E20" s="122"/>
      <c r="F20" s="122"/>
      <c r="G20" s="122"/>
      <c r="H20" s="122"/>
      <c r="I20" s="122"/>
      <c r="J20" s="122"/>
    </row>
    <row r="21" spans="1:10" ht="39" customHeight="1">
      <c r="A21" s="207" t="s">
        <v>228</v>
      </c>
      <c r="B21" s="208"/>
      <c r="C21" s="208"/>
      <c r="D21" s="207" t="s">
        <v>229</v>
      </c>
      <c r="E21" s="208"/>
      <c r="F21" s="208"/>
      <c r="G21" s="122"/>
      <c r="H21" s="122"/>
      <c r="I21" s="122"/>
      <c r="J21" s="122"/>
    </row>
    <row r="23" spans="1:10">
      <c r="D23" s="104" t="s">
        <v>198</v>
      </c>
    </row>
    <row r="24" spans="1:10">
      <c r="D24" s="171" t="s">
        <v>199</v>
      </c>
      <c r="E24" s="171"/>
      <c r="F24" s="171"/>
    </row>
    <row r="25" spans="1:10">
      <c r="D25" s="169" t="s">
        <v>201</v>
      </c>
      <c r="E25" s="169"/>
      <c r="F25" s="169"/>
    </row>
    <row r="26" spans="1:10">
      <c r="D26" s="2"/>
      <c r="E26" s="2"/>
      <c r="F26" s="2"/>
    </row>
    <row r="27" spans="1:10">
      <c r="D27" s="171" t="s">
        <v>200</v>
      </c>
      <c r="E27" s="171"/>
      <c r="F27" s="171"/>
    </row>
    <row r="28" spans="1:10">
      <c r="D28" s="169" t="s">
        <v>202</v>
      </c>
      <c r="E28" s="169"/>
      <c r="F28" s="169"/>
    </row>
  </sheetData>
  <mergeCells count="24">
    <mergeCell ref="A15:A17"/>
    <mergeCell ref="B15:B17"/>
    <mergeCell ref="C15:C17"/>
    <mergeCell ref="A3:I3"/>
    <mergeCell ref="A4:I4"/>
    <mergeCell ref="A5:I5"/>
    <mergeCell ref="A6:I6"/>
    <mergeCell ref="A8:I8"/>
    <mergeCell ref="D24:F24"/>
    <mergeCell ref="D25:F25"/>
    <mergeCell ref="D27:F27"/>
    <mergeCell ref="D28:F28"/>
    <mergeCell ref="A11:J11"/>
    <mergeCell ref="A18:G18"/>
    <mergeCell ref="A21:C21"/>
    <mergeCell ref="D21:F21"/>
    <mergeCell ref="A12:I12"/>
    <mergeCell ref="A13:A14"/>
    <mergeCell ref="B13:B14"/>
    <mergeCell ref="C13:C14"/>
    <mergeCell ref="D13:F13"/>
    <mergeCell ref="G13:G14"/>
    <mergeCell ref="H13:H14"/>
    <mergeCell ref="I13:I14"/>
  </mergeCells>
  <pageMargins left="0.73" right="0.12" top="0.12" bottom="0.12" header="0.19" footer="0.12"/>
  <pageSetup paperSize="14" scale="5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50"/>
  </sheetPr>
  <dimension ref="A3:L27"/>
  <sheetViews>
    <sheetView view="pageBreakPreview" zoomScaleNormal="115" zoomScaleSheetLayoutView="100" zoomScalePageLayoutView="71" workbookViewId="0">
      <selection activeCell="G19" sqref="G19"/>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155</v>
      </c>
      <c r="B11" s="204"/>
      <c r="C11" s="204"/>
      <c r="D11" s="204"/>
      <c r="E11" s="204"/>
      <c r="F11" s="204"/>
      <c r="G11" s="204"/>
      <c r="H11" s="204"/>
      <c r="I11" s="204"/>
      <c r="J11" s="204"/>
    </row>
    <row r="12" spans="1:12" ht="44" customHeight="1">
      <c r="A12" s="226" t="s">
        <v>156</v>
      </c>
      <c r="B12" s="226"/>
      <c r="C12" s="226"/>
      <c r="D12" s="226"/>
      <c r="E12" s="226"/>
      <c r="F12" s="226"/>
      <c r="G12" s="226"/>
      <c r="H12" s="226"/>
      <c r="I12" s="226"/>
      <c r="J12" s="139"/>
    </row>
    <row r="13" spans="1:12">
      <c r="A13" s="211" t="s">
        <v>70</v>
      </c>
      <c r="B13" s="211" t="s">
        <v>71</v>
      </c>
      <c r="C13" s="211" t="s">
        <v>7</v>
      </c>
      <c r="D13" s="211" t="s">
        <v>72</v>
      </c>
      <c r="E13" s="211"/>
      <c r="F13" s="211"/>
      <c r="G13" s="211" t="s">
        <v>4</v>
      </c>
      <c r="H13" s="213" t="s">
        <v>9</v>
      </c>
      <c r="I13" s="211" t="s">
        <v>10</v>
      </c>
      <c r="J13" s="140"/>
    </row>
    <row r="14" spans="1:12" ht="30.5" customHeight="1">
      <c r="A14" s="212"/>
      <c r="B14" s="212"/>
      <c r="C14" s="212"/>
      <c r="D14" s="141">
        <v>2024</v>
      </c>
      <c r="E14" s="141">
        <v>2025</v>
      </c>
      <c r="F14" s="141">
        <v>2026</v>
      </c>
      <c r="G14" s="212"/>
      <c r="H14" s="214"/>
      <c r="I14" s="212"/>
      <c r="J14" s="140"/>
    </row>
    <row r="15" spans="1:12" ht="99" customHeight="1">
      <c r="A15" s="142" t="s">
        <v>88</v>
      </c>
      <c r="B15" s="142" t="s">
        <v>89</v>
      </c>
      <c r="C15" s="147" t="s">
        <v>77</v>
      </c>
      <c r="D15" s="142" t="s">
        <v>90</v>
      </c>
      <c r="E15" s="142" t="s">
        <v>90</v>
      </c>
      <c r="F15" s="142" t="s">
        <v>90</v>
      </c>
      <c r="G15" s="147" t="s">
        <v>113</v>
      </c>
      <c r="H15" s="143">
        <v>150000</v>
      </c>
      <c r="I15" s="146" t="s">
        <v>215</v>
      </c>
      <c r="J15" s="140"/>
    </row>
    <row r="16" spans="1:12" ht="99" customHeight="1">
      <c r="A16" s="142" t="s">
        <v>187</v>
      </c>
      <c r="B16" s="51" t="s">
        <v>224</v>
      </c>
      <c r="C16" s="51" t="s">
        <v>194</v>
      </c>
      <c r="D16" s="142" t="s">
        <v>227</v>
      </c>
      <c r="E16" s="142" t="s">
        <v>227</v>
      </c>
      <c r="F16" s="142" t="s">
        <v>227</v>
      </c>
      <c r="G16" s="142" t="s">
        <v>195</v>
      </c>
      <c r="H16" s="143">
        <v>360000</v>
      </c>
      <c r="I16" s="146" t="s">
        <v>215</v>
      </c>
      <c r="J16" s="140"/>
    </row>
    <row r="17" spans="1:10" ht="20" customHeight="1">
      <c r="A17" s="218" t="s">
        <v>15</v>
      </c>
      <c r="B17" s="219"/>
      <c r="C17" s="219"/>
      <c r="D17" s="219"/>
      <c r="E17" s="219"/>
      <c r="F17" s="219"/>
      <c r="G17" s="220"/>
      <c r="H17" s="145">
        <f>SUM(H15:H16)</f>
        <v>510000</v>
      </c>
      <c r="I17" s="144"/>
      <c r="J17" s="140"/>
    </row>
    <row r="18" spans="1:10" ht="49.25" customHeight="1">
      <c r="A18" s="33"/>
      <c r="B18" s="33"/>
      <c r="C18" s="33"/>
      <c r="D18" s="33"/>
      <c r="E18" s="33"/>
      <c r="F18" s="33"/>
      <c r="G18" s="33"/>
      <c r="H18" s="63"/>
      <c r="I18" s="33"/>
    </row>
    <row r="19" spans="1:10" ht="15.75" customHeight="1">
      <c r="A19" s="104" t="s">
        <v>43</v>
      </c>
      <c r="B19" s="104"/>
      <c r="C19" s="104"/>
      <c r="D19" s="104" t="s">
        <v>160</v>
      </c>
      <c r="E19" s="122"/>
      <c r="F19" s="122"/>
      <c r="G19" s="122"/>
      <c r="H19" s="122"/>
      <c r="I19" s="122"/>
      <c r="J19" s="122"/>
    </row>
    <row r="20" spans="1:10" ht="39" customHeight="1">
      <c r="A20" s="207" t="s">
        <v>228</v>
      </c>
      <c r="B20" s="208"/>
      <c r="C20" s="208"/>
      <c r="D20" s="207" t="s">
        <v>229</v>
      </c>
      <c r="E20" s="208"/>
      <c r="F20" s="208"/>
      <c r="G20" s="122"/>
      <c r="H20" s="122"/>
      <c r="I20" s="122"/>
      <c r="J20" s="122"/>
    </row>
    <row r="22" spans="1:10">
      <c r="D22" s="104" t="s">
        <v>198</v>
      </c>
    </row>
    <row r="23" spans="1:10">
      <c r="D23" s="171" t="s">
        <v>199</v>
      </c>
      <c r="E23" s="171"/>
      <c r="F23" s="171"/>
    </row>
    <row r="24" spans="1:10">
      <c r="D24" s="169" t="s">
        <v>201</v>
      </c>
      <c r="E24" s="169"/>
      <c r="F24" s="169"/>
    </row>
    <row r="25" spans="1:10">
      <c r="D25" s="2"/>
      <c r="E25" s="2"/>
      <c r="F25" s="2"/>
    </row>
    <row r="26" spans="1:10">
      <c r="D26" s="171" t="s">
        <v>200</v>
      </c>
      <c r="E26" s="171"/>
      <c r="F26" s="171"/>
    </row>
    <row r="27" spans="1:10">
      <c r="D27" s="169" t="s">
        <v>202</v>
      </c>
      <c r="E27" s="169"/>
      <c r="F27" s="169"/>
    </row>
  </sheetData>
  <mergeCells count="21">
    <mergeCell ref="A3:I3"/>
    <mergeCell ref="A4:I4"/>
    <mergeCell ref="A5:I5"/>
    <mergeCell ref="A6:I6"/>
    <mergeCell ref="A8:I8"/>
    <mergeCell ref="A12:I12"/>
    <mergeCell ref="A20:C20"/>
    <mergeCell ref="D20:F20"/>
    <mergeCell ref="A11:J11"/>
    <mergeCell ref="A13:A14"/>
    <mergeCell ref="B13:B14"/>
    <mergeCell ref="C13:C14"/>
    <mergeCell ref="D13:F13"/>
    <mergeCell ref="G13:G14"/>
    <mergeCell ref="H13:H14"/>
    <mergeCell ref="I13:I14"/>
    <mergeCell ref="D23:F23"/>
    <mergeCell ref="D24:F24"/>
    <mergeCell ref="D26:F26"/>
    <mergeCell ref="D27:F27"/>
    <mergeCell ref="A17:G17"/>
  </mergeCells>
  <pageMargins left="0.73" right="0.12" top="0.12" bottom="0.12" header="0.19" footer="0.12"/>
  <pageSetup paperSize="14" scale="68"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2:L23"/>
  <sheetViews>
    <sheetView view="pageBreakPreview" zoomScale="90" zoomScaleNormal="115" zoomScaleSheetLayoutView="90" zoomScalePageLayoutView="71" workbookViewId="0">
      <selection activeCell="I18" sqref="I18"/>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2" spans="1:12">
      <c r="A2" s="197" t="s">
        <v>0</v>
      </c>
      <c r="B2" s="197"/>
      <c r="C2" s="197"/>
      <c r="D2" s="197"/>
      <c r="E2" s="197"/>
      <c r="F2" s="197"/>
      <c r="G2" s="197"/>
      <c r="H2" s="197"/>
      <c r="I2" s="197"/>
      <c r="J2" s="28"/>
      <c r="K2" s="28"/>
      <c r="L2" s="28"/>
    </row>
    <row r="3" spans="1:12">
      <c r="A3" s="197" t="s">
        <v>1</v>
      </c>
      <c r="B3" s="197"/>
      <c r="C3" s="197"/>
      <c r="D3" s="197"/>
      <c r="E3" s="197"/>
      <c r="F3" s="197"/>
      <c r="G3" s="197"/>
      <c r="H3" s="197"/>
      <c r="I3" s="197"/>
      <c r="J3" s="28"/>
      <c r="K3" s="28"/>
      <c r="L3" s="28"/>
    </row>
    <row r="4" spans="1:12">
      <c r="A4" s="198" t="s">
        <v>110</v>
      </c>
      <c r="B4" s="198"/>
      <c r="C4" s="198"/>
      <c r="D4" s="198"/>
      <c r="E4" s="198"/>
      <c r="F4" s="198"/>
      <c r="G4" s="198"/>
      <c r="H4" s="198"/>
      <c r="I4" s="198"/>
      <c r="J4" s="77"/>
      <c r="K4" s="77"/>
      <c r="L4" s="77"/>
    </row>
    <row r="5" spans="1:12">
      <c r="A5" s="197" t="s">
        <v>220</v>
      </c>
      <c r="B5" s="197"/>
      <c r="C5" s="197"/>
      <c r="D5" s="197"/>
      <c r="E5" s="197"/>
      <c r="F5" s="197"/>
      <c r="G5" s="197"/>
      <c r="H5" s="197"/>
      <c r="I5" s="197"/>
      <c r="J5" s="28"/>
      <c r="K5" s="28"/>
      <c r="L5" s="28"/>
    </row>
    <row r="6" spans="1:12" ht="25.25" customHeight="1">
      <c r="A6" s="30"/>
      <c r="B6" s="30"/>
      <c r="C6" s="30"/>
      <c r="D6" s="30"/>
      <c r="E6" s="30"/>
      <c r="F6" s="30"/>
      <c r="G6" s="30"/>
      <c r="H6" s="61"/>
      <c r="I6" s="31"/>
    </row>
    <row r="7" spans="1:12">
      <c r="A7" s="215" t="s">
        <v>153</v>
      </c>
      <c r="B7" s="215"/>
      <c r="C7" s="215"/>
      <c r="D7" s="215"/>
      <c r="E7" s="215"/>
      <c r="F7" s="215"/>
      <c r="G7" s="215"/>
      <c r="H7" s="215"/>
      <c r="I7" s="215"/>
    </row>
    <row r="8" spans="1:12" ht="18" customHeight="1">
      <c r="A8" s="204" t="s">
        <v>157</v>
      </c>
      <c r="B8" s="204"/>
      <c r="C8" s="204"/>
      <c r="D8" s="204"/>
      <c r="E8" s="204"/>
      <c r="F8" s="204"/>
      <c r="G8" s="204"/>
      <c r="H8" s="204"/>
      <c r="I8" s="204"/>
      <c r="J8" s="204"/>
    </row>
    <row r="9" spans="1:12" ht="44" customHeight="1">
      <c r="A9" s="226" t="s">
        <v>158</v>
      </c>
      <c r="B9" s="226"/>
      <c r="C9" s="226"/>
      <c r="D9" s="226"/>
      <c r="E9" s="226"/>
      <c r="F9" s="226"/>
      <c r="G9" s="226"/>
      <c r="H9" s="226"/>
      <c r="I9" s="226"/>
      <c r="J9" s="139"/>
    </row>
    <row r="10" spans="1:12">
      <c r="A10" s="211" t="s">
        <v>70</v>
      </c>
      <c r="B10" s="211" t="s">
        <v>71</v>
      </c>
      <c r="C10" s="211" t="s">
        <v>7</v>
      </c>
      <c r="D10" s="211" t="s">
        <v>72</v>
      </c>
      <c r="E10" s="211"/>
      <c r="F10" s="211"/>
      <c r="G10" s="211" t="s">
        <v>4</v>
      </c>
      <c r="H10" s="213" t="s">
        <v>9</v>
      </c>
      <c r="I10" s="211" t="s">
        <v>10</v>
      </c>
      <c r="J10" s="140"/>
    </row>
    <row r="11" spans="1:12">
      <c r="A11" s="212"/>
      <c r="B11" s="212"/>
      <c r="C11" s="212"/>
      <c r="D11" s="141">
        <v>2024</v>
      </c>
      <c r="E11" s="141">
        <v>2025</v>
      </c>
      <c r="F11" s="141">
        <v>2026</v>
      </c>
      <c r="G11" s="211"/>
      <c r="H11" s="214"/>
      <c r="I11" s="212"/>
      <c r="J11" s="140"/>
    </row>
    <row r="12" spans="1:12" ht="164.5" customHeight="1">
      <c r="A12" s="142" t="s">
        <v>159</v>
      </c>
      <c r="B12" s="53" t="s">
        <v>128</v>
      </c>
      <c r="C12" s="53" t="s">
        <v>129</v>
      </c>
      <c r="D12" s="142" t="s">
        <v>90</v>
      </c>
      <c r="E12" s="142" t="s">
        <v>90</v>
      </c>
      <c r="F12" s="142" t="s">
        <v>90</v>
      </c>
      <c r="G12" s="101" t="s">
        <v>150</v>
      </c>
      <c r="H12" s="143">
        <v>50000</v>
      </c>
      <c r="I12" s="127" t="s">
        <v>218</v>
      </c>
      <c r="J12" s="140"/>
    </row>
    <row r="13" spans="1:12" ht="20" customHeight="1">
      <c r="A13" s="218" t="s">
        <v>15</v>
      </c>
      <c r="B13" s="219"/>
      <c r="C13" s="219"/>
      <c r="D13" s="219"/>
      <c r="E13" s="219"/>
      <c r="F13" s="219"/>
      <c r="G13" s="220"/>
      <c r="H13" s="145">
        <f>SUM(H12:H12)</f>
        <v>50000</v>
      </c>
      <c r="I13" s="144"/>
      <c r="J13" s="140"/>
    </row>
    <row r="14" spans="1:12" ht="6" customHeight="1">
      <c r="A14" s="33"/>
      <c r="B14" s="33"/>
      <c r="C14" s="33"/>
      <c r="D14" s="33"/>
      <c r="E14" s="33"/>
      <c r="F14" s="33"/>
      <c r="G14" s="33"/>
      <c r="H14" s="63"/>
      <c r="I14" s="33"/>
    </row>
    <row r="15" spans="1:12" ht="15.75" customHeight="1">
      <c r="A15" s="104" t="s">
        <v>43</v>
      </c>
      <c r="B15" s="104"/>
      <c r="C15" s="104"/>
      <c r="D15" s="104" t="s">
        <v>160</v>
      </c>
      <c r="E15" s="122"/>
      <c r="F15" s="122"/>
      <c r="G15" s="122"/>
      <c r="H15" s="122"/>
      <c r="I15" s="122"/>
      <c r="J15" s="122"/>
    </row>
    <row r="16" spans="1:12" ht="39" customHeight="1">
      <c r="A16" s="208" t="s">
        <v>221</v>
      </c>
      <c r="B16" s="208"/>
      <c r="C16" s="208"/>
      <c r="D16" s="207" t="s">
        <v>226</v>
      </c>
      <c r="E16" s="208"/>
      <c r="F16" s="208"/>
      <c r="G16" s="122"/>
      <c r="H16" s="122"/>
      <c r="I16" s="122"/>
      <c r="J16" s="122"/>
    </row>
    <row r="18" spans="4:6">
      <c r="D18" s="104" t="s">
        <v>198</v>
      </c>
    </row>
    <row r="19" spans="4:6">
      <c r="D19" s="171" t="s">
        <v>199</v>
      </c>
      <c r="E19" s="171"/>
      <c r="F19" s="171"/>
    </row>
    <row r="20" spans="4:6">
      <c r="D20" s="169" t="s">
        <v>201</v>
      </c>
      <c r="E20" s="169"/>
      <c r="F20" s="169"/>
    </row>
    <row r="21" spans="4:6">
      <c r="D21" s="2"/>
      <c r="E21" s="2"/>
      <c r="F21" s="2"/>
    </row>
    <row r="22" spans="4:6">
      <c r="D22" s="171" t="s">
        <v>200</v>
      </c>
      <c r="E22" s="171"/>
      <c r="F22" s="171"/>
    </row>
    <row r="23" spans="4:6">
      <c r="D23" s="169" t="s">
        <v>202</v>
      </c>
      <c r="E23" s="169"/>
      <c r="F23" s="169"/>
    </row>
  </sheetData>
  <mergeCells count="21">
    <mergeCell ref="A2:I2"/>
    <mergeCell ref="A3:I3"/>
    <mergeCell ref="A4:I4"/>
    <mergeCell ref="A5:I5"/>
    <mergeCell ref="A7:I7"/>
    <mergeCell ref="D19:F19"/>
    <mergeCell ref="D20:F20"/>
    <mergeCell ref="D22:F22"/>
    <mergeCell ref="D23:F23"/>
    <mergeCell ref="A8:J8"/>
    <mergeCell ref="A13:G13"/>
    <mergeCell ref="A16:C16"/>
    <mergeCell ref="D16:F16"/>
    <mergeCell ref="A9:I9"/>
    <mergeCell ref="A10:A11"/>
    <mergeCell ref="B10:B11"/>
    <mergeCell ref="C10:C11"/>
    <mergeCell ref="D10:F10"/>
    <mergeCell ref="G10:G11"/>
    <mergeCell ref="H10:H11"/>
    <mergeCell ref="I10:I11"/>
  </mergeCells>
  <pageMargins left="0.73" right="0.12" top="0.12" bottom="0.12" header="0.19" footer="0.12"/>
  <pageSetup paperSize="14"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3:L26"/>
  <sheetViews>
    <sheetView view="pageBreakPreview" zoomScale="85" zoomScaleNormal="115" zoomScaleSheetLayoutView="85" zoomScalePageLayoutView="71" workbookViewId="0">
      <selection activeCell="H15" sqref="H15"/>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161</v>
      </c>
      <c r="B11" s="204"/>
      <c r="C11" s="204"/>
      <c r="D11" s="204"/>
      <c r="E11" s="204"/>
      <c r="F11" s="204"/>
      <c r="G11" s="204"/>
      <c r="H11" s="204"/>
      <c r="I11" s="204"/>
      <c r="J11" s="204"/>
    </row>
    <row r="12" spans="1:12" ht="44" customHeight="1">
      <c r="A12" s="226" t="s">
        <v>162</v>
      </c>
      <c r="B12" s="226"/>
      <c r="C12" s="226"/>
      <c r="D12" s="226"/>
      <c r="E12" s="226"/>
      <c r="F12" s="226"/>
      <c r="G12" s="226"/>
      <c r="H12" s="226"/>
      <c r="I12" s="226"/>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172.25" customHeight="1">
      <c r="A15" s="142" t="s">
        <v>163</v>
      </c>
      <c r="B15" s="121" t="s">
        <v>130</v>
      </c>
      <c r="C15" s="121" t="s">
        <v>131</v>
      </c>
      <c r="D15" s="142" t="s">
        <v>182</v>
      </c>
      <c r="E15" s="142" t="s">
        <v>182</v>
      </c>
      <c r="F15" s="142" t="s">
        <v>182</v>
      </c>
      <c r="G15" s="51" t="s">
        <v>119</v>
      </c>
      <c r="H15" s="143">
        <v>30000</v>
      </c>
      <c r="I15" s="127" t="s">
        <v>225</v>
      </c>
      <c r="J15" s="140"/>
    </row>
    <row r="16" spans="1:12" ht="20" customHeight="1">
      <c r="A16" s="218" t="s">
        <v>15</v>
      </c>
      <c r="B16" s="219"/>
      <c r="C16" s="219"/>
      <c r="D16" s="219"/>
      <c r="E16" s="219"/>
      <c r="F16" s="219"/>
      <c r="G16" s="220"/>
      <c r="H16" s="145">
        <f>SUM(H15:H15)</f>
        <v>30000</v>
      </c>
      <c r="I16" s="144"/>
      <c r="J16" s="140"/>
    </row>
    <row r="17" spans="1:10" ht="49.25" customHeight="1">
      <c r="A17" s="33"/>
      <c r="B17" s="33"/>
      <c r="C17" s="33"/>
      <c r="D17" s="33"/>
      <c r="E17" s="33"/>
      <c r="F17" s="33"/>
      <c r="G17" s="33"/>
      <c r="H17" s="63"/>
      <c r="I17" s="33"/>
    </row>
    <row r="18" spans="1:10" ht="15.75" customHeight="1">
      <c r="A18" s="104" t="s">
        <v>43</v>
      </c>
      <c r="B18" s="104"/>
      <c r="C18" s="104"/>
      <c r="D18" s="104" t="s">
        <v>160</v>
      </c>
      <c r="E18" s="122"/>
      <c r="F18" s="122"/>
      <c r="G18" s="122"/>
      <c r="H18" s="122"/>
      <c r="I18" s="122"/>
      <c r="J18" s="122"/>
    </row>
    <row r="19" spans="1:10" ht="39" customHeight="1">
      <c r="A19" s="208" t="s">
        <v>221</v>
      </c>
      <c r="B19" s="208"/>
      <c r="C19" s="208"/>
      <c r="D19" s="207" t="s">
        <v>229</v>
      </c>
      <c r="E19" s="207"/>
      <c r="F19" s="207"/>
      <c r="G19" s="122"/>
      <c r="H19" s="122"/>
      <c r="I19" s="122"/>
      <c r="J19" s="122"/>
    </row>
    <row r="21" spans="1:10">
      <c r="D21" s="104" t="s">
        <v>198</v>
      </c>
    </row>
    <row r="22" spans="1:10">
      <c r="D22" s="171" t="s">
        <v>199</v>
      </c>
      <c r="E22" s="171"/>
      <c r="F22" s="171"/>
    </row>
    <row r="23" spans="1:10">
      <c r="D23" s="169" t="s">
        <v>201</v>
      </c>
      <c r="E23" s="169"/>
      <c r="F23" s="169"/>
    </row>
    <row r="24" spans="1:10">
      <c r="D24" s="2"/>
      <c r="E24" s="2"/>
      <c r="F24" s="2"/>
    </row>
    <row r="25" spans="1:10">
      <c r="D25" s="171" t="s">
        <v>200</v>
      </c>
      <c r="E25" s="171"/>
      <c r="F25" s="171"/>
    </row>
    <row r="26" spans="1:10">
      <c r="D26" s="169" t="s">
        <v>202</v>
      </c>
      <c r="E26" s="169"/>
      <c r="F26" s="169"/>
    </row>
  </sheetData>
  <mergeCells count="21">
    <mergeCell ref="A3:I3"/>
    <mergeCell ref="A4:I4"/>
    <mergeCell ref="A5:I5"/>
    <mergeCell ref="A6:I6"/>
    <mergeCell ref="A8:I8"/>
    <mergeCell ref="D22:F22"/>
    <mergeCell ref="D23:F23"/>
    <mergeCell ref="D25:F25"/>
    <mergeCell ref="D26:F26"/>
    <mergeCell ref="A11:J11"/>
    <mergeCell ref="A16:G16"/>
    <mergeCell ref="A19:C19"/>
    <mergeCell ref="D19:F19"/>
    <mergeCell ref="A12:I12"/>
    <mergeCell ref="A13:A14"/>
    <mergeCell ref="B13:B14"/>
    <mergeCell ref="C13:C14"/>
    <mergeCell ref="D13:F13"/>
    <mergeCell ref="G13:G14"/>
    <mergeCell ref="H13:H14"/>
    <mergeCell ref="I13:I14"/>
  </mergeCells>
  <pageMargins left="0.73" right="0.12" top="0.12" bottom="0.12" header="0.19" footer="0.12"/>
  <pageSetup paperSize="14"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3:L26"/>
  <sheetViews>
    <sheetView view="pageBreakPreview" topLeftCell="A3" zoomScale="158" zoomScaleNormal="115" zoomScaleSheetLayoutView="100" zoomScalePageLayoutView="71" workbookViewId="0">
      <selection activeCell="G26" sqref="G26"/>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190</v>
      </c>
      <c r="B11" s="204"/>
      <c r="C11" s="204"/>
      <c r="D11" s="204"/>
      <c r="E11" s="204"/>
      <c r="F11" s="204"/>
      <c r="G11" s="204"/>
      <c r="H11" s="204"/>
      <c r="I11" s="204"/>
      <c r="J11" s="204"/>
    </row>
    <row r="12" spans="1:12" ht="29.5" customHeight="1">
      <c r="A12" s="209" t="s">
        <v>191</v>
      </c>
      <c r="B12" s="210"/>
      <c r="C12" s="210"/>
      <c r="D12" s="210"/>
      <c r="E12" s="210"/>
      <c r="F12" s="210"/>
      <c r="G12" s="210"/>
      <c r="H12" s="210"/>
      <c r="I12" s="210"/>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2"/>
      <c r="H14" s="214"/>
      <c r="I14" s="212"/>
      <c r="J14" s="140"/>
    </row>
    <row r="15" spans="1:12" ht="172.25" customHeight="1">
      <c r="A15" s="148" t="s">
        <v>170</v>
      </c>
      <c r="B15" s="117" t="s">
        <v>168</v>
      </c>
      <c r="C15" s="117" t="s">
        <v>169</v>
      </c>
      <c r="D15" s="148" t="s">
        <v>91</v>
      </c>
      <c r="E15" s="148" t="s">
        <v>91</v>
      </c>
      <c r="F15" s="148" t="s">
        <v>91</v>
      </c>
      <c r="G15" s="117" t="s">
        <v>245</v>
      </c>
      <c r="H15" s="149">
        <v>15000</v>
      </c>
      <c r="I15" s="150" t="s">
        <v>233</v>
      </c>
      <c r="J15" s="140"/>
    </row>
    <row r="16" spans="1:12" ht="20" customHeight="1">
      <c r="A16" s="216" t="s">
        <v>15</v>
      </c>
      <c r="B16" s="217"/>
      <c r="C16" s="217"/>
      <c r="D16" s="217"/>
      <c r="E16" s="217"/>
      <c r="F16" s="217"/>
      <c r="G16" s="217"/>
      <c r="H16" s="151" t="e">
        <f>SUM(#REF!)</f>
        <v>#REF!</v>
      </c>
      <c r="I16" s="152"/>
    </row>
    <row r="17" spans="1:10" ht="49.25" customHeight="1">
      <c r="A17" s="33"/>
      <c r="B17" s="33"/>
      <c r="C17" s="33"/>
      <c r="D17" s="33"/>
      <c r="E17" s="33"/>
      <c r="F17" s="33"/>
      <c r="G17" s="33"/>
      <c r="H17" s="63"/>
      <c r="I17" s="33"/>
      <c r="J17" s="122"/>
    </row>
    <row r="18" spans="1:10" ht="15.75" customHeight="1">
      <c r="A18" s="104" t="s">
        <v>43</v>
      </c>
      <c r="B18" s="104"/>
      <c r="C18" s="104"/>
      <c r="D18" s="104" t="s">
        <v>160</v>
      </c>
      <c r="E18" s="122"/>
      <c r="F18" s="122"/>
      <c r="G18" s="122"/>
      <c r="H18" s="122"/>
      <c r="I18" s="122"/>
      <c r="J18" s="122"/>
    </row>
    <row r="19" spans="1:10" ht="39" customHeight="1">
      <c r="A19" s="207" t="s">
        <v>228</v>
      </c>
      <c r="B19" s="208"/>
      <c r="C19" s="208"/>
      <c r="D19" s="207" t="s">
        <v>229</v>
      </c>
      <c r="E19" s="208"/>
      <c r="F19" s="208"/>
      <c r="G19" s="122"/>
      <c r="H19" s="122"/>
      <c r="I19" s="122"/>
    </row>
    <row r="21" spans="1:10">
      <c r="D21" s="104" t="s">
        <v>198</v>
      </c>
    </row>
    <row r="22" spans="1:10">
      <c r="D22" s="171" t="s">
        <v>199</v>
      </c>
      <c r="E22" s="171"/>
      <c r="F22" s="171"/>
    </row>
    <row r="23" spans="1:10">
      <c r="D23" s="169" t="s">
        <v>201</v>
      </c>
      <c r="E23" s="169"/>
      <c r="F23" s="169"/>
    </row>
    <row r="24" spans="1:10">
      <c r="D24" s="2"/>
      <c r="E24" s="2"/>
      <c r="F24" s="2"/>
    </row>
    <row r="25" spans="1:10">
      <c r="D25" s="171" t="s">
        <v>200</v>
      </c>
      <c r="E25" s="171"/>
      <c r="F25" s="171"/>
    </row>
    <row r="26" spans="1:10">
      <c r="D26" s="169" t="s">
        <v>202</v>
      </c>
      <c r="E26" s="169"/>
      <c r="F26" s="169"/>
    </row>
  </sheetData>
  <mergeCells count="21">
    <mergeCell ref="A3:I3"/>
    <mergeCell ref="A4:I4"/>
    <mergeCell ref="A5:I5"/>
    <mergeCell ref="A6:I6"/>
    <mergeCell ref="A8:I8"/>
    <mergeCell ref="D22:F22"/>
    <mergeCell ref="D23:F23"/>
    <mergeCell ref="D25:F25"/>
    <mergeCell ref="D26:F26"/>
    <mergeCell ref="A11:J11"/>
    <mergeCell ref="A16:G16"/>
    <mergeCell ref="A19:C19"/>
    <mergeCell ref="D19:F19"/>
    <mergeCell ref="A12:I12"/>
    <mergeCell ref="A13:A14"/>
    <mergeCell ref="B13:B14"/>
    <mergeCell ref="C13:C14"/>
    <mergeCell ref="D13:F13"/>
    <mergeCell ref="G13:G14"/>
    <mergeCell ref="H13:H14"/>
    <mergeCell ref="I13:I14"/>
  </mergeCells>
  <pageMargins left="0.73" right="0.12" top="0.12" bottom="0.12" header="0.19" footer="0.12"/>
  <pageSetup paperSize="14" scale="6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3"/>
  <sheetViews>
    <sheetView zoomScale="114" zoomScaleNormal="190" workbookViewId="0">
      <selection activeCell="U19" sqref="U19"/>
    </sheetView>
  </sheetViews>
  <sheetFormatPr baseColWidth="10" defaultColWidth="9.1640625" defaultRowHeight="13"/>
  <cols>
    <col min="1" max="1" width="8.6640625" style="2" customWidth="1"/>
    <col min="2" max="2" width="19.33203125" style="2" customWidth="1"/>
    <col min="3" max="3" width="26.5" style="2" customWidth="1"/>
    <col min="4" max="4" width="6.5" style="2" customWidth="1"/>
    <col min="5" max="5" width="2.6640625" style="2" customWidth="1"/>
    <col min="6" max="6" width="11.33203125" style="2" customWidth="1"/>
    <col min="7" max="7" width="7.33203125" style="2" customWidth="1"/>
    <col min="8" max="8" width="3.5" style="2" customWidth="1"/>
    <col min="9" max="9" width="11.5" style="2" customWidth="1"/>
    <col min="10" max="10" width="14.1640625" style="2" customWidth="1"/>
    <col min="11" max="13" width="0" style="2" hidden="1" customWidth="1"/>
    <col min="14" max="14" width="10.5" style="2" hidden="1" customWidth="1"/>
    <col min="15" max="15" width="0" style="2" hidden="1" customWidth="1"/>
    <col min="16" max="16" width="11.1640625" style="2" hidden="1" customWidth="1"/>
    <col min="17" max="19" width="0" style="2" hidden="1" customWidth="1"/>
    <col min="20" max="20" width="9.1640625" style="2"/>
    <col min="21" max="21" width="38.1640625" style="2" bestFit="1" customWidth="1"/>
    <col min="22" max="22" width="15.5" style="2" customWidth="1"/>
    <col min="23" max="23" width="9.1640625" style="2"/>
    <col min="24" max="24" width="18.5" style="2" customWidth="1"/>
    <col min="25" max="16384" width="9.1640625" style="2"/>
  </cols>
  <sheetData>
    <row r="1" spans="1:22">
      <c r="A1" s="1" t="s">
        <v>16</v>
      </c>
    </row>
    <row r="3" spans="1:22">
      <c r="A3" s="171" t="s">
        <v>17</v>
      </c>
      <c r="B3" s="171"/>
      <c r="C3" s="171"/>
      <c r="D3" s="171"/>
      <c r="E3" s="171"/>
      <c r="F3" s="171"/>
      <c r="G3" s="171"/>
      <c r="H3" s="171"/>
      <c r="I3" s="171"/>
      <c r="J3" s="171"/>
    </row>
    <row r="4" spans="1:22">
      <c r="C4" s="3" t="s">
        <v>18</v>
      </c>
      <c r="D4" s="26" t="s">
        <v>208</v>
      </c>
      <c r="E4" s="26"/>
    </row>
    <row r="5" spans="1:22">
      <c r="C5" s="3" t="s">
        <v>19</v>
      </c>
      <c r="D5" s="26" t="s">
        <v>134</v>
      </c>
      <c r="E5" s="26"/>
    </row>
    <row r="6" spans="1:22">
      <c r="C6" s="3" t="s">
        <v>20</v>
      </c>
      <c r="D6" s="26" t="s">
        <v>21</v>
      </c>
      <c r="E6" s="26"/>
      <c r="P6" s="4">
        <f>N11-L11</f>
        <v>22550</v>
      </c>
    </row>
    <row r="7" spans="1:22">
      <c r="P7" s="4">
        <f>N12-L12</f>
        <v>15108.8</v>
      </c>
    </row>
    <row r="8" spans="1:22" ht="15" customHeight="1">
      <c r="A8" s="173" t="s">
        <v>22</v>
      </c>
      <c r="B8" s="174" t="s">
        <v>23</v>
      </c>
      <c r="C8" s="174" t="s">
        <v>24</v>
      </c>
      <c r="D8" s="175" t="s">
        <v>25</v>
      </c>
      <c r="E8" s="175"/>
      <c r="F8" s="175"/>
      <c r="G8" s="175" t="s">
        <v>26</v>
      </c>
      <c r="H8" s="175"/>
      <c r="I8" s="175"/>
      <c r="J8" s="105"/>
      <c r="U8" s="156" t="s">
        <v>51</v>
      </c>
      <c r="V8" s="40">
        <v>695501.4</v>
      </c>
    </row>
    <row r="9" spans="1:22" ht="28.5" customHeight="1">
      <c r="A9" s="173"/>
      <c r="B9" s="174"/>
      <c r="C9" s="174"/>
      <c r="D9" s="106" t="s">
        <v>27</v>
      </c>
      <c r="E9" s="174" t="s">
        <v>28</v>
      </c>
      <c r="F9" s="174"/>
      <c r="G9" s="106" t="s">
        <v>27</v>
      </c>
      <c r="H9" s="107"/>
      <c r="I9" s="108" t="s">
        <v>28</v>
      </c>
      <c r="J9" s="109" t="s">
        <v>29</v>
      </c>
    </row>
    <row r="10" spans="1:22" ht="15.75" customHeight="1">
      <c r="A10" s="110" t="s">
        <v>30</v>
      </c>
      <c r="B10" s="110" t="s">
        <v>31</v>
      </c>
      <c r="C10" s="110" t="s">
        <v>32</v>
      </c>
      <c r="D10" s="110" t="s">
        <v>33</v>
      </c>
      <c r="E10" s="172" t="s">
        <v>34</v>
      </c>
      <c r="F10" s="172"/>
      <c r="G10" s="110" t="s">
        <v>35</v>
      </c>
      <c r="H10" s="172" t="s">
        <v>36</v>
      </c>
      <c r="I10" s="172"/>
      <c r="J10" s="110" t="s">
        <v>37</v>
      </c>
      <c r="U10" s="106" t="s">
        <v>38</v>
      </c>
      <c r="V10" s="106" t="s">
        <v>2</v>
      </c>
    </row>
    <row r="11" spans="1:22" ht="14">
      <c r="A11" s="5">
        <v>1</v>
      </c>
      <c r="B11" s="6" t="s">
        <v>39</v>
      </c>
      <c r="C11" s="16" t="s">
        <v>250</v>
      </c>
      <c r="D11" s="7"/>
      <c r="E11" s="8" t="s">
        <v>40</v>
      </c>
      <c r="F11" s="9">
        <f>V11</f>
        <v>15600</v>
      </c>
      <c r="G11" s="5"/>
      <c r="H11" s="8" t="s">
        <v>40</v>
      </c>
      <c r="I11" s="9">
        <f>F11</f>
        <v>15600</v>
      </c>
      <c r="J11" s="10">
        <f t="shared" ref="J11:J19" si="0">I11-F11</f>
        <v>0</v>
      </c>
      <c r="K11" s="11">
        <v>21175</v>
      </c>
      <c r="L11" s="4">
        <f>I11/12</f>
        <v>1300</v>
      </c>
      <c r="M11" s="4">
        <f>K11-L11</f>
        <v>19875</v>
      </c>
      <c r="N11" s="12">
        <f>M11*1.2</f>
        <v>23850</v>
      </c>
      <c r="O11" s="11">
        <v>12</v>
      </c>
      <c r="P11" s="11">
        <f>N11*O11</f>
        <v>286200</v>
      </c>
      <c r="Q11" s="11">
        <f>N11*1.25</f>
        <v>29812.5</v>
      </c>
      <c r="R11" s="2">
        <v>20.916667</v>
      </c>
      <c r="S11" s="4">
        <f>Q11/R11</f>
        <v>1425.2987820669516</v>
      </c>
      <c r="U11" s="111">
        <v>1300</v>
      </c>
      <c r="V11" s="13">
        <f>U11*12</f>
        <v>15600</v>
      </c>
    </row>
    <row r="12" spans="1:22" ht="14">
      <c r="A12" s="14">
        <v>2</v>
      </c>
      <c r="B12" s="15" t="s">
        <v>39</v>
      </c>
      <c r="C12" s="16" t="s">
        <v>251</v>
      </c>
      <c r="D12" s="17"/>
      <c r="E12" s="18" t="s">
        <v>40</v>
      </c>
      <c r="F12" s="9">
        <f t="shared" ref="F12:F21" si="1">V12</f>
        <v>15600</v>
      </c>
      <c r="G12" s="14"/>
      <c r="H12" s="18" t="s">
        <v>40</v>
      </c>
      <c r="I12" s="9">
        <f t="shared" ref="I12:I21" si="2">F12</f>
        <v>15600</v>
      </c>
      <c r="J12" s="10">
        <f t="shared" si="0"/>
        <v>0</v>
      </c>
      <c r="K12" s="11">
        <v>14974</v>
      </c>
      <c r="L12" s="4">
        <f t="shared" ref="L12:L19" si="3">I12/12</f>
        <v>1300</v>
      </c>
      <c r="M12" s="4">
        <f>K12-L12</f>
        <v>13674</v>
      </c>
      <c r="N12" s="12">
        <f t="shared" ref="N12:N19" si="4">M12*1.2</f>
        <v>16408.8</v>
      </c>
      <c r="O12" s="11">
        <v>12</v>
      </c>
      <c r="P12" s="11">
        <f t="shared" ref="P12:P19" si="5">N12*O12</f>
        <v>196905.59999999998</v>
      </c>
      <c r="Q12" s="11">
        <f t="shared" ref="Q12:Q19" si="6">N12*1.25</f>
        <v>20511</v>
      </c>
      <c r="R12" s="2">
        <v>20.916667</v>
      </c>
      <c r="S12" s="4">
        <f t="shared" ref="S12:S19" si="7">Q12/R12</f>
        <v>980.60556206206275</v>
      </c>
      <c r="U12" s="111">
        <v>1300</v>
      </c>
      <c r="V12" s="13">
        <f t="shared" ref="V12:V21" si="8">U12*12</f>
        <v>15600</v>
      </c>
    </row>
    <row r="13" spans="1:22" ht="14">
      <c r="A13" s="14">
        <v>3</v>
      </c>
      <c r="B13" s="15" t="s">
        <v>39</v>
      </c>
      <c r="C13" s="16" t="s">
        <v>252</v>
      </c>
      <c r="D13" s="17"/>
      <c r="E13" s="18" t="s">
        <v>40</v>
      </c>
      <c r="F13" s="9">
        <f t="shared" si="1"/>
        <v>15600</v>
      </c>
      <c r="G13" s="14"/>
      <c r="H13" s="18" t="s">
        <v>40</v>
      </c>
      <c r="I13" s="9">
        <f t="shared" si="2"/>
        <v>15600</v>
      </c>
      <c r="J13" s="10">
        <f t="shared" si="0"/>
        <v>0</v>
      </c>
      <c r="K13" s="11">
        <v>14974</v>
      </c>
      <c r="L13" s="4">
        <f t="shared" si="3"/>
        <v>1300</v>
      </c>
      <c r="M13" s="4">
        <f t="shared" ref="M13:M19" si="9">K13-L13</f>
        <v>13674</v>
      </c>
      <c r="N13" s="12">
        <f t="shared" si="4"/>
        <v>16408.8</v>
      </c>
      <c r="O13" s="11">
        <v>12</v>
      </c>
      <c r="P13" s="11">
        <f t="shared" si="5"/>
        <v>196905.59999999998</v>
      </c>
      <c r="Q13" s="11">
        <f t="shared" si="6"/>
        <v>20511</v>
      </c>
      <c r="R13" s="2">
        <v>20.916667</v>
      </c>
      <c r="S13" s="4">
        <f t="shared" si="7"/>
        <v>980.60556206206275</v>
      </c>
      <c r="U13" s="111">
        <v>1300</v>
      </c>
      <c r="V13" s="13">
        <f t="shared" si="8"/>
        <v>15600</v>
      </c>
    </row>
    <row r="14" spans="1:22" ht="14">
      <c r="A14" s="14">
        <v>4</v>
      </c>
      <c r="B14" s="15" t="s">
        <v>39</v>
      </c>
      <c r="C14" s="16" t="s">
        <v>253</v>
      </c>
      <c r="D14" s="17"/>
      <c r="E14" s="18" t="s">
        <v>40</v>
      </c>
      <c r="F14" s="9">
        <f t="shared" si="1"/>
        <v>15600</v>
      </c>
      <c r="G14" s="14"/>
      <c r="H14" s="18" t="s">
        <v>40</v>
      </c>
      <c r="I14" s="9">
        <f t="shared" si="2"/>
        <v>15600</v>
      </c>
      <c r="J14" s="10">
        <f t="shared" si="0"/>
        <v>0</v>
      </c>
      <c r="K14" s="11">
        <v>14974</v>
      </c>
      <c r="L14" s="4">
        <f t="shared" si="3"/>
        <v>1300</v>
      </c>
      <c r="M14" s="4">
        <f t="shared" si="9"/>
        <v>13674</v>
      </c>
      <c r="N14" s="12">
        <f t="shared" si="4"/>
        <v>16408.8</v>
      </c>
      <c r="O14" s="11">
        <v>12</v>
      </c>
      <c r="P14" s="11">
        <f t="shared" si="5"/>
        <v>196905.59999999998</v>
      </c>
      <c r="Q14" s="11">
        <f t="shared" si="6"/>
        <v>20511</v>
      </c>
      <c r="R14" s="2">
        <v>20.916667</v>
      </c>
      <c r="S14" s="4">
        <f t="shared" si="7"/>
        <v>980.60556206206275</v>
      </c>
      <c r="U14" s="111">
        <v>1300</v>
      </c>
      <c r="V14" s="13">
        <f t="shared" si="8"/>
        <v>15600</v>
      </c>
    </row>
    <row r="15" spans="1:22" ht="14">
      <c r="A15" s="14">
        <v>5</v>
      </c>
      <c r="B15" s="15" t="s">
        <v>39</v>
      </c>
      <c r="C15" s="16" t="s">
        <v>254</v>
      </c>
      <c r="D15" s="17"/>
      <c r="E15" s="18" t="s">
        <v>40</v>
      </c>
      <c r="F15" s="9">
        <f t="shared" si="1"/>
        <v>15600</v>
      </c>
      <c r="G15" s="14"/>
      <c r="H15" s="18" t="s">
        <v>40</v>
      </c>
      <c r="I15" s="9">
        <f t="shared" si="2"/>
        <v>15600</v>
      </c>
      <c r="J15" s="10">
        <f t="shared" si="0"/>
        <v>0</v>
      </c>
      <c r="K15" s="11">
        <v>14974</v>
      </c>
      <c r="L15" s="4">
        <f t="shared" si="3"/>
        <v>1300</v>
      </c>
      <c r="M15" s="4">
        <f t="shared" si="9"/>
        <v>13674</v>
      </c>
      <c r="N15" s="12">
        <f t="shared" si="4"/>
        <v>16408.8</v>
      </c>
      <c r="O15" s="11">
        <v>12</v>
      </c>
      <c r="P15" s="11">
        <f t="shared" si="5"/>
        <v>196905.59999999998</v>
      </c>
      <c r="Q15" s="11">
        <f t="shared" si="6"/>
        <v>20511</v>
      </c>
      <c r="R15" s="2">
        <v>20.916667</v>
      </c>
      <c r="S15" s="4">
        <f t="shared" si="7"/>
        <v>980.60556206206275</v>
      </c>
      <c r="U15" s="111">
        <v>1300</v>
      </c>
      <c r="V15" s="13">
        <f t="shared" si="8"/>
        <v>15600</v>
      </c>
    </row>
    <row r="16" spans="1:22" ht="14">
      <c r="A16" s="14">
        <v>6</v>
      </c>
      <c r="B16" s="15" t="s">
        <v>39</v>
      </c>
      <c r="C16" s="16" t="s">
        <v>255</v>
      </c>
      <c r="D16" s="17"/>
      <c r="E16" s="18" t="s">
        <v>40</v>
      </c>
      <c r="F16" s="9">
        <f t="shared" si="1"/>
        <v>15600</v>
      </c>
      <c r="G16" s="14"/>
      <c r="H16" s="18" t="s">
        <v>40</v>
      </c>
      <c r="I16" s="9">
        <f t="shared" si="2"/>
        <v>15600</v>
      </c>
      <c r="J16" s="10">
        <f t="shared" si="0"/>
        <v>0</v>
      </c>
      <c r="K16" s="11">
        <v>14974</v>
      </c>
      <c r="L16" s="4">
        <f t="shared" si="3"/>
        <v>1300</v>
      </c>
      <c r="M16" s="4">
        <f t="shared" si="9"/>
        <v>13674</v>
      </c>
      <c r="N16" s="12">
        <f t="shared" si="4"/>
        <v>16408.8</v>
      </c>
      <c r="O16" s="11">
        <v>12</v>
      </c>
      <c r="P16" s="11">
        <f t="shared" si="5"/>
        <v>196905.59999999998</v>
      </c>
      <c r="Q16" s="11">
        <f t="shared" si="6"/>
        <v>20511</v>
      </c>
      <c r="R16" s="2">
        <v>20.916667</v>
      </c>
      <c r="S16" s="4">
        <f t="shared" si="7"/>
        <v>980.60556206206275</v>
      </c>
      <c r="U16" s="111">
        <v>1300</v>
      </c>
      <c r="V16" s="13">
        <f t="shared" si="8"/>
        <v>15600</v>
      </c>
    </row>
    <row r="17" spans="1:24" ht="14">
      <c r="A17" s="14">
        <v>7</v>
      </c>
      <c r="B17" s="15" t="s">
        <v>39</v>
      </c>
      <c r="C17" s="16" t="s">
        <v>256</v>
      </c>
      <c r="D17" s="17"/>
      <c r="E17" s="18" t="s">
        <v>40</v>
      </c>
      <c r="F17" s="9">
        <f t="shared" si="1"/>
        <v>15600</v>
      </c>
      <c r="G17" s="14"/>
      <c r="H17" s="18" t="s">
        <v>40</v>
      </c>
      <c r="I17" s="9">
        <f t="shared" si="2"/>
        <v>15600</v>
      </c>
      <c r="J17" s="10">
        <f t="shared" si="0"/>
        <v>0</v>
      </c>
      <c r="K17" s="11">
        <v>14974</v>
      </c>
      <c r="L17" s="4">
        <f t="shared" si="3"/>
        <v>1300</v>
      </c>
      <c r="M17" s="4">
        <f t="shared" si="9"/>
        <v>13674</v>
      </c>
      <c r="N17" s="12">
        <f t="shared" si="4"/>
        <v>16408.8</v>
      </c>
      <c r="O17" s="11">
        <v>12</v>
      </c>
      <c r="P17" s="11">
        <f t="shared" si="5"/>
        <v>196905.59999999998</v>
      </c>
      <c r="Q17" s="11">
        <f t="shared" si="6"/>
        <v>20511</v>
      </c>
      <c r="R17" s="2">
        <v>20.916667</v>
      </c>
      <c r="S17" s="4">
        <f t="shared" si="7"/>
        <v>980.60556206206275</v>
      </c>
      <c r="U17" s="111">
        <v>1300</v>
      </c>
      <c r="V17" s="13">
        <f t="shared" si="8"/>
        <v>15600</v>
      </c>
    </row>
    <row r="18" spans="1:24" ht="14">
      <c r="A18" s="14">
        <v>8</v>
      </c>
      <c r="B18" s="15" t="s">
        <v>41</v>
      </c>
      <c r="C18" s="16" t="s">
        <v>257</v>
      </c>
      <c r="D18" s="17"/>
      <c r="E18" s="18" t="s">
        <v>40</v>
      </c>
      <c r="F18" s="9">
        <f t="shared" si="1"/>
        <v>15600</v>
      </c>
      <c r="G18" s="14"/>
      <c r="H18" s="18" t="s">
        <v>40</v>
      </c>
      <c r="I18" s="9">
        <f t="shared" si="2"/>
        <v>15600</v>
      </c>
      <c r="J18" s="10">
        <f t="shared" si="0"/>
        <v>0</v>
      </c>
      <c r="K18" s="11">
        <v>14974</v>
      </c>
      <c r="L18" s="4">
        <f t="shared" si="3"/>
        <v>1300</v>
      </c>
      <c r="M18" s="4">
        <f t="shared" si="9"/>
        <v>13674</v>
      </c>
      <c r="N18" s="12">
        <f t="shared" si="4"/>
        <v>16408.8</v>
      </c>
      <c r="O18" s="11">
        <v>12</v>
      </c>
      <c r="P18" s="11">
        <f t="shared" si="5"/>
        <v>196905.59999999998</v>
      </c>
      <c r="Q18" s="11">
        <f t="shared" si="6"/>
        <v>20511</v>
      </c>
      <c r="R18" s="2">
        <v>20.916667</v>
      </c>
      <c r="S18" s="4">
        <f t="shared" si="7"/>
        <v>980.60556206206275</v>
      </c>
      <c r="U18" s="111">
        <v>1300</v>
      </c>
      <c r="V18" s="13">
        <f t="shared" si="8"/>
        <v>15600</v>
      </c>
    </row>
    <row r="19" spans="1:24" ht="14">
      <c r="A19" s="14">
        <v>9</v>
      </c>
      <c r="B19" s="15" t="s">
        <v>42</v>
      </c>
      <c r="C19" s="16" t="s">
        <v>258</v>
      </c>
      <c r="D19" s="17"/>
      <c r="E19" s="18" t="s">
        <v>40</v>
      </c>
      <c r="F19" s="235">
        <f t="shared" si="1"/>
        <v>18000</v>
      </c>
      <c r="G19" s="14"/>
      <c r="H19" s="18" t="s">
        <v>40</v>
      </c>
      <c r="I19" s="235">
        <f t="shared" si="2"/>
        <v>18000</v>
      </c>
      <c r="J19" s="10">
        <f t="shared" si="0"/>
        <v>0</v>
      </c>
      <c r="K19" s="11">
        <v>14974</v>
      </c>
      <c r="L19" s="4">
        <f t="shared" si="3"/>
        <v>1500</v>
      </c>
      <c r="M19" s="4">
        <f t="shared" si="9"/>
        <v>13474</v>
      </c>
      <c r="N19" s="12">
        <f t="shared" si="4"/>
        <v>16168.8</v>
      </c>
      <c r="O19" s="11">
        <v>12</v>
      </c>
      <c r="P19" s="11">
        <f t="shared" si="5"/>
        <v>194025.59999999998</v>
      </c>
      <c r="Q19" s="11">
        <f t="shared" si="6"/>
        <v>20211</v>
      </c>
      <c r="R19" s="2">
        <v>20.916667</v>
      </c>
      <c r="S19" s="4">
        <f t="shared" si="7"/>
        <v>966.26293280855884</v>
      </c>
      <c r="U19" s="111">
        <v>1500</v>
      </c>
      <c r="V19" s="13">
        <f t="shared" si="8"/>
        <v>18000</v>
      </c>
    </row>
    <row r="20" spans="1:24" ht="14">
      <c r="A20" s="14">
        <v>10</v>
      </c>
      <c r="B20" s="15" t="s">
        <v>291</v>
      </c>
      <c r="C20" s="16"/>
      <c r="D20" s="17"/>
      <c r="E20" s="18" t="s">
        <v>40</v>
      </c>
      <c r="F20" s="236">
        <f t="shared" si="1"/>
        <v>12000</v>
      </c>
      <c r="G20" s="233"/>
      <c r="H20" s="18" t="s">
        <v>40</v>
      </c>
      <c r="I20" s="236">
        <f t="shared" si="2"/>
        <v>12000</v>
      </c>
      <c r="J20" s="234"/>
      <c r="K20" s="11"/>
      <c r="L20" s="4"/>
      <c r="M20" s="4"/>
      <c r="N20" s="12"/>
      <c r="O20" s="11"/>
      <c r="P20" s="11"/>
      <c r="Q20" s="11"/>
      <c r="S20" s="4"/>
      <c r="U20" s="111">
        <v>1000</v>
      </c>
      <c r="V20" s="13">
        <f t="shared" si="8"/>
        <v>12000</v>
      </c>
    </row>
    <row r="21" spans="1:24" ht="14">
      <c r="A21" s="14">
        <v>11</v>
      </c>
      <c r="B21" s="15" t="s">
        <v>291</v>
      </c>
      <c r="C21" s="16"/>
      <c r="D21" s="17"/>
      <c r="E21" s="18" t="s">
        <v>40</v>
      </c>
      <c r="F21" s="236">
        <f t="shared" si="1"/>
        <v>12000</v>
      </c>
      <c r="G21" s="233"/>
      <c r="H21" s="18" t="s">
        <v>40</v>
      </c>
      <c r="I21" s="236">
        <f t="shared" si="2"/>
        <v>12000</v>
      </c>
      <c r="J21" s="234"/>
      <c r="K21" s="11"/>
      <c r="L21" s="4"/>
      <c r="M21" s="4"/>
      <c r="N21" s="12"/>
      <c r="O21" s="11"/>
      <c r="P21" s="11"/>
      <c r="Q21" s="11"/>
      <c r="S21" s="4"/>
      <c r="U21" s="111">
        <v>1000</v>
      </c>
      <c r="V21" s="13">
        <f t="shared" si="8"/>
        <v>12000</v>
      </c>
    </row>
    <row r="22" spans="1:24" ht="14" thickBot="1">
      <c r="A22" s="229" t="s">
        <v>15</v>
      </c>
      <c r="B22" s="230"/>
      <c r="C22" s="230"/>
      <c r="D22" s="230"/>
      <c r="E22" s="229" t="s">
        <v>15</v>
      </c>
      <c r="F22" s="230"/>
      <c r="G22" s="230"/>
      <c r="H22" s="230"/>
      <c r="I22" s="231">
        <f>SUM(I11:I21)</f>
        <v>166800</v>
      </c>
      <c r="J22" s="232">
        <f>SUM(J11:J19)</f>
        <v>0</v>
      </c>
      <c r="L22" s="4">
        <f>SUM(L11:L19)</f>
        <v>11900</v>
      </c>
      <c r="M22" s="4">
        <f>SUM(M11:M19)</f>
        <v>129067</v>
      </c>
      <c r="N22" s="12">
        <f>SUM(N11:N19)</f>
        <v>154880.4</v>
      </c>
      <c r="O22" s="4"/>
      <c r="P22" s="19">
        <f>SUM(P11:P19)</f>
        <v>1858564.8000000003</v>
      </c>
      <c r="Q22" s="128"/>
      <c r="U22" s="129">
        <f>SUM(U11:U19)</f>
        <v>11900</v>
      </c>
      <c r="V22" s="130">
        <f>SUM(V11:V21)</f>
        <v>166800</v>
      </c>
    </row>
    <row r="24" spans="1:24">
      <c r="A24" s="24" t="s">
        <v>43</v>
      </c>
      <c r="D24" s="25" t="s">
        <v>44</v>
      </c>
      <c r="G24" s="25"/>
      <c r="H24" s="25"/>
    </row>
    <row r="25" spans="1:24">
      <c r="A25" s="24"/>
      <c r="B25" s="22" t="s">
        <v>209</v>
      </c>
      <c r="F25" s="112" t="s">
        <v>210</v>
      </c>
      <c r="G25" s="25"/>
      <c r="H25" s="25"/>
    </row>
    <row r="26" spans="1:24" ht="16">
      <c r="A26" s="24"/>
      <c r="B26" s="24" t="s">
        <v>41</v>
      </c>
      <c r="F26" s="25" t="s">
        <v>74</v>
      </c>
      <c r="G26" s="25"/>
      <c r="H26" s="25"/>
      <c r="T26" s="22"/>
      <c r="U26" s="23" t="s">
        <v>45</v>
      </c>
      <c r="V26" s="4">
        <f>V8*25%</f>
        <v>173875.35</v>
      </c>
      <c r="X26" s="27"/>
    </row>
    <row r="27" spans="1:24">
      <c r="A27" s="20"/>
      <c r="B27" s="20"/>
      <c r="D27" s="21"/>
      <c r="E27" s="20"/>
      <c r="F27" s="21"/>
      <c r="V27" s="19"/>
    </row>
    <row r="28" spans="1:24">
      <c r="D28" s="170" t="s">
        <v>198</v>
      </c>
      <c r="E28" s="170"/>
      <c r="F28" s="170"/>
      <c r="G28" s="170"/>
      <c r="H28" s="170"/>
      <c r="I28" s="170"/>
      <c r="V28" s="19"/>
    </row>
    <row r="29" spans="1:24">
      <c r="D29" s="171" t="s">
        <v>199</v>
      </c>
      <c r="E29" s="171"/>
      <c r="F29" s="171"/>
      <c r="G29" s="171"/>
      <c r="H29" s="171"/>
      <c r="I29" s="171"/>
    </row>
    <row r="30" spans="1:24">
      <c r="D30" s="169" t="s">
        <v>201</v>
      </c>
      <c r="E30" s="169"/>
      <c r="F30" s="169"/>
      <c r="G30" s="169"/>
      <c r="H30" s="169"/>
      <c r="I30" s="169"/>
      <c r="V30" s="19"/>
    </row>
    <row r="31" spans="1:24">
      <c r="D31" s="170"/>
      <c r="E31" s="170"/>
      <c r="F31" s="170"/>
      <c r="G31" s="170"/>
      <c r="H31" s="170"/>
      <c r="I31" s="170"/>
      <c r="U31" s="56"/>
      <c r="V31" s="19"/>
    </row>
    <row r="32" spans="1:24">
      <c r="D32" s="171" t="s">
        <v>200</v>
      </c>
      <c r="E32" s="171"/>
      <c r="F32" s="171"/>
      <c r="G32" s="171"/>
      <c r="H32" s="171"/>
      <c r="I32" s="171"/>
      <c r="V32" s="19"/>
    </row>
    <row r="33" spans="4:9">
      <c r="D33" s="169" t="s">
        <v>202</v>
      </c>
      <c r="E33" s="169"/>
      <c r="F33" s="169"/>
      <c r="G33" s="169"/>
      <c r="H33" s="169"/>
      <c r="I33" s="169"/>
    </row>
  </sheetData>
  <mergeCells count="17">
    <mergeCell ref="E10:F10"/>
    <mergeCell ref="H10:I10"/>
    <mergeCell ref="A22:D22"/>
    <mergeCell ref="E22:H22"/>
    <mergeCell ref="A3:J3"/>
    <mergeCell ref="A8:A9"/>
    <mergeCell ref="B8:B9"/>
    <mergeCell ref="C8:C9"/>
    <mergeCell ref="D8:F8"/>
    <mergeCell ref="G8:I8"/>
    <mergeCell ref="E9:F9"/>
    <mergeCell ref="D33:I33"/>
    <mergeCell ref="D28:I28"/>
    <mergeCell ref="D29:I29"/>
    <mergeCell ref="D30:I30"/>
    <mergeCell ref="D31:I31"/>
    <mergeCell ref="D32:I32"/>
  </mergeCells>
  <printOptions horizontalCentered="1"/>
  <pageMargins left="0.25" right="0.25" top="0.75" bottom="0.75" header="0.3" footer="0.3"/>
  <pageSetup paperSize="5" scale="91" orientation="portrait" r:id="rId1"/>
  <colBreaks count="1" manualBreakCount="1">
    <brk id="1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3:H102"/>
  <sheetViews>
    <sheetView tabSelected="1" topLeftCell="A38" zoomScale="140" zoomScaleNormal="140" workbookViewId="0">
      <selection activeCell="B43" sqref="B43:C44"/>
    </sheetView>
  </sheetViews>
  <sheetFormatPr baseColWidth="10" defaultColWidth="9.1640625" defaultRowHeight="13"/>
  <cols>
    <col min="1" max="1" width="38.6640625" style="2" customWidth="1"/>
    <col min="2" max="2" width="24" style="2" customWidth="1"/>
    <col min="3" max="3" width="24.6640625" style="2" customWidth="1"/>
    <col min="4" max="4" width="25" style="2" customWidth="1"/>
    <col min="5" max="5" width="25.6640625" style="2" customWidth="1"/>
    <col min="6" max="6" width="9.83203125" style="25" bestFit="1" customWidth="1"/>
    <col min="7" max="7" width="9.6640625" style="2" bestFit="1" customWidth="1"/>
    <col min="8" max="16384" width="9.1640625" style="2"/>
  </cols>
  <sheetData>
    <row r="3" spans="1:5" ht="16">
      <c r="A3" s="178" t="s">
        <v>0</v>
      </c>
      <c r="B3" s="178"/>
      <c r="C3" s="178"/>
      <c r="D3" s="178"/>
      <c r="E3" s="178"/>
    </row>
    <row r="4" spans="1:5" ht="16">
      <c r="A4" s="178" t="s">
        <v>1</v>
      </c>
      <c r="B4" s="178"/>
      <c r="C4" s="178"/>
      <c r="D4" s="178"/>
      <c r="E4" s="178"/>
    </row>
    <row r="5" spans="1:5" ht="16">
      <c r="A5" s="179" t="s">
        <v>110</v>
      </c>
      <c r="B5" s="179"/>
      <c r="C5" s="179"/>
      <c r="D5" s="179"/>
      <c r="E5" s="179"/>
    </row>
    <row r="6" spans="1:5" ht="16">
      <c r="A6" s="178" t="s">
        <v>220</v>
      </c>
      <c r="B6" s="178"/>
      <c r="C6" s="178"/>
      <c r="D6" s="178"/>
      <c r="E6" s="178"/>
    </row>
    <row r="7" spans="1:5">
      <c r="A7" s="176" t="s">
        <v>112</v>
      </c>
      <c r="B7" s="176"/>
      <c r="C7" s="176"/>
      <c r="D7" s="176"/>
      <c r="E7" s="176"/>
    </row>
    <row r="8" spans="1:5" ht="14" thickBot="1">
      <c r="A8" s="24"/>
      <c r="B8" s="24"/>
      <c r="C8" s="24"/>
      <c r="D8" s="24"/>
      <c r="E8" s="24"/>
    </row>
    <row r="9" spans="1:5" ht="14" thickTop="1">
      <c r="A9" s="189"/>
      <c r="B9" s="189"/>
      <c r="C9" s="189"/>
      <c r="D9" s="189"/>
      <c r="E9" s="189"/>
    </row>
    <row r="10" spans="1:5" ht="15" customHeight="1">
      <c r="A10" s="179" t="s">
        <v>264</v>
      </c>
      <c r="B10" s="179"/>
      <c r="C10" s="179"/>
      <c r="D10" s="179"/>
      <c r="E10" s="179"/>
    </row>
    <row r="12" spans="1:5" ht="28">
      <c r="A12" s="115" t="s">
        <v>47</v>
      </c>
      <c r="B12" s="115" t="s">
        <v>48</v>
      </c>
      <c r="C12" s="116" t="s">
        <v>49</v>
      </c>
      <c r="D12" s="116" t="s">
        <v>138</v>
      </c>
      <c r="E12" s="116" t="s">
        <v>139</v>
      </c>
    </row>
    <row r="13" spans="1:5">
      <c r="A13" s="186" t="s">
        <v>50</v>
      </c>
      <c r="B13" s="187"/>
      <c r="C13" s="187"/>
      <c r="D13" s="187"/>
      <c r="E13" s="188"/>
    </row>
    <row r="14" spans="1:5">
      <c r="A14" s="16"/>
      <c r="B14" s="16"/>
      <c r="C14" s="16"/>
      <c r="D14" s="16"/>
      <c r="E14" s="16"/>
    </row>
    <row r="15" spans="1:5" ht="13.25" customHeight="1">
      <c r="A15" s="39" t="s">
        <v>51</v>
      </c>
      <c r="B15" s="40"/>
      <c r="C15" s="40">
        <v>695501.4</v>
      </c>
      <c r="D15" s="41"/>
      <c r="E15" s="41"/>
    </row>
    <row r="16" spans="1:5">
      <c r="A16" s="42"/>
      <c r="B16" s="43"/>
      <c r="C16" s="227"/>
      <c r="D16" s="41"/>
      <c r="E16" s="41"/>
    </row>
    <row r="17" spans="1:7">
      <c r="A17" s="180" t="s">
        <v>52</v>
      </c>
      <c r="B17" s="181"/>
      <c r="C17" s="228">
        <f>SUM(C15:C16)</f>
        <v>695501.4</v>
      </c>
      <c r="D17" s="44"/>
      <c r="E17" s="41"/>
    </row>
    <row r="18" spans="1:7">
      <c r="A18" s="41"/>
      <c r="B18" s="41"/>
      <c r="C18" s="45"/>
      <c r="D18" s="41"/>
      <c r="E18" s="41"/>
    </row>
    <row r="19" spans="1:7">
      <c r="A19" s="46" t="s">
        <v>53</v>
      </c>
      <c r="B19" s="41"/>
      <c r="C19" s="41"/>
      <c r="D19" s="41"/>
      <c r="E19" s="41"/>
    </row>
    <row r="20" spans="1:7">
      <c r="A20" s="41"/>
      <c r="B20" s="41"/>
      <c r="C20" s="41"/>
      <c r="D20" s="41"/>
      <c r="E20" s="41"/>
    </row>
    <row r="21" spans="1:7">
      <c r="A21" s="41" t="s">
        <v>54</v>
      </c>
      <c r="B21" s="41"/>
      <c r="C21" s="41"/>
      <c r="D21" s="41"/>
      <c r="E21" s="41"/>
    </row>
    <row r="22" spans="1:7">
      <c r="A22" s="41" t="s">
        <v>55</v>
      </c>
      <c r="B22" s="41"/>
      <c r="C22" s="41"/>
      <c r="D22" s="41"/>
      <c r="E22" s="41"/>
    </row>
    <row r="23" spans="1:7">
      <c r="A23" s="41"/>
      <c r="B23" s="41"/>
      <c r="C23" s="41"/>
      <c r="D23" s="41"/>
      <c r="E23" s="41"/>
      <c r="G23" s="19"/>
    </row>
    <row r="24" spans="1:7">
      <c r="A24" s="46" t="s">
        <v>56</v>
      </c>
      <c r="B24" s="41"/>
      <c r="C24" s="41"/>
      <c r="D24" s="41"/>
      <c r="E24" s="41"/>
    </row>
    <row r="25" spans="1:7" ht="14" thickBot="1">
      <c r="A25" s="42" t="s">
        <v>57</v>
      </c>
      <c r="B25" s="43"/>
      <c r="C25" s="131">
        <v>166800</v>
      </c>
      <c r="D25" s="41"/>
      <c r="E25" s="41"/>
    </row>
    <row r="26" spans="1:7" ht="14" thickTop="1">
      <c r="A26" s="46" t="s">
        <v>58</v>
      </c>
      <c r="B26" s="47"/>
      <c r="C26" s="132">
        <f>SUM(C25)</f>
        <v>166800</v>
      </c>
      <c r="D26" s="44"/>
      <c r="E26" s="41"/>
    </row>
    <row r="27" spans="1:7">
      <c r="A27" s="41"/>
      <c r="B27" s="41"/>
      <c r="C27" s="48"/>
      <c r="D27" s="41"/>
      <c r="E27" s="41"/>
    </row>
    <row r="28" spans="1:7">
      <c r="A28" s="180" t="s">
        <v>59</v>
      </c>
      <c r="B28" s="182"/>
      <c r="C28" s="182"/>
      <c r="D28" s="182"/>
      <c r="E28" s="181"/>
    </row>
    <row r="29" spans="1:7">
      <c r="A29" s="42" t="s">
        <v>260</v>
      </c>
      <c r="B29" s="73"/>
      <c r="C29" s="71">
        <v>40000</v>
      </c>
      <c r="D29" s="71"/>
      <c r="E29" s="70"/>
    </row>
    <row r="30" spans="1:7">
      <c r="A30" s="42" t="s">
        <v>46</v>
      </c>
      <c r="B30" s="43"/>
      <c r="C30" s="41">
        <v>20000</v>
      </c>
      <c r="D30" s="41"/>
      <c r="E30" s="41"/>
    </row>
    <row r="31" spans="1:7">
      <c r="A31" s="42" t="s">
        <v>259</v>
      </c>
      <c r="B31" s="43"/>
      <c r="C31" s="41">
        <v>351.4</v>
      </c>
      <c r="D31" s="41"/>
      <c r="E31" s="41"/>
      <c r="F31" s="160"/>
    </row>
    <row r="32" spans="1:7">
      <c r="A32" s="42" t="s">
        <v>60</v>
      </c>
      <c r="B32" s="43"/>
      <c r="C32" s="168">
        <v>1350</v>
      </c>
      <c r="D32" s="41"/>
      <c r="E32" s="41"/>
    </row>
    <row r="33" spans="1:6" ht="14" thickBot="1">
      <c r="A33" s="42" t="s">
        <v>261</v>
      </c>
      <c r="B33" s="43"/>
      <c r="C33" s="92">
        <v>24000</v>
      </c>
      <c r="D33" s="41"/>
      <c r="E33" s="41"/>
    </row>
    <row r="34" spans="1:6" ht="14" thickTop="1">
      <c r="A34" s="46" t="s">
        <v>61</v>
      </c>
      <c r="B34" s="41"/>
      <c r="C34" s="133">
        <f>SUM(C29:C33)</f>
        <v>85701.4</v>
      </c>
      <c r="D34" s="44"/>
      <c r="E34" s="41"/>
    </row>
    <row r="35" spans="1:6">
      <c r="A35" s="41"/>
      <c r="B35" s="41"/>
      <c r="C35" s="16"/>
      <c r="D35" s="41"/>
      <c r="E35" s="41"/>
    </row>
    <row r="36" spans="1:6" ht="14" thickBot="1">
      <c r="A36" s="46"/>
      <c r="B36" s="41"/>
      <c r="C36" s="48"/>
      <c r="D36" s="41"/>
      <c r="E36" s="41"/>
    </row>
    <row r="37" spans="1:6" ht="14" thickTop="1">
      <c r="A37" s="46" t="s">
        <v>62</v>
      </c>
      <c r="B37" s="41"/>
      <c r="C37" s="132">
        <f>SUM(C26+C34)</f>
        <v>252501.4</v>
      </c>
      <c r="D37" s="41"/>
      <c r="E37" s="41"/>
    </row>
    <row r="38" spans="1:6">
      <c r="A38" s="46"/>
      <c r="B38" s="41"/>
      <c r="D38" s="41"/>
      <c r="E38" s="41"/>
    </row>
    <row r="39" spans="1:6">
      <c r="A39" s="95"/>
      <c r="B39" s="96"/>
      <c r="C39" s="97"/>
      <c r="D39" s="97"/>
      <c r="E39" s="98"/>
    </row>
    <row r="40" spans="1:6">
      <c r="A40" s="49" t="s">
        <v>65</v>
      </c>
      <c r="B40" s="50"/>
      <c r="C40" s="50"/>
      <c r="D40" s="50"/>
      <c r="E40" s="44"/>
    </row>
    <row r="41" spans="1:6" ht="29.5" customHeight="1">
      <c r="A41" s="113" t="s">
        <v>63</v>
      </c>
      <c r="B41" s="113" t="s">
        <v>64</v>
      </c>
      <c r="C41" s="114" t="s">
        <v>49</v>
      </c>
      <c r="D41" s="114" t="s">
        <v>138</v>
      </c>
      <c r="E41" s="114" t="s">
        <v>139</v>
      </c>
    </row>
    <row r="42" spans="1:6">
      <c r="A42" s="183" t="s">
        <v>105</v>
      </c>
      <c r="B42" s="184"/>
      <c r="C42" s="184"/>
      <c r="D42" s="184"/>
      <c r="E42" s="185"/>
    </row>
    <row r="43" spans="1:6" ht="42">
      <c r="A43" s="177" t="s">
        <v>11</v>
      </c>
      <c r="B43" s="51" t="s">
        <v>113</v>
      </c>
      <c r="C43" s="51">
        <v>65000</v>
      </c>
      <c r="D43" s="51" t="s">
        <v>76</v>
      </c>
      <c r="E43" s="51" t="s">
        <v>77</v>
      </c>
      <c r="F43" s="162" t="s">
        <v>268</v>
      </c>
    </row>
    <row r="44" spans="1:6" ht="28">
      <c r="A44" s="177"/>
      <c r="B44" s="51" t="s">
        <v>193</v>
      </c>
      <c r="C44" s="51">
        <v>120000</v>
      </c>
      <c r="D44" s="51" t="s">
        <v>194</v>
      </c>
      <c r="E44" s="51" t="s">
        <v>194</v>
      </c>
      <c r="F44" s="162" t="s">
        <v>276</v>
      </c>
    </row>
    <row r="45" spans="1:6" ht="15" customHeight="1" thickBot="1">
      <c r="A45" s="40" t="s">
        <v>78</v>
      </c>
      <c r="B45" s="51">
        <v>0</v>
      </c>
      <c r="C45" s="134">
        <v>0</v>
      </c>
      <c r="D45" s="51">
        <v>0</v>
      </c>
      <c r="E45" s="51">
        <v>0</v>
      </c>
    </row>
    <row r="46" spans="1:6" ht="14" customHeight="1" thickTop="1">
      <c r="A46" s="52" t="s">
        <v>79</v>
      </c>
      <c r="B46" s="74"/>
      <c r="C46" s="132">
        <f>SUM(C43:C44)</f>
        <v>185000</v>
      </c>
      <c r="D46" s="90"/>
      <c r="E46" s="90"/>
    </row>
    <row r="47" spans="1:6" ht="14" customHeight="1">
      <c r="A47" s="75" t="s">
        <v>114</v>
      </c>
      <c r="B47" s="74"/>
      <c r="C47" s="86"/>
      <c r="D47" s="90"/>
      <c r="E47" s="90"/>
    </row>
    <row r="48" spans="1:6" ht="42">
      <c r="A48" s="177" t="s">
        <v>11</v>
      </c>
      <c r="B48" s="51" t="s">
        <v>266</v>
      </c>
      <c r="C48" s="51">
        <v>80000</v>
      </c>
      <c r="D48" s="51" t="s">
        <v>280</v>
      </c>
      <c r="E48" s="51" t="s">
        <v>281</v>
      </c>
      <c r="F48" s="161" t="s">
        <v>282</v>
      </c>
    </row>
    <row r="49" spans="1:6" ht="57" thickBot="1">
      <c r="A49" s="177"/>
      <c r="B49" s="51" t="s">
        <v>206</v>
      </c>
      <c r="C49" s="51">
        <v>10000</v>
      </c>
      <c r="D49" s="51" t="s">
        <v>122</v>
      </c>
      <c r="E49" s="51" t="s">
        <v>126</v>
      </c>
      <c r="F49" s="162" t="s">
        <v>270</v>
      </c>
    </row>
    <row r="50" spans="1:6" ht="15" customHeight="1" thickTop="1">
      <c r="A50" s="52" t="s">
        <v>79</v>
      </c>
      <c r="B50" s="74"/>
      <c r="C50" s="135">
        <f>SUM(C48:C49)</f>
        <v>90000</v>
      </c>
      <c r="D50" s="90"/>
      <c r="E50" s="90"/>
    </row>
    <row r="51" spans="1:6" ht="15" customHeight="1">
      <c r="A51" s="89" t="s">
        <v>106</v>
      </c>
      <c r="B51" s="87"/>
      <c r="C51" s="88"/>
      <c r="D51" s="90"/>
      <c r="E51" s="90"/>
    </row>
    <row r="52" spans="1:6" ht="71.5" customHeight="1">
      <c r="A52" s="40" t="s">
        <v>11</v>
      </c>
      <c r="B52" s="51" t="s">
        <v>141</v>
      </c>
      <c r="C52" s="51">
        <v>15000</v>
      </c>
      <c r="D52" s="51" t="s">
        <v>82</v>
      </c>
      <c r="E52" s="51" t="s">
        <v>83</v>
      </c>
      <c r="F52" s="162" t="s">
        <v>271</v>
      </c>
    </row>
    <row r="53" spans="1:6" ht="15" customHeight="1" thickBot="1">
      <c r="A53" s="40" t="s">
        <v>78</v>
      </c>
      <c r="B53" s="90">
        <v>0</v>
      </c>
      <c r="C53" s="136">
        <v>0</v>
      </c>
      <c r="D53" s="90">
        <v>0</v>
      </c>
      <c r="E53" s="90">
        <v>0</v>
      </c>
    </row>
    <row r="54" spans="1:6" ht="14" thickTop="1">
      <c r="A54" s="193" t="s">
        <v>79</v>
      </c>
      <c r="B54" s="193"/>
      <c r="C54" s="137">
        <f>SUM(C52:C53)</f>
        <v>15000</v>
      </c>
      <c r="D54" s="90"/>
      <c r="E54" s="90"/>
    </row>
    <row r="55" spans="1:6">
      <c r="A55" s="75" t="s">
        <v>107</v>
      </c>
      <c r="B55" s="76"/>
      <c r="C55" s="90"/>
      <c r="D55" s="90"/>
      <c r="E55" s="90"/>
    </row>
    <row r="56" spans="1:6" ht="42.5" customHeight="1">
      <c r="A56" s="190" t="s">
        <v>11</v>
      </c>
      <c r="B56" s="68" t="s">
        <v>85</v>
      </c>
      <c r="C56" s="54">
        <v>30000</v>
      </c>
      <c r="D56" s="53" t="s">
        <v>86</v>
      </c>
      <c r="E56" s="53" t="s">
        <v>154</v>
      </c>
      <c r="F56" s="161" t="s">
        <v>273</v>
      </c>
    </row>
    <row r="57" spans="1:6" ht="62" customHeight="1">
      <c r="A57" s="190"/>
      <c r="B57" s="68" t="s">
        <v>248</v>
      </c>
      <c r="C57" s="91">
        <v>15000</v>
      </c>
      <c r="D57" s="53" t="s">
        <v>244</v>
      </c>
      <c r="E57" s="53" t="s">
        <v>246</v>
      </c>
      <c r="F57" s="161" t="s">
        <v>274</v>
      </c>
    </row>
    <row r="58" spans="1:6" ht="84">
      <c r="A58" s="190"/>
      <c r="B58" s="68" t="s">
        <v>263</v>
      </c>
      <c r="C58" s="91">
        <v>15000</v>
      </c>
      <c r="D58" s="53" t="s">
        <v>123</v>
      </c>
      <c r="E58" s="53" t="s">
        <v>124</v>
      </c>
      <c r="F58" s="162" t="s">
        <v>267</v>
      </c>
    </row>
    <row r="59" spans="1:6" ht="14" thickBot="1">
      <c r="A59" s="40" t="s">
        <v>12</v>
      </c>
      <c r="B59" s="41">
        <v>0</v>
      </c>
      <c r="C59" s="58">
        <v>0</v>
      </c>
      <c r="D59" s="41">
        <v>0</v>
      </c>
      <c r="E59" s="41">
        <v>0</v>
      </c>
    </row>
    <row r="60" spans="1:6" ht="16.25" customHeight="1">
      <c r="A60" s="191" t="s">
        <v>79</v>
      </c>
      <c r="B60" s="192"/>
      <c r="C60" s="86">
        <f>SUM(C56:C59)</f>
        <v>60000</v>
      </c>
      <c r="D60" s="92"/>
      <c r="E60" s="41"/>
    </row>
    <row r="61" spans="1:6" ht="15.5" customHeight="1">
      <c r="A61" s="90" t="s">
        <v>108</v>
      </c>
      <c r="B61" s="90"/>
      <c r="C61" s="90"/>
      <c r="D61" s="90"/>
      <c r="E61" s="90"/>
    </row>
    <row r="62" spans="1:6" ht="93" customHeight="1">
      <c r="A62" s="40" t="s">
        <v>11</v>
      </c>
      <c r="B62" s="53" t="s">
        <v>116</v>
      </c>
      <c r="C62" s="54">
        <v>30000</v>
      </c>
      <c r="D62" s="53" t="s">
        <v>125</v>
      </c>
      <c r="E62" s="53" t="s">
        <v>127</v>
      </c>
      <c r="F62" s="158"/>
    </row>
    <row r="63" spans="1:6" ht="93" customHeight="1">
      <c r="A63" s="40" t="s">
        <v>11</v>
      </c>
      <c r="B63" s="53" t="s">
        <v>290</v>
      </c>
      <c r="C63" s="91">
        <v>5000</v>
      </c>
      <c r="D63" s="165"/>
      <c r="E63" s="165"/>
      <c r="F63" s="158"/>
    </row>
    <row r="64" spans="1:6" ht="14" thickBot="1">
      <c r="A64" s="40" t="s">
        <v>12</v>
      </c>
      <c r="B64" s="41">
        <v>0</v>
      </c>
      <c r="C64" s="58">
        <v>0</v>
      </c>
      <c r="D64" s="41">
        <v>0</v>
      </c>
      <c r="E64" s="41">
        <v>0</v>
      </c>
    </row>
    <row r="65" spans="1:6" ht="17" customHeight="1">
      <c r="A65" s="191" t="s">
        <v>79</v>
      </c>
      <c r="B65" s="192"/>
      <c r="C65" s="86">
        <f>SUM(C62:C64)</f>
        <v>35000</v>
      </c>
      <c r="D65" s="92"/>
      <c r="E65" s="92"/>
    </row>
    <row r="66" spans="1:6" ht="15" customHeight="1">
      <c r="A66" s="90" t="s">
        <v>117</v>
      </c>
      <c r="B66" s="41"/>
      <c r="C66" s="93"/>
      <c r="D66" s="41"/>
      <c r="E66" s="41"/>
    </row>
    <row r="67" spans="1:6" ht="70">
      <c r="A67" s="40" t="s">
        <v>11</v>
      </c>
      <c r="B67" s="101" t="s">
        <v>262</v>
      </c>
      <c r="C67" s="102">
        <v>10000</v>
      </c>
      <c r="D67" s="165" t="s">
        <v>128</v>
      </c>
      <c r="E67" s="165" t="s">
        <v>129</v>
      </c>
      <c r="F67" s="161" t="s">
        <v>269</v>
      </c>
    </row>
    <row r="68" spans="1:6" ht="59" customHeight="1">
      <c r="A68" s="40" t="s">
        <v>11</v>
      </c>
      <c r="B68" s="101" t="s">
        <v>272</v>
      </c>
      <c r="C68" s="159">
        <v>5000</v>
      </c>
      <c r="D68" s="165"/>
      <c r="E68" s="165"/>
      <c r="F68" s="161" t="s">
        <v>273</v>
      </c>
    </row>
    <row r="69" spans="1:6" ht="14" thickBot="1">
      <c r="A69" s="40" t="s">
        <v>12</v>
      </c>
      <c r="B69" s="41">
        <v>0</v>
      </c>
      <c r="C69" s="72">
        <v>0</v>
      </c>
      <c r="D69" s="41">
        <v>0</v>
      </c>
      <c r="E69" s="41">
        <v>0</v>
      </c>
    </row>
    <row r="70" spans="1:6" ht="14" thickTop="1">
      <c r="A70" s="191" t="s">
        <v>79</v>
      </c>
      <c r="B70" s="192"/>
      <c r="C70" s="135">
        <f>SUM(C67:C69)</f>
        <v>15000</v>
      </c>
      <c r="D70" s="41"/>
      <c r="E70" s="41"/>
    </row>
    <row r="71" spans="1:6">
      <c r="A71" s="75" t="s">
        <v>118</v>
      </c>
      <c r="B71" s="44"/>
      <c r="C71" s="38"/>
      <c r="D71" s="41"/>
      <c r="E71" s="41"/>
    </row>
    <row r="72" spans="1:6" ht="70">
      <c r="A72" s="40" t="s">
        <v>11</v>
      </c>
      <c r="B72" s="51" t="s">
        <v>119</v>
      </c>
      <c r="C72" s="103">
        <v>10000</v>
      </c>
      <c r="D72" s="121" t="s">
        <v>130</v>
      </c>
      <c r="E72" s="121" t="s">
        <v>131</v>
      </c>
      <c r="F72" s="163" t="s">
        <v>275</v>
      </c>
    </row>
    <row r="73" spans="1:6" ht="62" customHeight="1">
      <c r="A73" s="40" t="s">
        <v>11</v>
      </c>
      <c r="B73" s="51" t="s">
        <v>289</v>
      </c>
      <c r="C73" s="157">
        <v>10000</v>
      </c>
      <c r="D73" s="164" t="s">
        <v>287</v>
      </c>
      <c r="E73" s="166" t="s">
        <v>288</v>
      </c>
      <c r="F73" s="2"/>
    </row>
    <row r="74" spans="1:6" ht="14" thickBot="1">
      <c r="A74" s="40" t="s">
        <v>12</v>
      </c>
      <c r="B74" s="41">
        <v>0</v>
      </c>
      <c r="C74" s="72">
        <v>0</v>
      </c>
      <c r="D74" s="41">
        <v>0</v>
      </c>
      <c r="E74" s="41">
        <v>0</v>
      </c>
    </row>
    <row r="75" spans="1:6" ht="14" thickTop="1">
      <c r="A75" s="191" t="s">
        <v>79</v>
      </c>
      <c r="B75" s="192"/>
      <c r="C75" s="135">
        <f>SUM(C72:C74)</f>
        <v>20000</v>
      </c>
      <c r="D75" s="41"/>
      <c r="E75" s="41"/>
    </row>
    <row r="76" spans="1:6">
      <c r="A76" s="90" t="s">
        <v>120</v>
      </c>
      <c r="B76" s="41"/>
      <c r="C76" s="38"/>
      <c r="D76" s="41"/>
      <c r="E76" s="41"/>
    </row>
    <row r="77" spans="1:6" ht="131" customHeight="1">
      <c r="A77" s="40" t="s">
        <v>11</v>
      </c>
      <c r="B77" s="51" t="s">
        <v>121</v>
      </c>
      <c r="C77" s="103">
        <v>3000</v>
      </c>
      <c r="D77" s="121" t="s">
        <v>132</v>
      </c>
      <c r="E77" s="121" t="s">
        <v>133</v>
      </c>
    </row>
    <row r="78" spans="1:6" ht="14" thickBot="1">
      <c r="A78" s="40" t="s">
        <v>12</v>
      </c>
      <c r="B78" s="41">
        <v>0</v>
      </c>
      <c r="C78" s="72">
        <v>0</v>
      </c>
      <c r="D78" s="41">
        <v>0</v>
      </c>
      <c r="E78" s="41">
        <v>0</v>
      </c>
    </row>
    <row r="79" spans="1:6" ht="14" thickTop="1">
      <c r="A79" s="191" t="s">
        <v>79</v>
      </c>
      <c r="B79" s="192"/>
      <c r="C79" s="135">
        <f>SUM(C77:C78)</f>
        <v>3000</v>
      </c>
      <c r="D79" s="92"/>
      <c r="E79" s="92"/>
    </row>
    <row r="80" spans="1:6">
      <c r="A80" s="90" t="s">
        <v>239</v>
      </c>
      <c r="B80" s="41"/>
      <c r="C80" s="38"/>
      <c r="D80" s="41"/>
      <c r="E80" s="41"/>
    </row>
    <row r="81" spans="1:5" ht="42">
      <c r="A81" s="40" t="s">
        <v>11</v>
      </c>
      <c r="B81" s="51" t="s">
        <v>235</v>
      </c>
      <c r="C81" s="103">
        <v>20000</v>
      </c>
      <c r="D81" s="121" t="s">
        <v>69</v>
      </c>
      <c r="E81" s="121" t="s">
        <v>68</v>
      </c>
    </row>
    <row r="82" spans="1:5" ht="14" thickBot="1">
      <c r="A82" s="40" t="s">
        <v>12</v>
      </c>
      <c r="B82" s="41">
        <v>0</v>
      </c>
      <c r="C82" s="72">
        <v>0</v>
      </c>
      <c r="D82" s="41">
        <v>0</v>
      </c>
      <c r="E82" s="41">
        <v>0</v>
      </c>
    </row>
    <row r="83" spans="1:5" ht="14" thickTop="1">
      <c r="A83" s="191" t="s">
        <v>79</v>
      </c>
      <c r="B83" s="192"/>
      <c r="C83" s="135">
        <f>SUM(C81:C82)</f>
        <v>20000</v>
      </c>
      <c r="D83" s="92"/>
      <c r="E83" s="92"/>
    </row>
    <row r="84" spans="1:5" ht="14" thickBot="1">
      <c r="A84" s="40"/>
      <c r="B84" s="41"/>
      <c r="C84" s="72"/>
      <c r="D84" s="41"/>
      <c r="E84" s="41"/>
    </row>
    <row r="85" spans="1:5" ht="14" thickTop="1">
      <c r="A85" s="89" t="s">
        <v>75</v>
      </c>
      <c r="B85" s="94"/>
      <c r="C85" s="135">
        <f>SUM(C46+C50+C54+C60+C65+C70+C75+C79+C81)</f>
        <v>443000</v>
      </c>
      <c r="D85" s="94"/>
      <c r="E85" s="57"/>
    </row>
    <row r="86" spans="1:5" ht="14" thickBot="1">
      <c r="A86" s="99"/>
      <c r="B86" s="41"/>
      <c r="C86" s="72"/>
      <c r="D86" s="41"/>
      <c r="E86" s="41"/>
    </row>
    <row r="87" spans="1:5" ht="14" thickTop="1">
      <c r="A87" s="183" t="s">
        <v>66</v>
      </c>
      <c r="B87" s="185"/>
      <c r="C87" s="138">
        <f>SUM(C37+C85)</f>
        <v>695501.4</v>
      </c>
      <c r="D87" s="50"/>
      <c r="E87" s="44"/>
    </row>
    <row r="88" spans="1:5">
      <c r="A88" s="41"/>
      <c r="B88" s="41"/>
      <c r="C88" s="41"/>
      <c r="D88" s="41"/>
      <c r="E88" s="41"/>
    </row>
    <row r="89" spans="1:5">
      <c r="A89" s="194" t="s">
        <v>67</v>
      </c>
      <c r="B89" s="195"/>
      <c r="C89" s="55">
        <f>C17-C87</f>
        <v>0</v>
      </c>
      <c r="D89" s="16"/>
      <c r="E89" s="16"/>
    </row>
    <row r="90" spans="1:5">
      <c r="A90" s="56"/>
    </row>
    <row r="91" spans="1:5">
      <c r="D91" s="19"/>
    </row>
    <row r="92" spans="1:5">
      <c r="A92" s="170" t="s">
        <v>197</v>
      </c>
      <c r="B92" s="170"/>
      <c r="C92" s="170" t="s">
        <v>44</v>
      </c>
      <c r="D92" s="170"/>
      <c r="E92" s="170"/>
    </row>
    <row r="93" spans="1:5">
      <c r="A93" s="171" t="s">
        <v>211</v>
      </c>
      <c r="B93" s="171"/>
      <c r="C93" s="171" t="s">
        <v>212</v>
      </c>
      <c r="D93" s="171"/>
      <c r="E93" s="171"/>
    </row>
    <row r="94" spans="1:5">
      <c r="A94" s="169" t="s">
        <v>42</v>
      </c>
      <c r="B94" s="169"/>
      <c r="C94" s="169" t="s">
        <v>96</v>
      </c>
      <c r="D94" s="169"/>
      <c r="E94" s="169"/>
    </row>
    <row r="96" spans="1:5">
      <c r="C96" s="170"/>
      <c r="D96" s="170"/>
      <c r="E96" s="170"/>
    </row>
    <row r="97" spans="3:8">
      <c r="C97" s="171"/>
      <c r="D97" s="171"/>
      <c r="E97" s="171"/>
    </row>
    <row r="98" spans="3:8">
      <c r="C98" s="169"/>
      <c r="D98" s="169"/>
      <c r="E98" s="169"/>
      <c r="G98" s="24"/>
      <c r="H98" s="24"/>
    </row>
    <row r="100" spans="3:8">
      <c r="C100" s="171"/>
      <c r="D100" s="171"/>
      <c r="E100" s="171"/>
    </row>
    <row r="101" spans="3:8">
      <c r="C101" s="169"/>
      <c r="D101" s="169"/>
      <c r="E101" s="169"/>
    </row>
    <row r="102" spans="3:8">
      <c r="C102" s="170"/>
      <c r="D102" s="170"/>
      <c r="E102" s="170"/>
    </row>
  </sheetData>
  <mergeCells count="35">
    <mergeCell ref="C94:E94"/>
    <mergeCell ref="C93:E93"/>
    <mergeCell ref="C92:E92"/>
    <mergeCell ref="A87:B87"/>
    <mergeCell ref="A89:B89"/>
    <mergeCell ref="A79:B79"/>
    <mergeCell ref="A75:B75"/>
    <mergeCell ref="A70:B70"/>
    <mergeCell ref="A83:B83"/>
    <mergeCell ref="A56:A58"/>
    <mergeCell ref="A48:A49"/>
    <mergeCell ref="A65:B65"/>
    <mergeCell ref="A60:B60"/>
    <mergeCell ref="A54:B54"/>
    <mergeCell ref="A7:E7"/>
    <mergeCell ref="A43:A44"/>
    <mergeCell ref="A3:E3"/>
    <mergeCell ref="A4:E4"/>
    <mergeCell ref="A5:E5"/>
    <mergeCell ref="A6:E6"/>
    <mergeCell ref="A17:B17"/>
    <mergeCell ref="A28:E28"/>
    <mergeCell ref="A10:E10"/>
    <mergeCell ref="A42:E42"/>
    <mergeCell ref="A13:E13"/>
    <mergeCell ref="A9:E9"/>
    <mergeCell ref="A92:B92"/>
    <mergeCell ref="A93:B93"/>
    <mergeCell ref="A94:B94"/>
    <mergeCell ref="C102:E102"/>
    <mergeCell ref="C96:E96"/>
    <mergeCell ref="C97:E97"/>
    <mergeCell ref="C98:E98"/>
    <mergeCell ref="C100:E100"/>
    <mergeCell ref="C101:E101"/>
  </mergeCells>
  <printOptions horizontalCentered="1"/>
  <pageMargins left="0.23622047244094491" right="0.23622047244094491" top="0.31496062992125984" bottom="0.74803149606299213" header="0.31496062992125984" footer="0.31496062992125984"/>
  <pageSetup paperSize="14" scale="115" fitToHeight="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00B050"/>
    <pageSetUpPr fitToPage="1"/>
  </sheetPr>
  <dimension ref="A3:K51"/>
  <sheetViews>
    <sheetView view="pageBreakPreview" topLeftCell="A22" zoomScale="130" zoomScaleNormal="100" zoomScaleSheetLayoutView="130" workbookViewId="0">
      <selection activeCell="B25" sqref="B25"/>
    </sheetView>
  </sheetViews>
  <sheetFormatPr baseColWidth="10" defaultColWidth="9.1640625" defaultRowHeight="14"/>
  <cols>
    <col min="1" max="1" width="14.5" style="35" customWidth="1"/>
    <col min="2" max="2" width="24.6640625" style="35" customWidth="1"/>
    <col min="3" max="3" width="24.5" style="35" customWidth="1"/>
    <col min="4" max="4" width="23.1640625" style="35" customWidth="1"/>
    <col min="5" max="5" width="16.6640625" style="35" customWidth="1"/>
    <col min="6" max="6" width="16.1640625" style="35" customWidth="1"/>
    <col min="7" max="8" width="13.1640625" style="35" customWidth="1"/>
    <col min="9" max="9" width="14.5" style="35" customWidth="1"/>
    <col min="10" max="10" width="16.5" style="35" customWidth="1"/>
    <col min="11" max="11" width="22.1640625" style="35" customWidth="1"/>
    <col min="12" max="16384" width="9.1640625" style="35"/>
  </cols>
  <sheetData>
    <row r="3" spans="1:11">
      <c r="A3" s="197" t="s">
        <v>0</v>
      </c>
      <c r="B3" s="197"/>
      <c r="C3" s="197"/>
      <c r="D3" s="197"/>
      <c r="E3" s="197"/>
      <c r="F3" s="197"/>
      <c r="G3" s="197"/>
      <c r="H3" s="197"/>
      <c r="I3" s="197"/>
      <c r="J3" s="197"/>
      <c r="K3" s="197"/>
    </row>
    <row r="4" spans="1:11">
      <c r="A4" s="197" t="s">
        <v>1</v>
      </c>
      <c r="B4" s="197"/>
      <c r="C4" s="197"/>
      <c r="D4" s="197"/>
      <c r="E4" s="197"/>
      <c r="F4" s="197"/>
      <c r="G4" s="197"/>
      <c r="H4" s="197"/>
      <c r="I4" s="197"/>
      <c r="J4" s="197"/>
      <c r="K4" s="197"/>
    </row>
    <row r="5" spans="1:11">
      <c r="A5" s="198" t="s">
        <v>110</v>
      </c>
      <c r="B5" s="198"/>
      <c r="C5" s="198"/>
      <c r="D5" s="198"/>
      <c r="E5" s="198"/>
      <c r="F5" s="198"/>
      <c r="G5" s="198"/>
      <c r="H5" s="198"/>
      <c r="I5" s="198"/>
      <c r="J5" s="198"/>
      <c r="K5" s="198"/>
    </row>
    <row r="6" spans="1:11">
      <c r="A6" s="197" t="s">
        <v>220</v>
      </c>
      <c r="B6" s="197"/>
      <c r="C6" s="197"/>
      <c r="D6" s="197"/>
      <c r="E6" s="197"/>
      <c r="F6" s="197"/>
      <c r="G6" s="197"/>
      <c r="H6" s="197"/>
      <c r="I6" s="197"/>
      <c r="J6" s="197"/>
      <c r="K6" s="197"/>
    </row>
    <row r="7" spans="1:11">
      <c r="A7" s="28"/>
      <c r="B7" s="28"/>
      <c r="C7" s="28"/>
      <c r="D7" s="28"/>
      <c r="E7" s="28"/>
      <c r="F7" s="28"/>
      <c r="G7" s="28"/>
      <c r="H7" s="28"/>
      <c r="I7" s="28"/>
      <c r="J7" s="28"/>
      <c r="K7" s="28"/>
    </row>
    <row r="8" spans="1:11">
      <c r="A8" s="28"/>
      <c r="B8" s="28"/>
      <c r="C8" s="28"/>
      <c r="D8" s="28"/>
      <c r="E8" s="28"/>
      <c r="F8" s="28"/>
      <c r="G8" s="28"/>
      <c r="H8" s="28"/>
      <c r="I8" s="28"/>
      <c r="J8" s="28"/>
      <c r="K8" s="28"/>
    </row>
    <row r="9" spans="1:11">
      <c r="A9" s="198" t="s">
        <v>265</v>
      </c>
      <c r="B9" s="197"/>
      <c r="C9" s="197"/>
      <c r="D9" s="197"/>
      <c r="E9" s="197"/>
      <c r="F9" s="197"/>
      <c r="G9" s="197"/>
      <c r="H9" s="197"/>
      <c r="I9" s="197"/>
      <c r="J9" s="197"/>
      <c r="K9" s="197"/>
    </row>
    <row r="10" spans="1:11">
      <c r="A10" s="28"/>
      <c r="B10" s="28"/>
      <c r="C10" s="28"/>
      <c r="D10" s="28"/>
      <c r="E10" s="28"/>
      <c r="F10" s="28"/>
      <c r="G10" s="28"/>
      <c r="H10" s="28"/>
      <c r="I10" s="28"/>
      <c r="J10" s="28"/>
      <c r="K10" s="28"/>
    </row>
    <row r="11" spans="1:11">
      <c r="A11" s="37" t="s">
        <v>98</v>
      </c>
      <c r="E11" s="37" t="s">
        <v>97</v>
      </c>
      <c r="I11" s="37"/>
      <c r="K11" s="37" t="s">
        <v>111</v>
      </c>
    </row>
    <row r="13" spans="1:11">
      <c r="A13" s="199" t="s">
        <v>3</v>
      </c>
      <c r="B13" s="199" t="s">
        <v>4</v>
      </c>
      <c r="C13" s="199" t="s">
        <v>5</v>
      </c>
      <c r="D13" s="199" t="s">
        <v>6</v>
      </c>
      <c r="E13" s="199" t="s">
        <v>7</v>
      </c>
      <c r="F13" s="199" t="s">
        <v>8</v>
      </c>
      <c r="G13" s="201" t="s">
        <v>9</v>
      </c>
      <c r="H13" s="202"/>
      <c r="I13" s="202"/>
      <c r="J13" s="203"/>
      <c r="K13" s="199" t="s">
        <v>10</v>
      </c>
    </row>
    <row r="14" spans="1:11" ht="15">
      <c r="A14" s="200"/>
      <c r="B14" s="200"/>
      <c r="C14" s="200"/>
      <c r="D14" s="200"/>
      <c r="E14" s="200"/>
      <c r="F14" s="200"/>
      <c r="G14" s="65" t="s">
        <v>11</v>
      </c>
      <c r="H14" s="65" t="s">
        <v>12</v>
      </c>
      <c r="I14" s="65" t="s">
        <v>13</v>
      </c>
      <c r="J14" s="66" t="s">
        <v>14</v>
      </c>
      <c r="K14" s="200"/>
    </row>
    <row r="15" spans="1:11" s="81" customFormat="1">
      <c r="A15" s="78" t="s">
        <v>135</v>
      </c>
      <c r="B15" s="78"/>
      <c r="C15" s="78"/>
      <c r="D15" s="78"/>
      <c r="E15" s="78"/>
      <c r="F15" s="78"/>
      <c r="G15" s="78"/>
      <c r="H15" s="78"/>
      <c r="I15" s="78"/>
      <c r="J15" s="78"/>
      <c r="K15" s="85"/>
    </row>
    <row r="16" spans="1:11" ht="84">
      <c r="A16" s="16"/>
      <c r="B16" s="51" t="s">
        <v>113</v>
      </c>
      <c r="C16" s="123" t="s">
        <v>136</v>
      </c>
      <c r="D16" s="51" t="s">
        <v>76</v>
      </c>
      <c r="E16" s="51" t="s">
        <v>77</v>
      </c>
      <c r="F16" s="53" t="s">
        <v>277</v>
      </c>
      <c r="G16" s="53">
        <v>70000</v>
      </c>
      <c r="H16" s="53"/>
      <c r="I16" s="53"/>
      <c r="J16" s="53">
        <f>G16</f>
        <v>70000</v>
      </c>
      <c r="K16" s="53" t="s">
        <v>215</v>
      </c>
    </row>
    <row r="17" spans="1:11" ht="84">
      <c r="A17" s="16"/>
      <c r="B17" s="51" t="s">
        <v>193</v>
      </c>
      <c r="C17" s="123" t="s">
        <v>222</v>
      </c>
      <c r="D17" s="51" t="s">
        <v>224</v>
      </c>
      <c r="E17" s="51" t="s">
        <v>194</v>
      </c>
      <c r="F17" s="53" t="s">
        <v>278</v>
      </c>
      <c r="G17" s="53">
        <v>120000</v>
      </c>
      <c r="H17" s="53"/>
      <c r="I17" s="53"/>
      <c r="J17" s="53">
        <f>G17</f>
        <v>120000</v>
      </c>
      <c r="K17" s="53" t="s">
        <v>215</v>
      </c>
    </row>
    <row r="18" spans="1:11" s="81" customFormat="1">
      <c r="A18" s="78" t="s">
        <v>238</v>
      </c>
      <c r="B18" s="82"/>
      <c r="C18" s="82"/>
      <c r="D18" s="82"/>
      <c r="E18" s="83"/>
      <c r="F18" s="83"/>
      <c r="G18" s="83"/>
      <c r="H18" s="83"/>
      <c r="I18" s="83"/>
      <c r="J18" s="83"/>
      <c r="K18" s="84"/>
    </row>
    <row r="19" spans="1:11" s="2" customFormat="1" ht="84">
      <c r="A19" s="123"/>
      <c r="B19" s="51" t="s">
        <v>266</v>
      </c>
      <c r="C19" s="123" t="s">
        <v>279</v>
      </c>
      <c r="D19" s="51" t="s">
        <v>280</v>
      </c>
      <c r="E19" s="51" t="s">
        <v>281</v>
      </c>
      <c r="F19" s="53" t="s">
        <v>137</v>
      </c>
      <c r="G19" s="53">
        <v>80000</v>
      </c>
      <c r="H19" s="53"/>
      <c r="I19" s="53"/>
      <c r="J19" s="53">
        <f>G19</f>
        <v>80000</v>
      </c>
      <c r="K19" s="53" t="s">
        <v>216</v>
      </c>
    </row>
    <row r="20" spans="1:11" s="2" customFormat="1" ht="98">
      <c r="A20" s="123"/>
      <c r="B20" s="51" t="s">
        <v>206</v>
      </c>
      <c r="C20" s="123" t="s">
        <v>223</v>
      </c>
      <c r="D20" s="51" t="s">
        <v>122</v>
      </c>
      <c r="E20" s="51" t="s">
        <v>126</v>
      </c>
      <c r="F20" s="53" t="s">
        <v>99</v>
      </c>
      <c r="G20" s="53">
        <v>20000</v>
      </c>
      <c r="H20" s="53"/>
      <c r="I20" s="53"/>
      <c r="J20" s="53">
        <f t="shared" ref="J20" si="0">G20</f>
        <v>20000</v>
      </c>
      <c r="K20" s="53" t="s">
        <v>216</v>
      </c>
    </row>
    <row r="21" spans="1:11" s="81" customFormat="1">
      <c r="A21" s="78" t="s">
        <v>140</v>
      </c>
      <c r="B21" s="78"/>
      <c r="C21" s="78"/>
      <c r="D21" s="78"/>
      <c r="E21" s="79"/>
      <c r="F21" s="79"/>
      <c r="G21" s="79"/>
      <c r="H21" s="79"/>
      <c r="I21" s="79"/>
      <c r="J21" s="79"/>
      <c r="K21" s="80"/>
    </row>
    <row r="22" spans="1:11" s="2" customFormat="1" ht="84" customHeight="1">
      <c r="A22" s="16"/>
      <c r="B22" s="51" t="s">
        <v>141</v>
      </c>
      <c r="C22" s="123" t="s">
        <v>100</v>
      </c>
      <c r="D22" s="123" t="s">
        <v>82</v>
      </c>
      <c r="E22" s="53" t="s">
        <v>83</v>
      </c>
      <c r="F22" s="53" t="s">
        <v>99</v>
      </c>
      <c r="G22" s="53">
        <v>15000</v>
      </c>
      <c r="H22" s="53"/>
      <c r="I22" s="53"/>
      <c r="J22" s="53">
        <f>G22</f>
        <v>15000</v>
      </c>
      <c r="K22" s="53" t="s">
        <v>214</v>
      </c>
    </row>
    <row r="23" spans="1:11" s="81" customFormat="1">
      <c r="A23" s="78" t="s">
        <v>142</v>
      </c>
      <c r="B23" s="78"/>
      <c r="C23" s="78"/>
      <c r="D23" s="78"/>
      <c r="E23" s="79"/>
      <c r="F23" s="79"/>
      <c r="G23" s="79"/>
      <c r="H23" s="79"/>
      <c r="I23" s="79"/>
      <c r="J23" s="79"/>
      <c r="K23" s="80"/>
    </row>
    <row r="24" spans="1:11" s="2" customFormat="1" ht="69.5" customHeight="1">
      <c r="A24" s="16"/>
      <c r="B24" s="123" t="s">
        <v>85</v>
      </c>
      <c r="C24" s="123" t="s">
        <v>104</v>
      </c>
      <c r="D24" s="123" t="s">
        <v>86</v>
      </c>
      <c r="E24" s="53" t="s">
        <v>87</v>
      </c>
      <c r="F24" s="53" t="s">
        <v>101</v>
      </c>
      <c r="G24" s="53">
        <v>30000</v>
      </c>
      <c r="H24" s="53"/>
      <c r="I24" s="53"/>
      <c r="J24" s="53">
        <f>G24</f>
        <v>30000</v>
      </c>
      <c r="K24" s="53" t="s">
        <v>151</v>
      </c>
    </row>
    <row r="25" spans="1:11" s="2" customFormat="1" ht="129" customHeight="1">
      <c r="A25" s="16"/>
      <c r="B25" s="68" t="s">
        <v>248</v>
      </c>
      <c r="C25" s="123" t="s">
        <v>283</v>
      </c>
      <c r="D25" s="53" t="s">
        <v>244</v>
      </c>
      <c r="E25" s="53" t="s">
        <v>246</v>
      </c>
      <c r="F25" s="124" t="s">
        <v>207</v>
      </c>
      <c r="G25" s="53">
        <v>20000</v>
      </c>
      <c r="H25" s="53"/>
      <c r="I25" s="53"/>
      <c r="J25" s="53">
        <f>G25</f>
        <v>20000</v>
      </c>
      <c r="K25" s="125" t="s">
        <v>213</v>
      </c>
    </row>
    <row r="26" spans="1:11" s="2" customFormat="1" ht="129" customHeight="1">
      <c r="A26" s="16"/>
      <c r="B26" s="68" t="s">
        <v>263</v>
      </c>
      <c r="C26" s="123" t="s">
        <v>103</v>
      </c>
      <c r="D26" s="53" t="s">
        <v>123</v>
      </c>
      <c r="E26" s="53" t="s">
        <v>124</v>
      </c>
      <c r="F26" s="124" t="s">
        <v>284</v>
      </c>
      <c r="G26" s="53">
        <v>20000</v>
      </c>
      <c r="H26" s="53"/>
      <c r="I26" s="53"/>
      <c r="J26" s="53">
        <f>G26</f>
        <v>20000</v>
      </c>
      <c r="K26" s="125" t="s">
        <v>213</v>
      </c>
    </row>
    <row r="27" spans="1:11">
      <c r="A27" s="78" t="s">
        <v>144</v>
      </c>
      <c r="B27" s="78"/>
      <c r="C27" s="78"/>
      <c r="D27" s="78"/>
      <c r="E27" s="79"/>
      <c r="F27" s="79"/>
      <c r="G27" s="79"/>
      <c r="H27" s="79"/>
      <c r="I27" s="79"/>
      <c r="J27" s="79"/>
      <c r="K27" s="80"/>
    </row>
    <row r="28" spans="1:11" s="100" customFormat="1" ht="140">
      <c r="A28" s="123" t="s">
        <v>152</v>
      </c>
      <c r="B28" s="53" t="s">
        <v>116</v>
      </c>
      <c r="C28" s="123" t="s">
        <v>145</v>
      </c>
      <c r="D28" s="53" t="s">
        <v>125</v>
      </c>
      <c r="E28" s="53" t="s">
        <v>127</v>
      </c>
      <c r="F28" s="53" t="s">
        <v>99</v>
      </c>
      <c r="G28" s="53">
        <v>40000</v>
      </c>
      <c r="H28" s="53"/>
      <c r="I28" s="53"/>
      <c r="J28" s="53">
        <f>G28</f>
        <v>40000</v>
      </c>
      <c r="K28" s="53" t="s">
        <v>217</v>
      </c>
    </row>
    <row r="29" spans="1:11">
      <c r="A29" s="118" t="s">
        <v>146</v>
      </c>
      <c r="B29" s="118"/>
      <c r="C29" s="118"/>
      <c r="D29" s="118"/>
      <c r="E29" s="119"/>
      <c r="F29" s="119"/>
      <c r="G29" s="119"/>
      <c r="H29" s="119"/>
      <c r="I29" s="119"/>
      <c r="J29" s="119"/>
      <c r="K29" s="120"/>
    </row>
    <row r="30" spans="1:11" s="2" customFormat="1" ht="150" customHeight="1">
      <c r="A30" s="16"/>
      <c r="B30" s="101" t="s">
        <v>262</v>
      </c>
      <c r="C30" s="164" t="s">
        <v>203</v>
      </c>
      <c r="D30" s="165" t="s">
        <v>128</v>
      </c>
      <c r="E30" s="165" t="s">
        <v>129</v>
      </c>
      <c r="F30" s="53" t="s">
        <v>285</v>
      </c>
      <c r="G30" s="102">
        <v>20000</v>
      </c>
      <c r="H30" s="53"/>
      <c r="I30" s="53"/>
      <c r="J30" s="102">
        <f>G30</f>
        <v>20000</v>
      </c>
      <c r="K30" s="127" t="s">
        <v>218</v>
      </c>
    </row>
    <row r="31" spans="1:11" s="2" customFormat="1" ht="150" customHeight="1">
      <c r="A31" s="16"/>
      <c r="B31" s="101" t="s">
        <v>272</v>
      </c>
      <c r="C31" s="164"/>
      <c r="D31" s="165"/>
      <c r="E31" s="165"/>
      <c r="F31" s="53" t="s">
        <v>101</v>
      </c>
      <c r="G31" s="102">
        <v>4000</v>
      </c>
      <c r="H31" s="53"/>
      <c r="I31" s="53"/>
      <c r="J31" s="102">
        <f>G31</f>
        <v>4000</v>
      </c>
      <c r="K31" s="127" t="s">
        <v>218</v>
      </c>
    </row>
    <row r="32" spans="1:11" ht="16.25" customHeight="1">
      <c r="A32" s="78" t="s">
        <v>147</v>
      </c>
      <c r="B32" s="78"/>
      <c r="C32" s="78"/>
      <c r="D32" s="78"/>
      <c r="E32" s="79"/>
      <c r="F32" s="79"/>
      <c r="G32" s="79"/>
      <c r="H32" s="79"/>
      <c r="I32" s="79"/>
      <c r="J32" s="79"/>
      <c r="K32" s="80"/>
    </row>
    <row r="33" spans="1:11" s="2" customFormat="1" ht="101" customHeight="1">
      <c r="A33" s="167"/>
      <c r="B33" s="67" t="s">
        <v>119</v>
      </c>
      <c r="C33" s="126" t="s">
        <v>204</v>
      </c>
      <c r="D33" s="104" t="s">
        <v>130</v>
      </c>
      <c r="E33" s="104" t="s">
        <v>131</v>
      </c>
      <c r="F33" s="117" t="s">
        <v>148</v>
      </c>
      <c r="G33" s="159">
        <v>10000</v>
      </c>
      <c r="H33" s="117"/>
      <c r="I33" s="117"/>
      <c r="J33" s="159">
        <f>G33</f>
        <v>10000</v>
      </c>
      <c r="K33" s="150" t="s">
        <v>219</v>
      </c>
    </row>
    <row r="34" spans="1:11" s="2" customFormat="1" ht="101" customHeight="1">
      <c r="A34" s="16"/>
      <c r="B34" s="51" t="s">
        <v>286</v>
      </c>
      <c r="C34" s="164" t="s">
        <v>287</v>
      </c>
      <c r="D34" s="166"/>
      <c r="E34" s="166"/>
      <c r="F34" s="53"/>
      <c r="G34" s="102"/>
      <c r="H34" s="53"/>
      <c r="I34" s="53"/>
      <c r="J34" s="102"/>
      <c r="K34" s="53" t="s">
        <v>215</v>
      </c>
    </row>
    <row r="35" spans="1:11" s="81" customFormat="1">
      <c r="A35" s="78" t="s">
        <v>149</v>
      </c>
      <c r="B35" s="78"/>
      <c r="C35" s="78"/>
      <c r="D35" s="78"/>
      <c r="E35" s="79"/>
      <c r="F35" s="79"/>
      <c r="G35" s="79"/>
      <c r="H35" s="79"/>
      <c r="I35" s="79"/>
      <c r="J35" s="79"/>
      <c r="K35" s="80"/>
    </row>
    <row r="36" spans="1:11" s="2" customFormat="1" ht="152" customHeight="1">
      <c r="A36" s="123"/>
      <c r="B36" s="51" t="s">
        <v>121</v>
      </c>
      <c r="C36" s="123" t="s">
        <v>205</v>
      </c>
      <c r="D36" s="121" t="s">
        <v>132</v>
      </c>
      <c r="E36" s="121" t="s">
        <v>133</v>
      </c>
      <c r="F36" s="53" t="s">
        <v>148</v>
      </c>
      <c r="G36" s="53">
        <v>4000</v>
      </c>
      <c r="H36" s="53"/>
      <c r="I36" s="53"/>
      <c r="J36" s="53">
        <f>G36</f>
        <v>4000</v>
      </c>
      <c r="K36" s="127" t="s">
        <v>232</v>
      </c>
    </row>
    <row r="37" spans="1:11" s="81" customFormat="1">
      <c r="A37" s="78" t="s">
        <v>234</v>
      </c>
      <c r="B37" s="78"/>
      <c r="C37" s="78"/>
      <c r="D37" s="78"/>
      <c r="E37" s="79"/>
      <c r="F37" s="79"/>
      <c r="G37" s="79"/>
      <c r="H37" s="79"/>
      <c r="I37" s="79"/>
      <c r="J37" s="79"/>
      <c r="K37" s="80"/>
    </row>
    <row r="38" spans="1:11" ht="56">
      <c r="A38" s="123"/>
      <c r="B38" s="51" t="s">
        <v>235</v>
      </c>
      <c r="C38" s="123" t="s">
        <v>237</v>
      </c>
      <c r="D38" s="126" t="s">
        <v>69</v>
      </c>
      <c r="E38" s="126" t="s">
        <v>68</v>
      </c>
      <c r="F38" s="53" t="s">
        <v>148</v>
      </c>
      <c r="G38" s="102">
        <v>5000</v>
      </c>
      <c r="H38" s="53"/>
      <c r="I38" s="53"/>
      <c r="J38" s="102">
        <f>G38</f>
        <v>5000</v>
      </c>
      <c r="K38" s="127" t="s">
        <v>236</v>
      </c>
    </row>
    <row r="39" spans="1:11">
      <c r="A39" s="36" t="s">
        <v>14</v>
      </c>
      <c r="B39" s="36"/>
      <c r="C39" s="36"/>
      <c r="D39" s="36"/>
      <c r="E39" s="59"/>
      <c r="F39" s="59"/>
      <c r="G39" s="59">
        <f>SUM(G16:G38)</f>
        <v>458000</v>
      </c>
      <c r="H39" s="59">
        <f>SUM(H16:H36)</f>
        <v>0</v>
      </c>
      <c r="I39" s="59">
        <f>SUM(I16:I36)</f>
        <v>0</v>
      </c>
      <c r="J39" s="59">
        <f>SUM(J16:J38)</f>
        <v>458000</v>
      </c>
      <c r="K39" s="59"/>
    </row>
    <row r="40" spans="1:11">
      <c r="A40" s="37"/>
      <c r="B40" s="37"/>
      <c r="C40" s="37"/>
      <c r="D40" s="37"/>
      <c r="E40" s="69"/>
      <c r="F40" s="69"/>
      <c r="G40" s="69"/>
      <c r="H40" s="69"/>
      <c r="I40" s="69"/>
      <c r="J40" s="69"/>
      <c r="K40" s="69"/>
    </row>
    <row r="41" spans="1:11">
      <c r="A41" s="170" t="s">
        <v>197</v>
      </c>
      <c r="B41" s="170"/>
      <c r="C41" s="170"/>
      <c r="D41" s="170"/>
      <c r="E41" s="69"/>
      <c r="F41" s="170" t="s">
        <v>44</v>
      </c>
      <c r="G41" s="170"/>
      <c r="H41" s="170"/>
      <c r="I41" s="170"/>
      <c r="J41" s="170"/>
      <c r="K41" s="170"/>
    </row>
    <row r="42" spans="1:11">
      <c r="A42" s="171" t="s">
        <v>211</v>
      </c>
      <c r="B42" s="171"/>
      <c r="C42" s="171"/>
      <c r="D42" s="171"/>
      <c r="E42" s="60"/>
      <c r="F42" s="171" t="s">
        <v>212</v>
      </c>
      <c r="G42" s="171"/>
      <c r="H42" s="171"/>
      <c r="I42" s="171"/>
      <c r="J42" s="171"/>
      <c r="K42" s="171"/>
    </row>
    <row r="43" spans="1:11">
      <c r="A43" s="169" t="s">
        <v>42</v>
      </c>
      <c r="B43" s="169"/>
      <c r="C43" s="169"/>
      <c r="D43" s="169"/>
      <c r="E43" s="60"/>
      <c r="F43" s="169" t="s">
        <v>96</v>
      </c>
      <c r="G43" s="169"/>
      <c r="H43" s="169"/>
      <c r="I43" s="169"/>
      <c r="J43" s="169"/>
      <c r="K43" s="169"/>
    </row>
    <row r="44" spans="1:11">
      <c r="E44" s="60"/>
      <c r="F44" s="170"/>
      <c r="G44" s="170"/>
      <c r="H44" s="170"/>
      <c r="I44" s="170"/>
      <c r="J44" s="170"/>
      <c r="K44" s="170"/>
    </row>
    <row r="45" spans="1:11">
      <c r="A45" s="198"/>
      <c r="B45" s="198"/>
      <c r="E45" s="154"/>
      <c r="F45" s="170" t="s">
        <v>198</v>
      </c>
      <c r="G45" s="170"/>
      <c r="H45" s="170"/>
      <c r="I45" s="170"/>
      <c r="J45" s="170"/>
      <c r="K45" s="170"/>
    </row>
    <row r="46" spans="1:11">
      <c r="A46" s="197"/>
      <c r="B46" s="197"/>
      <c r="E46" s="155"/>
      <c r="F46" s="171" t="s">
        <v>199</v>
      </c>
      <c r="G46" s="171"/>
      <c r="H46" s="171"/>
      <c r="I46" s="171"/>
      <c r="J46" s="171"/>
      <c r="K46" s="171"/>
    </row>
    <row r="47" spans="1:11">
      <c r="E47" s="60"/>
      <c r="F47" s="169" t="s">
        <v>201</v>
      </c>
      <c r="G47" s="169"/>
      <c r="H47" s="169"/>
      <c r="I47" s="169"/>
      <c r="J47" s="169"/>
      <c r="K47" s="169"/>
    </row>
    <row r="48" spans="1:11">
      <c r="E48" s="60"/>
      <c r="F48" s="170"/>
      <c r="G48" s="170"/>
      <c r="H48" s="170"/>
      <c r="I48" s="170"/>
      <c r="J48" s="170"/>
      <c r="K48" s="170"/>
    </row>
    <row r="49" spans="5:11">
      <c r="E49" s="60"/>
      <c r="F49" s="171" t="s">
        <v>200</v>
      </c>
      <c r="G49" s="171"/>
      <c r="H49" s="171"/>
      <c r="I49" s="171"/>
      <c r="J49" s="171"/>
      <c r="K49" s="171"/>
    </row>
    <row r="50" spans="5:11">
      <c r="E50" s="60"/>
      <c r="F50" s="169" t="s">
        <v>202</v>
      </c>
      <c r="G50" s="169"/>
      <c r="H50" s="169"/>
      <c r="I50" s="169"/>
      <c r="J50" s="169"/>
      <c r="K50" s="169"/>
    </row>
    <row r="51" spans="5:11">
      <c r="E51" s="60"/>
      <c r="F51" s="196"/>
      <c r="G51" s="196"/>
      <c r="H51" s="196"/>
      <c r="I51" s="196"/>
      <c r="J51" s="196"/>
      <c r="K51" s="196"/>
    </row>
  </sheetData>
  <mergeCells count="29">
    <mergeCell ref="F49:K49"/>
    <mergeCell ref="A3:K3"/>
    <mergeCell ref="A4:K4"/>
    <mergeCell ref="A5:K5"/>
    <mergeCell ref="A6:K6"/>
    <mergeCell ref="K13:K14"/>
    <mergeCell ref="G13:J13"/>
    <mergeCell ref="A13:A14"/>
    <mergeCell ref="B13:B14"/>
    <mergeCell ref="C13:C14"/>
    <mergeCell ref="D13:D14"/>
    <mergeCell ref="E13:E14"/>
    <mergeCell ref="A9:K9"/>
    <mergeCell ref="F50:K50"/>
    <mergeCell ref="F51:K51"/>
    <mergeCell ref="A46:B46"/>
    <mergeCell ref="A45:B45"/>
    <mergeCell ref="F13:F14"/>
    <mergeCell ref="A41:D41"/>
    <mergeCell ref="A42:D42"/>
    <mergeCell ref="A43:D43"/>
    <mergeCell ref="F41:K41"/>
    <mergeCell ref="F42:K42"/>
    <mergeCell ref="F43:K43"/>
    <mergeCell ref="F45:K45"/>
    <mergeCell ref="F46:K46"/>
    <mergeCell ref="F44:K44"/>
    <mergeCell ref="F47:K47"/>
    <mergeCell ref="F48:K48"/>
  </mergeCells>
  <printOptions horizontalCentered="1"/>
  <pageMargins left="0.25" right="0.25" top="0.75" bottom="0.75" header="0.3" footer="0.3"/>
  <pageSetup paperSize="14" scale="75" fitToHeight="9" orientation="landscape" r:id="rId1"/>
  <rowBreaks count="3" manualBreakCount="3">
    <brk id="17" max="16383" man="1"/>
    <brk id="32" max="16383" man="1"/>
    <brk id="3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3:L26"/>
  <sheetViews>
    <sheetView view="pageBreakPreview" zoomScaleNormal="115" zoomScaleSheetLayoutView="100" zoomScalePageLayoutView="71" workbookViewId="0">
      <selection activeCell="G19" sqref="G19"/>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167</v>
      </c>
      <c r="B11" s="204"/>
      <c r="C11" s="204"/>
      <c r="D11" s="204"/>
      <c r="E11" s="204"/>
      <c r="F11" s="204"/>
      <c r="G11" s="204"/>
      <c r="H11" s="204"/>
      <c r="I11" s="204"/>
      <c r="J11" s="204"/>
    </row>
    <row r="12" spans="1:12" ht="29.5" customHeight="1">
      <c r="A12" s="209" t="s">
        <v>166</v>
      </c>
      <c r="B12" s="210"/>
      <c r="C12" s="210"/>
      <c r="D12" s="210"/>
      <c r="E12" s="210"/>
      <c r="F12" s="210"/>
      <c r="G12" s="210"/>
      <c r="H12" s="210"/>
      <c r="I12" s="210"/>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172.25" customHeight="1">
      <c r="A15" s="148" t="s">
        <v>171</v>
      </c>
      <c r="B15" s="53" t="s">
        <v>125</v>
      </c>
      <c r="C15" s="53" t="s">
        <v>127</v>
      </c>
      <c r="D15" s="148" t="s">
        <v>196</v>
      </c>
      <c r="E15" s="148" t="s">
        <v>196</v>
      </c>
      <c r="F15" s="148" t="s">
        <v>196</v>
      </c>
      <c r="G15" s="53" t="s">
        <v>116</v>
      </c>
      <c r="H15" s="149">
        <v>105000</v>
      </c>
      <c r="I15" s="150" t="s">
        <v>217</v>
      </c>
      <c r="J15" s="140"/>
    </row>
    <row r="16" spans="1:12" ht="20" customHeight="1">
      <c r="A16" s="205" t="s">
        <v>15</v>
      </c>
      <c r="B16" s="206"/>
      <c r="C16" s="206"/>
      <c r="D16" s="206"/>
      <c r="E16" s="206"/>
      <c r="F16" s="206"/>
      <c r="G16" s="206"/>
      <c r="H16" s="151">
        <f>SUM(H15:H15)</f>
        <v>105000</v>
      </c>
      <c r="I16" s="152"/>
    </row>
    <row r="17" spans="1:10" ht="49.25" customHeight="1">
      <c r="A17" s="33"/>
      <c r="B17" s="33"/>
      <c r="C17" s="33"/>
      <c r="D17" s="33"/>
      <c r="E17" s="33"/>
      <c r="F17" s="33"/>
      <c r="G17" s="33"/>
      <c r="H17" s="63"/>
      <c r="I17" s="33"/>
      <c r="J17" s="122"/>
    </row>
    <row r="18" spans="1:10" ht="15.75" customHeight="1">
      <c r="A18" s="104" t="s">
        <v>43</v>
      </c>
      <c r="B18" s="104"/>
      <c r="C18" s="104"/>
      <c r="D18" s="104" t="s">
        <v>160</v>
      </c>
      <c r="E18" s="122"/>
      <c r="F18" s="122"/>
      <c r="G18" s="122"/>
      <c r="H18" s="122"/>
      <c r="I18" s="122"/>
      <c r="J18" s="122"/>
    </row>
    <row r="19" spans="1:10" ht="39" customHeight="1">
      <c r="A19" s="207" t="s">
        <v>228</v>
      </c>
      <c r="B19" s="208"/>
      <c r="C19" s="208"/>
      <c r="D19" s="207" t="s">
        <v>229</v>
      </c>
      <c r="E19" s="208"/>
      <c r="F19" s="208"/>
      <c r="G19" s="122"/>
      <c r="H19" s="122"/>
      <c r="I19" s="122"/>
    </row>
    <row r="21" spans="1:10">
      <c r="D21" s="104" t="s">
        <v>198</v>
      </c>
    </row>
    <row r="22" spans="1:10">
      <c r="D22" s="171" t="s">
        <v>199</v>
      </c>
      <c r="E22" s="171"/>
      <c r="F22" s="171"/>
    </row>
    <row r="23" spans="1:10">
      <c r="D23" s="169" t="s">
        <v>201</v>
      </c>
      <c r="E23" s="169"/>
      <c r="F23" s="169"/>
    </row>
    <row r="24" spans="1:10">
      <c r="D24" s="2"/>
      <c r="E24" s="2"/>
      <c r="F24" s="2"/>
    </row>
    <row r="25" spans="1:10">
      <c r="D25" s="171" t="s">
        <v>200</v>
      </c>
      <c r="E25" s="171"/>
      <c r="F25" s="171"/>
    </row>
    <row r="26" spans="1:10">
      <c r="D26" s="169" t="s">
        <v>202</v>
      </c>
      <c r="E26" s="169"/>
      <c r="F26" s="169"/>
    </row>
  </sheetData>
  <mergeCells count="21">
    <mergeCell ref="A3:I3"/>
    <mergeCell ref="A4:I4"/>
    <mergeCell ref="A5:I5"/>
    <mergeCell ref="A6:I6"/>
    <mergeCell ref="A8:I8"/>
    <mergeCell ref="D22:F22"/>
    <mergeCell ref="D23:F23"/>
    <mergeCell ref="D25:F25"/>
    <mergeCell ref="D26:F26"/>
    <mergeCell ref="A11:J11"/>
    <mergeCell ref="A16:G16"/>
    <mergeCell ref="A19:C19"/>
    <mergeCell ref="D19:F19"/>
    <mergeCell ref="A12:I12"/>
    <mergeCell ref="A13:A14"/>
    <mergeCell ref="B13:B14"/>
    <mergeCell ref="C13:C14"/>
    <mergeCell ref="D13:F13"/>
    <mergeCell ref="G13:G14"/>
    <mergeCell ref="H13:H14"/>
    <mergeCell ref="I13:I14"/>
  </mergeCells>
  <pageMargins left="0.73" right="0.12" top="0.12" bottom="0.12" header="0.19" footer="0.12"/>
  <pageSetup paperSize="14" scale="6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3:L27"/>
  <sheetViews>
    <sheetView view="pageBreakPreview" topLeftCell="A6" zoomScaleNormal="115" zoomScaleSheetLayoutView="55" zoomScalePageLayoutView="71" workbookViewId="0">
      <selection activeCell="G20" sqref="G20"/>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172</v>
      </c>
      <c r="B11" s="204"/>
      <c r="C11" s="204"/>
      <c r="D11" s="204"/>
      <c r="E11" s="204"/>
      <c r="F11" s="204"/>
      <c r="G11" s="204"/>
      <c r="H11" s="204"/>
      <c r="I11" s="204"/>
      <c r="J11" s="204"/>
    </row>
    <row r="12" spans="1:12" ht="29.5" customHeight="1">
      <c r="A12" s="209" t="s">
        <v>173</v>
      </c>
      <c r="B12" s="210"/>
      <c r="C12" s="210"/>
      <c r="D12" s="210"/>
      <c r="E12" s="210"/>
      <c r="F12" s="210"/>
      <c r="G12" s="210"/>
      <c r="H12" s="210"/>
      <c r="I12" s="210"/>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126" customHeight="1">
      <c r="A15" s="126" t="s">
        <v>94</v>
      </c>
      <c r="B15" s="126" t="s">
        <v>82</v>
      </c>
      <c r="C15" s="117" t="s">
        <v>83</v>
      </c>
      <c r="D15" s="148" t="s">
        <v>91</v>
      </c>
      <c r="E15" s="148" t="s">
        <v>91</v>
      </c>
      <c r="F15" s="148" t="s">
        <v>91</v>
      </c>
      <c r="G15" s="67" t="s">
        <v>141</v>
      </c>
      <c r="H15" s="149">
        <v>30000</v>
      </c>
      <c r="I15" s="150" t="s">
        <v>241</v>
      </c>
      <c r="J15" s="140"/>
    </row>
    <row r="16" spans="1:12" ht="172.25" customHeight="1">
      <c r="A16" s="123" t="s">
        <v>95</v>
      </c>
      <c r="B16" s="123" t="s">
        <v>175</v>
      </c>
      <c r="C16" s="123" t="s">
        <v>84</v>
      </c>
      <c r="D16" s="142" t="s">
        <v>143</v>
      </c>
      <c r="E16" s="142" t="s">
        <v>143</v>
      </c>
      <c r="F16" s="142" t="s">
        <v>143</v>
      </c>
      <c r="G16" s="53" t="s">
        <v>174</v>
      </c>
      <c r="H16" s="143">
        <v>15000</v>
      </c>
      <c r="I16" s="127" t="s">
        <v>241</v>
      </c>
      <c r="J16" s="140"/>
    </row>
    <row r="17" spans="1:10" ht="20" customHeight="1">
      <c r="A17" s="205" t="s">
        <v>15</v>
      </c>
      <c r="B17" s="206"/>
      <c r="C17" s="206"/>
      <c r="D17" s="206"/>
      <c r="E17" s="206"/>
      <c r="F17" s="206"/>
      <c r="G17" s="206"/>
      <c r="H17" s="151">
        <f>SUM(H15:H16)</f>
        <v>45000</v>
      </c>
      <c r="I17" s="152"/>
    </row>
    <row r="18" spans="1:10" ht="49.25" customHeight="1">
      <c r="A18" s="33"/>
      <c r="B18" s="33"/>
      <c r="C18" s="33"/>
      <c r="D18" s="33"/>
      <c r="E18" s="33"/>
      <c r="F18" s="33"/>
      <c r="G18" s="33"/>
      <c r="H18" s="63"/>
      <c r="I18" s="33"/>
      <c r="J18" s="122"/>
    </row>
    <row r="19" spans="1:10" ht="15.75" customHeight="1">
      <c r="A19" s="104" t="s">
        <v>43</v>
      </c>
      <c r="B19" s="104"/>
      <c r="C19" s="104"/>
      <c r="D19" s="104" t="s">
        <v>160</v>
      </c>
      <c r="E19" s="122"/>
      <c r="F19" s="122"/>
      <c r="G19" s="122"/>
      <c r="H19" s="122"/>
      <c r="I19" s="122"/>
      <c r="J19" s="122"/>
    </row>
    <row r="20" spans="1:10" ht="39" customHeight="1">
      <c r="A20" s="207" t="s">
        <v>228</v>
      </c>
      <c r="B20" s="208"/>
      <c r="C20" s="208"/>
      <c r="D20" s="207" t="s">
        <v>229</v>
      </c>
      <c r="E20" s="208"/>
      <c r="F20" s="208"/>
      <c r="G20" s="122"/>
      <c r="H20" s="122"/>
      <c r="I20" s="122"/>
    </row>
    <row r="22" spans="1:10">
      <c r="D22" s="104" t="s">
        <v>198</v>
      </c>
    </row>
    <row r="23" spans="1:10">
      <c r="D23" s="171" t="s">
        <v>199</v>
      </c>
      <c r="E23" s="171"/>
      <c r="F23" s="171"/>
    </row>
    <row r="24" spans="1:10">
      <c r="D24" s="169" t="s">
        <v>201</v>
      </c>
      <c r="E24" s="169"/>
      <c r="F24" s="169"/>
    </row>
    <row r="25" spans="1:10">
      <c r="D25" s="2"/>
      <c r="E25" s="2"/>
      <c r="F25" s="2"/>
    </row>
    <row r="26" spans="1:10">
      <c r="D26" s="171" t="s">
        <v>200</v>
      </c>
      <c r="E26" s="171"/>
      <c r="F26" s="171"/>
    </row>
    <row r="27" spans="1:10">
      <c r="D27" s="169" t="s">
        <v>202</v>
      </c>
      <c r="E27" s="169"/>
      <c r="F27" s="169"/>
    </row>
  </sheetData>
  <mergeCells count="21">
    <mergeCell ref="A3:I3"/>
    <mergeCell ref="A4:I4"/>
    <mergeCell ref="A5:I5"/>
    <mergeCell ref="A6:I6"/>
    <mergeCell ref="A8:I8"/>
    <mergeCell ref="D23:F23"/>
    <mergeCell ref="D24:F24"/>
    <mergeCell ref="D26:F26"/>
    <mergeCell ref="D27:F27"/>
    <mergeCell ref="A11:J11"/>
    <mergeCell ref="A17:G17"/>
    <mergeCell ref="A20:C20"/>
    <mergeCell ref="D20:F20"/>
    <mergeCell ref="A12:I12"/>
    <mergeCell ref="A13:A14"/>
    <mergeCell ref="B13:B14"/>
    <mergeCell ref="C13:C14"/>
    <mergeCell ref="D13:F13"/>
    <mergeCell ref="G13:G14"/>
    <mergeCell ref="H13:H14"/>
    <mergeCell ref="I13:I14"/>
  </mergeCells>
  <pageMargins left="0.73" right="0.12" top="0.12" bottom="0.12" header="0.19" footer="0.12"/>
  <pageSetup paperSize="14" scale="71" fitToWidth="0" fitToHeight="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3:L28"/>
  <sheetViews>
    <sheetView view="pageBreakPreview" zoomScaleNormal="115" zoomScaleSheetLayoutView="100" zoomScalePageLayoutView="71" workbookViewId="0">
      <selection activeCell="H15" sqref="H15"/>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177</v>
      </c>
      <c r="B11" s="204"/>
      <c r="C11" s="204"/>
      <c r="D11" s="204"/>
      <c r="E11" s="204"/>
      <c r="F11" s="204"/>
      <c r="G11" s="204"/>
      <c r="H11" s="204"/>
      <c r="I11" s="204"/>
      <c r="J11" s="204"/>
    </row>
    <row r="12" spans="1:12" ht="29.5" customHeight="1">
      <c r="A12" s="209" t="s">
        <v>176</v>
      </c>
      <c r="B12" s="210"/>
      <c r="C12" s="210"/>
      <c r="D12" s="210"/>
      <c r="E12" s="210"/>
      <c r="F12" s="210"/>
      <c r="G12" s="210"/>
      <c r="H12" s="210"/>
      <c r="I12" s="210"/>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93" customHeight="1">
      <c r="A15" s="126" t="s">
        <v>178</v>
      </c>
      <c r="B15" s="51" t="s">
        <v>80</v>
      </c>
      <c r="C15" s="51" t="s">
        <v>81</v>
      </c>
      <c r="D15" s="148" t="s">
        <v>91</v>
      </c>
      <c r="E15" s="148" t="s">
        <v>91</v>
      </c>
      <c r="F15" s="148" t="s">
        <v>91</v>
      </c>
      <c r="G15" s="51" t="s">
        <v>109</v>
      </c>
      <c r="H15" s="149">
        <v>332553.3</v>
      </c>
      <c r="I15" s="53" t="s">
        <v>216</v>
      </c>
      <c r="J15" s="140"/>
    </row>
    <row r="16" spans="1:12" ht="96" customHeight="1">
      <c r="A16" s="123" t="s">
        <v>242</v>
      </c>
      <c r="B16" s="123" t="s">
        <v>243</v>
      </c>
      <c r="C16" s="53" t="s">
        <v>126</v>
      </c>
      <c r="D16" s="148" t="s">
        <v>91</v>
      </c>
      <c r="E16" s="148" t="s">
        <v>91</v>
      </c>
      <c r="F16" s="148" t="s">
        <v>91</v>
      </c>
      <c r="G16" s="51" t="s">
        <v>206</v>
      </c>
      <c r="H16" s="143">
        <v>90000</v>
      </c>
      <c r="I16" s="53" t="s">
        <v>216</v>
      </c>
      <c r="J16" s="140"/>
    </row>
    <row r="17" spans="1:10" ht="96" customHeight="1">
      <c r="A17" s="123" t="s">
        <v>183</v>
      </c>
      <c r="B17" s="51" t="s">
        <v>80</v>
      </c>
      <c r="C17" s="51" t="s">
        <v>81</v>
      </c>
      <c r="D17" s="142" t="s">
        <v>182</v>
      </c>
      <c r="E17" s="142" t="s">
        <v>182</v>
      </c>
      <c r="F17" s="142" t="s">
        <v>182</v>
      </c>
      <c r="G17" s="51" t="s">
        <v>115</v>
      </c>
      <c r="H17" s="143">
        <v>165000</v>
      </c>
      <c r="I17" s="53" t="s">
        <v>216</v>
      </c>
      <c r="J17" s="140"/>
    </row>
    <row r="18" spans="1:10" ht="20" customHeight="1">
      <c r="A18" s="216" t="s">
        <v>15</v>
      </c>
      <c r="B18" s="217"/>
      <c r="C18" s="217"/>
      <c r="D18" s="217"/>
      <c r="E18" s="217"/>
      <c r="F18" s="217"/>
      <c r="G18" s="217"/>
      <c r="H18" s="151">
        <f>SUM(H15:H17)</f>
        <v>587553.30000000005</v>
      </c>
      <c r="I18" s="152"/>
    </row>
    <row r="19" spans="1:10" ht="49.25" customHeight="1">
      <c r="A19" s="33"/>
      <c r="B19" s="33"/>
      <c r="C19" s="33"/>
      <c r="D19" s="33"/>
      <c r="E19" s="33"/>
      <c r="F19" s="33"/>
      <c r="G19" s="33"/>
      <c r="H19" s="63"/>
      <c r="I19" s="33"/>
      <c r="J19" s="122"/>
    </row>
    <row r="20" spans="1:10" ht="15.75" customHeight="1">
      <c r="A20" s="104" t="s">
        <v>43</v>
      </c>
      <c r="B20" s="104"/>
      <c r="C20" s="104"/>
      <c r="D20" s="104" t="s">
        <v>160</v>
      </c>
      <c r="E20" s="122"/>
      <c r="F20" s="122"/>
      <c r="G20" s="122"/>
      <c r="H20" s="122"/>
      <c r="I20" s="122"/>
      <c r="J20" s="122"/>
    </row>
    <row r="21" spans="1:10" ht="39" customHeight="1">
      <c r="A21" s="207" t="s">
        <v>228</v>
      </c>
      <c r="B21" s="208"/>
      <c r="C21" s="208"/>
      <c r="D21" s="207" t="s">
        <v>229</v>
      </c>
      <c r="E21" s="208"/>
      <c r="F21" s="208"/>
      <c r="G21" s="122"/>
      <c r="H21" s="122"/>
      <c r="I21" s="122"/>
    </row>
    <row r="23" spans="1:10">
      <c r="D23" s="104" t="s">
        <v>198</v>
      </c>
    </row>
    <row r="24" spans="1:10">
      <c r="D24" s="171" t="s">
        <v>199</v>
      </c>
      <c r="E24" s="171"/>
      <c r="F24" s="171"/>
    </row>
    <row r="25" spans="1:10">
      <c r="D25" s="169" t="s">
        <v>201</v>
      </c>
      <c r="E25" s="169"/>
      <c r="F25" s="169"/>
    </row>
    <row r="26" spans="1:10">
      <c r="D26" s="2"/>
      <c r="E26" s="2"/>
      <c r="F26" s="2"/>
    </row>
    <row r="27" spans="1:10">
      <c r="D27" s="171" t="s">
        <v>200</v>
      </c>
      <c r="E27" s="171"/>
      <c r="F27" s="171"/>
    </row>
    <row r="28" spans="1:10">
      <c r="D28" s="169" t="s">
        <v>202</v>
      </c>
      <c r="E28" s="169"/>
      <c r="F28" s="169"/>
    </row>
  </sheetData>
  <mergeCells count="21">
    <mergeCell ref="A3:I3"/>
    <mergeCell ref="A4:I4"/>
    <mergeCell ref="A5:I5"/>
    <mergeCell ref="A6:I6"/>
    <mergeCell ref="A8:I8"/>
    <mergeCell ref="D24:F24"/>
    <mergeCell ref="D25:F25"/>
    <mergeCell ref="D27:F27"/>
    <mergeCell ref="D28:F28"/>
    <mergeCell ref="A11:J11"/>
    <mergeCell ref="A18:G18"/>
    <mergeCell ref="A21:C21"/>
    <mergeCell ref="D21:F21"/>
    <mergeCell ref="A12:I12"/>
    <mergeCell ref="A13:A14"/>
    <mergeCell ref="B13:B14"/>
    <mergeCell ref="C13:C14"/>
    <mergeCell ref="D13:F13"/>
    <mergeCell ref="G13:G14"/>
    <mergeCell ref="H13:H14"/>
    <mergeCell ref="I13:I14"/>
  </mergeCells>
  <pageMargins left="0.73" right="0.12" top="0.12" bottom="0.12" header="0.19" footer="0.12"/>
  <pageSetup paperSize="14" scale="68" orientation="landscape" r:id="rId1"/>
  <rowBreaks count="1" manualBreakCount="1">
    <brk id="1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3:L27"/>
  <sheetViews>
    <sheetView view="pageBreakPreview" zoomScaleNormal="115" zoomScaleSheetLayoutView="100" zoomScalePageLayoutView="71" workbookViewId="0">
      <selection activeCell="F19" sqref="F19"/>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220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180</v>
      </c>
      <c r="B11" s="204"/>
      <c r="C11" s="204"/>
      <c r="D11" s="204"/>
      <c r="E11" s="204"/>
      <c r="F11" s="204"/>
      <c r="G11" s="204"/>
      <c r="H11" s="204"/>
      <c r="I11" s="204"/>
      <c r="J11" s="204"/>
    </row>
    <row r="12" spans="1:12" ht="29.5" customHeight="1">
      <c r="A12" s="209" t="s">
        <v>179</v>
      </c>
      <c r="B12" s="210"/>
      <c r="C12" s="210"/>
      <c r="D12" s="210"/>
      <c r="E12" s="210"/>
      <c r="F12" s="210"/>
      <c r="G12" s="210"/>
      <c r="H12" s="210"/>
      <c r="I12" s="210"/>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93" customHeight="1">
      <c r="A15" s="126" t="s">
        <v>181</v>
      </c>
      <c r="B15" s="123" t="s">
        <v>86</v>
      </c>
      <c r="C15" s="53" t="s">
        <v>87</v>
      </c>
      <c r="D15" s="148" t="s">
        <v>91</v>
      </c>
      <c r="E15" s="148" t="s">
        <v>91</v>
      </c>
      <c r="F15" s="148" t="s">
        <v>91</v>
      </c>
      <c r="G15" s="123" t="s">
        <v>85</v>
      </c>
      <c r="H15" s="149">
        <v>120000</v>
      </c>
      <c r="I15" s="53" t="s">
        <v>241</v>
      </c>
      <c r="J15" s="140"/>
    </row>
    <row r="16" spans="1:12" ht="96" customHeight="1">
      <c r="A16" s="126" t="s">
        <v>102</v>
      </c>
      <c r="B16" s="123" t="s">
        <v>247</v>
      </c>
      <c r="C16" s="53" t="s">
        <v>246</v>
      </c>
      <c r="D16" s="148" t="s">
        <v>91</v>
      </c>
      <c r="E16" s="148" t="s">
        <v>91</v>
      </c>
      <c r="F16" s="148" t="s">
        <v>91</v>
      </c>
      <c r="G16" s="68" t="s">
        <v>249</v>
      </c>
      <c r="H16" s="53">
        <v>30000</v>
      </c>
      <c r="I16" s="153" t="s">
        <v>241</v>
      </c>
      <c r="J16" s="140"/>
    </row>
    <row r="17" spans="1:10" ht="20" customHeight="1">
      <c r="A17" s="205" t="s">
        <v>15</v>
      </c>
      <c r="B17" s="206"/>
      <c r="C17" s="206"/>
      <c r="D17" s="206"/>
      <c r="E17" s="206"/>
      <c r="F17" s="206"/>
      <c r="G17" s="206"/>
      <c r="H17" s="151">
        <f>SUM(H15:H16)</f>
        <v>150000</v>
      </c>
      <c r="I17" s="152"/>
    </row>
    <row r="18" spans="1:10" ht="49.25" customHeight="1">
      <c r="A18" s="33"/>
      <c r="B18" s="33"/>
      <c r="C18" s="33"/>
      <c r="D18" s="33"/>
      <c r="E18" s="33"/>
      <c r="F18" s="33"/>
      <c r="G18" s="33"/>
      <c r="H18" s="63"/>
      <c r="I18" s="33"/>
      <c r="J18" s="122"/>
    </row>
    <row r="19" spans="1:10" ht="15.75" customHeight="1">
      <c r="A19" s="104" t="s">
        <v>43</v>
      </c>
      <c r="B19" s="104"/>
      <c r="C19" s="104"/>
      <c r="D19" s="104" t="s">
        <v>160</v>
      </c>
      <c r="E19" s="122"/>
      <c r="F19" s="122"/>
      <c r="G19" s="122"/>
      <c r="H19" s="122"/>
      <c r="I19" s="122"/>
      <c r="J19" s="122"/>
    </row>
    <row r="20" spans="1:10" ht="39" customHeight="1">
      <c r="A20" s="207" t="s">
        <v>228</v>
      </c>
      <c r="B20" s="208"/>
      <c r="C20" s="208"/>
      <c r="D20" s="207" t="s">
        <v>229</v>
      </c>
      <c r="E20" s="208"/>
      <c r="F20" s="208"/>
      <c r="G20" s="122"/>
      <c r="H20" s="122"/>
      <c r="I20" s="122"/>
    </row>
    <row r="22" spans="1:10">
      <c r="D22" s="104" t="s">
        <v>198</v>
      </c>
    </row>
    <row r="23" spans="1:10">
      <c r="D23" s="171" t="s">
        <v>199</v>
      </c>
      <c r="E23" s="171"/>
      <c r="F23" s="171"/>
    </row>
    <row r="24" spans="1:10">
      <c r="D24" s="169" t="s">
        <v>201</v>
      </c>
      <c r="E24" s="169"/>
      <c r="F24" s="169"/>
    </row>
    <row r="25" spans="1:10">
      <c r="D25" s="2"/>
      <c r="E25" s="2"/>
      <c r="F25" s="2"/>
    </row>
    <row r="26" spans="1:10">
      <c r="D26" s="171" t="s">
        <v>200</v>
      </c>
      <c r="E26" s="171"/>
      <c r="F26" s="171"/>
    </row>
    <row r="27" spans="1:10">
      <c r="D27" s="169" t="s">
        <v>202</v>
      </c>
      <c r="E27" s="169"/>
      <c r="F27" s="169"/>
    </row>
  </sheetData>
  <mergeCells count="21">
    <mergeCell ref="A3:I3"/>
    <mergeCell ref="A4:I4"/>
    <mergeCell ref="A5:I5"/>
    <mergeCell ref="A6:I6"/>
    <mergeCell ref="A8:I8"/>
    <mergeCell ref="D23:F23"/>
    <mergeCell ref="D24:F24"/>
    <mergeCell ref="D26:F26"/>
    <mergeCell ref="D27:F27"/>
    <mergeCell ref="A11:J11"/>
    <mergeCell ref="A17:G17"/>
    <mergeCell ref="A20:C20"/>
    <mergeCell ref="D20:F20"/>
    <mergeCell ref="A12:I12"/>
    <mergeCell ref="A13:A14"/>
    <mergeCell ref="B13:B14"/>
    <mergeCell ref="C13:C14"/>
    <mergeCell ref="D13:F13"/>
    <mergeCell ref="G13:G14"/>
    <mergeCell ref="H13:H14"/>
    <mergeCell ref="I13:I14"/>
  </mergeCells>
  <pageMargins left="0.73" right="0.12" top="0.12" bottom="0.12" header="0.19" footer="0.12"/>
  <pageSetup paperSize="14" scale="68" orientation="landscape" r:id="rId1"/>
  <rowBreaks count="1" manualBreakCount="1">
    <brk id="17" max="8"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3:L26"/>
  <sheetViews>
    <sheetView view="pageBreakPreview" zoomScaleNormal="115" zoomScaleSheetLayoutView="100" zoomScalePageLayoutView="71" workbookViewId="0">
      <selection activeCell="D19" sqref="D19:F19"/>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4" customWidth="1"/>
    <col min="9" max="9" width="25.6640625" style="34" customWidth="1"/>
    <col min="10" max="10" width="4" style="29" customWidth="1"/>
    <col min="11" max="16384" width="9.1640625" style="29"/>
  </cols>
  <sheetData>
    <row r="3" spans="1:12">
      <c r="A3" s="197" t="s">
        <v>0</v>
      </c>
      <c r="B3" s="197"/>
      <c r="C3" s="197"/>
      <c r="D3" s="197"/>
      <c r="E3" s="197"/>
      <c r="F3" s="197"/>
      <c r="G3" s="197"/>
      <c r="H3" s="197"/>
      <c r="I3" s="197"/>
      <c r="J3" s="28"/>
      <c r="K3" s="28"/>
      <c r="L3" s="28"/>
    </row>
    <row r="4" spans="1:12">
      <c r="A4" s="197" t="s">
        <v>1</v>
      </c>
      <c r="B4" s="197"/>
      <c r="C4" s="197"/>
      <c r="D4" s="197"/>
      <c r="E4" s="197"/>
      <c r="F4" s="197"/>
      <c r="G4" s="197"/>
      <c r="H4" s="197"/>
      <c r="I4" s="197"/>
      <c r="J4" s="28"/>
      <c r="K4" s="28"/>
      <c r="L4" s="28"/>
    </row>
    <row r="5" spans="1:12">
      <c r="A5" s="198" t="s">
        <v>110</v>
      </c>
      <c r="B5" s="198"/>
      <c r="C5" s="198"/>
      <c r="D5" s="198"/>
      <c r="E5" s="198"/>
      <c r="F5" s="198"/>
      <c r="G5" s="198"/>
      <c r="H5" s="198"/>
      <c r="I5" s="198"/>
      <c r="J5" s="77"/>
      <c r="K5" s="77"/>
      <c r="L5" s="77"/>
    </row>
    <row r="6" spans="1:12">
      <c r="A6" s="197" t="s">
        <v>240</v>
      </c>
      <c r="B6" s="197"/>
      <c r="C6" s="197"/>
      <c r="D6" s="197"/>
      <c r="E6" s="197"/>
      <c r="F6" s="197"/>
      <c r="G6" s="197"/>
      <c r="H6" s="197"/>
      <c r="I6" s="197"/>
      <c r="J6" s="28"/>
      <c r="K6" s="28"/>
      <c r="L6" s="28"/>
    </row>
    <row r="7" spans="1:12" ht="25.25" customHeight="1">
      <c r="A7" s="30"/>
      <c r="B7" s="30"/>
      <c r="C7" s="30"/>
      <c r="D7" s="30"/>
      <c r="E7" s="30"/>
      <c r="F7" s="30"/>
      <c r="G7" s="30"/>
      <c r="H7" s="61"/>
      <c r="I7" s="31"/>
    </row>
    <row r="8" spans="1:12">
      <c r="A8" s="215" t="s">
        <v>153</v>
      </c>
      <c r="B8" s="215"/>
      <c r="C8" s="215"/>
      <c r="D8" s="215"/>
      <c r="E8" s="215"/>
      <c r="F8" s="215"/>
      <c r="G8" s="215"/>
      <c r="H8" s="215"/>
      <c r="I8" s="215"/>
    </row>
    <row r="9" spans="1:12">
      <c r="A9" s="32"/>
      <c r="B9" s="32"/>
      <c r="C9" s="32"/>
      <c r="D9" s="32"/>
      <c r="E9" s="32"/>
      <c r="F9" s="32"/>
      <c r="G9" s="32"/>
      <c r="H9" s="62"/>
      <c r="I9" s="32"/>
    </row>
    <row r="10" spans="1:12">
      <c r="A10" s="32"/>
      <c r="B10" s="32"/>
      <c r="C10" s="32"/>
      <c r="D10" s="32"/>
      <c r="E10" s="32"/>
      <c r="F10" s="32"/>
      <c r="G10" s="32"/>
      <c r="H10" s="62"/>
      <c r="I10" s="32"/>
    </row>
    <row r="11" spans="1:12" ht="18" customHeight="1">
      <c r="A11" s="204" t="s">
        <v>192</v>
      </c>
      <c r="B11" s="204"/>
      <c r="C11" s="204"/>
      <c r="D11" s="204"/>
      <c r="E11" s="204"/>
      <c r="F11" s="204"/>
      <c r="G11" s="204"/>
      <c r="H11" s="204"/>
      <c r="I11" s="204"/>
      <c r="J11" s="204"/>
    </row>
    <row r="12" spans="1:12" ht="29.5" customHeight="1">
      <c r="A12" s="209" t="s">
        <v>184</v>
      </c>
      <c r="B12" s="210"/>
      <c r="C12" s="210"/>
      <c r="D12" s="210"/>
      <c r="E12" s="210"/>
      <c r="F12" s="210"/>
      <c r="G12" s="210"/>
      <c r="H12" s="210"/>
      <c r="I12" s="210"/>
      <c r="J12" s="139"/>
    </row>
    <row r="13" spans="1:12">
      <c r="A13" s="211" t="s">
        <v>70</v>
      </c>
      <c r="B13" s="211" t="s">
        <v>71</v>
      </c>
      <c r="C13" s="211" t="s">
        <v>7</v>
      </c>
      <c r="D13" s="211" t="s">
        <v>72</v>
      </c>
      <c r="E13" s="211"/>
      <c r="F13" s="211"/>
      <c r="G13" s="211" t="s">
        <v>4</v>
      </c>
      <c r="H13" s="213" t="s">
        <v>9</v>
      </c>
      <c r="I13" s="211" t="s">
        <v>10</v>
      </c>
      <c r="J13" s="140"/>
    </row>
    <row r="14" spans="1:12">
      <c r="A14" s="212"/>
      <c r="B14" s="212"/>
      <c r="C14" s="212"/>
      <c r="D14" s="141">
        <v>2024</v>
      </c>
      <c r="E14" s="141">
        <v>2025</v>
      </c>
      <c r="F14" s="141">
        <v>2026</v>
      </c>
      <c r="G14" s="211"/>
      <c r="H14" s="214"/>
      <c r="I14" s="212"/>
      <c r="J14" s="140"/>
    </row>
    <row r="15" spans="1:12" ht="93" customHeight="1">
      <c r="A15" s="126" t="s">
        <v>73</v>
      </c>
      <c r="B15" s="126" t="s">
        <v>69</v>
      </c>
      <c r="C15" s="126" t="s">
        <v>68</v>
      </c>
      <c r="D15" s="148" t="s">
        <v>143</v>
      </c>
      <c r="E15" s="148" t="s">
        <v>143</v>
      </c>
      <c r="F15" s="148" t="s">
        <v>143</v>
      </c>
      <c r="G15" s="123" t="s">
        <v>189</v>
      </c>
      <c r="H15" s="149">
        <v>30000</v>
      </c>
      <c r="I15" s="53" t="s">
        <v>236</v>
      </c>
      <c r="J15" s="140"/>
    </row>
    <row r="16" spans="1:12" ht="20" customHeight="1">
      <c r="A16" s="205" t="s">
        <v>15</v>
      </c>
      <c r="B16" s="206"/>
      <c r="C16" s="206"/>
      <c r="D16" s="206"/>
      <c r="E16" s="206"/>
      <c r="F16" s="206"/>
      <c r="G16" s="206"/>
      <c r="H16" s="145">
        <f>SUM(H15:H15)</f>
        <v>30000</v>
      </c>
      <c r="I16" s="152"/>
    </row>
    <row r="17" spans="1:10" ht="49.25" customHeight="1">
      <c r="A17" s="33"/>
      <c r="B17" s="33"/>
      <c r="C17" s="33"/>
      <c r="D17" s="33"/>
      <c r="E17" s="33"/>
      <c r="F17" s="33"/>
      <c r="G17" s="33"/>
      <c r="H17" s="63"/>
      <c r="I17" s="33"/>
      <c r="J17" s="122"/>
    </row>
    <row r="18" spans="1:10" ht="15.75" customHeight="1">
      <c r="A18" s="104" t="s">
        <v>43</v>
      </c>
      <c r="B18" s="104"/>
      <c r="C18" s="104"/>
      <c r="D18" s="104" t="s">
        <v>160</v>
      </c>
      <c r="E18" s="122"/>
      <c r="F18" s="122"/>
      <c r="G18" s="122"/>
      <c r="H18" s="122"/>
      <c r="I18" s="122"/>
      <c r="J18" s="122"/>
    </row>
    <row r="19" spans="1:10" ht="39" customHeight="1">
      <c r="A19" s="207" t="s">
        <v>228</v>
      </c>
      <c r="B19" s="208"/>
      <c r="C19" s="208"/>
      <c r="D19" s="207" t="s">
        <v>229</v>
      </c>
      <c r="E19" s="208"/>
      <c r="F19" s="208"/>
      <c r="G19" s="122"/>
      <c r="H19" s="122"/>
      <c r="I19" s="122"/>
    </row>
    <row r="21" spans="1:10">
      <c r="D21" s="104" t="s">
        <v>198</v>
      </c>
    </row>
    <row r="22" spans="1:10">
      <c r="D22" s="171" t="s">
        <v>199</v>
      </c>
      <c r="E22" s="171"/>
      <c r="F22" s="171"/>
    </row>
    <row r="23" spans="1:10">
      <c r="D23" s="169" t="s">
        <v>201</v>
      </c>
      <c r="E23" s="169"/>
      <c r="F23" s="169"/>
    </row>
    <row r="24" spans="1:10">
      <c r="D24" s="2"/>
      <c r="E24" s="2"/>
      <c r="F24" s="2"/>
    </row>
    <row r="25" spans="1:10">
      <c r="D25" s="171" t="s">
        <v>200</v>
      </c>
      <c r="E25" s="171"/>
      <c r="F25" s="171"/>
    </row>
    <row r="26" spans="1:10">
      <c r="D26" s="169" t="s">
        <v>202</v>
      </c>
      <c r="E26" s="169"/>
      <c r="F26" s="169"/>
    </row>
  </sheetData>
  <mergeCells count="21">
    <mergeCell ref="A3:I3"/>
    <mergeCell ref="A4:I4"/>
    <mergeCell ref="A5:I5"/>
    <mergeCell ref="A6:I6"/>
    <mergeCell ref="A8:I8"/>
    <mergeCell ref="D22:F22"/>
    <mergeCell ref="D23:F23"/>
    <mergeCell ref="D25:F25"/>
    <mergeCell ref="D26:F26"/>
    <mergeCell ref="A11:J11"/>
    <mergeCell ref="A16:G16"/>
    <mergeCell ref="A19:C19"/>
    <mergeCell ref="D19:F19"/>
    <mergeCell ref="A12:I12"/>
    <mergeCell ref="A13:A14"/>
    <mergeCell ref="B13:B14"/>
    <mergeCell ref="C13:C14"/>
    <mergeCell ref="D13:F13"/>
    <mergeCell ref="G13:G14"/>
    <mergeCell ref="H13:H14"/>
    <mergeCell ref="I13:I14"/>
  </mergeCells>
  <pageMargins left="0.73" right="0.12" top="0.12" bottom="0.12" header="0.19" footer="0.12"/>
  <pageSetup paperSize="5" scale="6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20</vt:i4>
      </vt:variant>
    </vt:vector>
  </HeadingPairs>
  <TitlesOfParts>
    <vt:vector size="34" baseType="lpstr">
      <vt:lpstr>Guidlines</vt:lpstr>
      <vt:lpstr>PS</vt:lpstr>
      <vt:lpstr>Annual Budget</vt:lpstr>
      <vt:lpstr>ABYIP 2025</vt:lpstr>
      <vt:lpstr>ENVIRONMENT</vt:lpstr>
      <vt:lpstr>GOVERNANCE</vt:lpstr>
      <vt:lpstr>SOCIAL INCLUSION AND EQUITY</vt:lpstr>
      <vt:lpstr>ACTIVE CITIZENSHIP</vt:lpstr>
      <vt:lpstr>GLOBAL MOBILITY</vt:lpstr>
      <vt:lpstr>PEACE BUILDING AND SECURITY</vt:lpstr>
      <vt:lpstr>EDUCATION</vt:lpstr>
      <vt:lpstr>HEALTH</vt:lpstr>
      <vt:lpstr>ECONOMIC EMPOWERMENT</vt:lpstr>
      <vt:lpstr>AGRICULTURE</vt:lpstr>
      <vt:lpstr>'ACTIVE CITIZENSHIP'!Print_Area</vt:lpstr>
      <vt:lpstr>AGRICULTURE!Print_Area</vt:lpstr>
      <vt:lpstr>'ECONOMIC EMPOWERMENT'!Print_Area</vt:lpstr>
      <vt:lpstr>EDUCATION!Print_Area</vt:lpstr>
      <vt:lpstr>ENVIRONMENT!Print_Area</vt:lpstr>
      <vt:lpstr>'GLOBAL MOBILITY'!Print_Area</vt:lpstr>
      <vt:lpstr>GOVERNANCE!Print_Area</vt:lpstr>
      <vt:lpstr>'PEACE BUILDING AND SECURITY'!Print_Area</vt:lpstr>
      <vt:lpstr>PS!Print_Area</vt:lpstr>
      <vt:lpstr>'ABYIP 2025'!Print_Titles</vt:lpstr>
      <vt:lpstr>'ACTIVE CITIZENSHIP'!Print_Titles</vt:lpstr>
      <vt:lpstr>AGRICULTURE!Print_Titles</vt:lpstr>
      <vt:lpstr>'ECONOMIC EMPOWERMENT'!Print_Titles</vt:lpstr>
      <vt:lpstr>EDUCATION!Print_Titles</vt:lpstr>
      <vt:lpstr>ENVIRONMENT!Print_Titles</vt:lpstr>
      <vt:lpstr>'GLOBAL MOBILITY'!Print_Titles</vt:lpstr>
      <vt:lpstr>GOVERNANCE!Print_Titles</vt:lpstr>
      <vt:lpstr>HEALTH!Print_Titles</vt:lpstr>
      <vt:lpstr>'PEACE BUILDING AND SECURITY'!Print_Titles</vt:lpstr>
      <vt:lpstr>'SOCIAL INCLUSION AND EQUITY'!Print_Titles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Kenneth Bautista</cp:lastModifiedBy>
  <cp:lastPrinted>2024-04-11T06:41:44Z</cp:lastPrinted>
  <dcterms:created xsi:type="dcterms:W3CDTF">2023-12-19T07:18:54Z</dcterms:created>
  <dcterms:modified xsi:type="dcterms:W3CDTF">2024-11-10T06:24:49Z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d5db4b-78fb-42ac-8616-2bbd1a698c72_Enabled">
    <vt:lpwstr>true</vt:lpwstr>
  </property>
  <property fmtid="{D5CDD505-2E9C-101B-9397-08002B2CF9AE}" pid="3" name="MSIP_Label_0dd5db4b-78fb-42ac-8616-2bbd1a698c72_SetDate">
    <vt:lpwstr>2024-04-14T07:59:29Z</vt:lpwstr>
  </property>
  <property fmtid="{D5CDD505-2E9C-101B-9397-08002B2CF9AE}" pid="4" name="MSIP_Label_0dd5db4b-78fb-42ac-8616-2bbd1a698c72_Method">
    <vt:lpwstr>Privileged</vt:lpwstr>
  </property>
  <property fmtid="{D5CDD505-2E9C-101B-9397-08002B2CF9AE}" pid="5" name="MSIP_Label_0dd5db4b-78fb-42ac-8616-2bbd1a698c72_Name">
    <vt:lpwstr>EXTERNAL</vt:lpwstr>
  </property>
  <property fmtid="{D5CDD505-2E9C-101B-9397-08002B2CF9AE}" pid="6" name="MSIP_Label_0dd5db4b-78fb-42ac-8616-2bbd1a698c72_SiteId">
    <vt:lpwstr>5d3e2773-e07f-4432-a630-1a0f68a28a05</vt:lpwstr>
  </property>
  <property fmtid="{D5CDD505-2E9C-101B-9397-08002B2CF9AE}" pid="7" name="MSIP_Label_0dd5db4b-78fb-42ac-8616-2bbd1a698c72_ActionId">
    <vt:lpwstr>e3622fd2-bda2-44c3-b952-fe7afb78e7a5</vt:lpwstr>
  </property>
  <property fmtid="{D5CDD505-2E9C-101B-9397-08002B2CF9AE}" pid="8" name="MSIP_Label_0dd5db4b-78fb-42ac-8616-2bbd1a698c72_ContentBits">
    <vt:lpwstr>0</vt:lpwstr>
  </property>
</Properties>
</file>