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ennethdecker/Documents/CONTINUUM/Experimental Data/Compiled/"/>
    </mc:Choice>
  </mc:AlternateContent>
  <bookViews>
    <workbookView xWindow="0" yWindow="460" windowWidth="25600" windowHeight="14580" tabRatio="500" activeTab="3"/>
  </bookViews>
  <sheets>
    <sheet name="10x4.5" sheetId="1" r:id="rId1"/>
    <sheet name="12x4.5" sheetId="2" r:id="rId2"/>
    <sheet name="5x3" sheetId="3" r:id="rId3"/>
    <sheet name="5x4" sheetId="4" r:id="rId4"/>
    <sheet name="5x4.5" sheetId="5" r:id="rId5"/>
    <sheet name="6x3" sheetId="6" r:id="rId6"/>
    <sheet name="6x4.5" sheetId="7" r:id="rId7"/>
  </sheets>
  <definedNames>
    <definedName name="_xlnm._FilterDatabase" localSheetId="0" hidden="1">'10x4.5'!$M$2:$N$17</definedName>
    <definedName name="_xlnm._FilterDatabase" localSheetId="1" hidden="1">'12x4.5'!$M$2:$N$13</definedName>
    <definedName name="_xlnm._FilterDatabase" localSheetId="2" hidden="1">'5x3'!$M$2:$N$16</definedName>
    <definedName name="_xlnm._FilterDatabase" localSheetId="3" hidden="1">'5x4'!$M$2:$N$60</definedName>
    <definedName name="_xlnm._FilterDatabase" localSheetId="4" hidden="1">'5x4.5'!$M$2:$N$18</definedName>
    <definedName name="_xlnm._FilterDatabase" localSheetId="5" hidden="1">'6x3'!$M$2:$N$29</definedName>
    <definedName name="_xlnm._FilterDatabase" localSheetId="6" hidden="1">'6x4.5'!$M$2:$N$27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7" l="1"/>
  <c r="D37" i="7"/>
  <c r="E37" i="7"/>
  <c r="F37" i="7"/>
  <c r="K1" i="7"/>
  <c r="G37" i="7"/>
  <c r="C38" i="7"/>
  <c r="D38" i="7"/>
  <c r="E38" i="7"/>
  <c r="F38" i="7"/>
  <c r="G38" i="7"/>
  <c r="C39" i="7"/>
  <c r="D39" i="7"/>
  <c r="E39" i="7"/>
  <c r="F39" i="7"/>
  <c r="G39" i="7"/>
  <c r="C40" i="7"/>
  <c r="D40" i="7"/>
  <c r="E40" i="7"/>
  <c r="F40" i="7"/>
  <c r="G40" i="7"/>
  <c r="C41" i="7"/>
  <c r="D41" i="7"/>
  <c r="E41" i="7"/>
  <c r="F41" i="7"/>
  <c r="G41" i="7"/>
  <c r="F32" i="7"/>
  <c r="C32" i="7"/>
  <c r="D32" i="7"/>
  <c r="E32" i="7"/>
  <c r="G32" i="7"/>
  <c r="F33" i="7"/>
  <c r="C33" i="7"/>
  <c r="D33" i="7"/>
  <c r="E33" i="7"/>
  <c r="G33" i="7"/>
  <c r="F34" i="7"/>
  <c r="C34" i="7"/>
  <c r="D34" i="7"/>
  <c r="E34" i="7"/>
  <c r="G34" i="7"/>
  <c r="F35" i="7"/>
  <c r="C35" i="7"/>
  <c r="D35" i="7"/>
  <c r="E35" i="7"/>
  <c r="G35" i="7"/>
  <c r="F36" i="7"/>
  <c r="C36" i="7"/>
  <c r="D36" i="7"/>
  <c r="E36" i="7"/>
  <c r="G36" i="7"/>
  <c r="C28" i="7"/>
  <c r="C29" i="7"/>
  <c r="C30" i="7"/>
  <c r="C31" i="7"/>
  <c r="C27" i="7"/>
  <c r="D27" i="7"/>
  <c r="E27" i="7"/>
  <c r="F27" i="7"/>
  <c r="G27" i="7"/>
  <c r="D28" i="7"/>
  <c r="E28" i="7"/>
  <c r="F28" i="7"/>
  <c r="G28" i="7"/>
  <c r="D29" i="7"/>
  <c r="E29" i="7"/>
  <c r="F29" i="7"/>
  <c r="G29" i="7"/>
  <c r="D30" i="7"/>
  <c r="E30" i="7"/>
  <c r="F30" i="7"/>
  <c r="G30" i="7"/>
  <c r="D31" i="7"/>
  <c r="E31" i="7"/>
  <c r="F31" i="7"/>
  <c r="G31" i="7"/>
  <c r="F22" i="7"/>
  <c r="D22" i="7"/>
  <c r="E22" i="7"/>
  <c r="G22" i="7"/>
  <c r="F23" i="7"/>
  <c r="D23" i="7"/>
  <c r="E23" i="7"/>
  <c r="G23" i="7"/>
  <c r="F24" i="7"/>
  <c r="D24" i="7"/>
  <c r="E24" i="7"/>
  <c r="G24" i="7"/>
  <c r="F25" i="7"/>
  <c r="D25" i="7"/>
  <c r="E25" i="7"/>
  <c r="G25" i="7"/>
  <c r="F26" i="7"/>
  <c r="D26" i="7"/>
  <c r="E26" i="7"/>
  <c r="G26" i="7"/>
  <c r="D17" i="7"/>
  <c r="E17" i="7"/>
  <c r="F17" i="7"/>
  <c r="G17" i="7"/>
  <c r="D18" i="7"/>
  <c r="E18" i="7"/>
  <c r="F18" i="7"/>
  <c r="G18" i="7"/>
  <c r="D19" i="7"/>
  <c r="E19" i="7"/>
  <c r="F19" i="7"/>
  <c r="G19" i="7"/>
  <c r="D20" i="7"/>
  <c r="E20" i="7"/>
  <c r="F20" i="7"/>
  <c r="G20" i="7"/>
  <c r="D21" i="7"/>
  <c r="E21" i="7"/>
  <c r="F21" i="7"/>
  <c r="G21" i="7"/>
  <c r="D12" i="7"/>
  <c r="E12" i="7"/>
  <c r="F12" i="7"/>
  <c r="G12" i="7"/>
  <c r="D13" i="7"/>
  <c r="E13" i="7"/>
  <c r="F13" i="7"/>
  <c r="G13" i="7"/>
  <c r="D14" i="7"/>
  <c r="E14" i="7"/>
  <c r="F14" i="7"/>
  <c r="G14" i="7"/>
  <c r="D15" i="7"/>
  <c r="E15" i="7"/>
  <c r="F15" i="7"/>
  <c r="G15" i="7"/>
  <c r="D16" i="7"/>
  <c r="E16" i="7"/>
  <c r="F16" i="7"/>
  <c r="G16" i="7"/>
  <c r="D7" i="7"/>
  <c r="E7" i="7"/>
  <c r="F7" i="7"/>
  <c r="G7" i="7"/>
  <c r="D8" i="7"/>
  <c r="E8" i="7"/>
  <c r="F8" i="7"/>
  <c r="G8" i="7"/>
  <c r="D9" i="7"/>
  <c r="E9" i="7"/>
  <c r="F9" i="7"/>
  <c r="G9" i="7"/>
  <c r="D10" i="7"/>
  <c r="E10" i="7"/>
  <c r="F10" i="7"/>
  <c r="G10" i="7"/>
  <c r="D11" i="7"/>
  <c r="E11" i="7"/>
  <c r="F11" i="7"/>
  <c r="G11" i="7"/>
  <c r="D6" i="7"/>
  <c r="E6" i="7"/>
  <c r="F6" i="7"/>
  <c r="G6" i="7"/>
  <c r="D3" i="7"/>
  <c r="E3" i="7"/>
  <c r="F3" i="7"/>
  <c r="G3" i="7"/>
  <c r="D4" i="7"/>
  <c r="E4" i="7"/>
  <c r="F4" i="7"/>
  <c r="G4" i="7"/>
  <c r="D5" i="7"/>
  <c r="E5" i="7"/>
  <c r="F5" i="7"/>
  <c r="G5" i="7"/>
  <c r="D2" i="7"/>
  <c r="E2" i="7"/>
  <c r="F2" i="7"/>
  <c r="G2" i="7"/>
  <c r="D27" i="6"/>
  <c r="E27" i="6"/>
  <c r="F27" i="6"/>
  <c r="K1" i="6"/>
  <c r="G27" i="6"/>
  <c r="D28" i="6"/>
  <c r="E28" i="6"/>
  <c r="F28" i="6"/>
  <c r="G28" i="6"/>
  <c r="D29" i="6"/>
  <c r="E29" i="6"/>
  <c r="F29" i="6"/>
  <c r="G29" i="6"/>
  <c r="D30" i="6"/>
  <c r="E30" i="6"/>
  <c r="F30" i="6"/>
  <c r="G30" i="6"/>
  <c r="D31" i="6"/>
  <c r="E31" i="6"/>
  <c r="F31" i="6"/>
  <c r="G31" i="6"/>
  <c r="F22" i="6"/>
  <c r="D22" i="6"/>
  <c r="E22" i="6"/>
  <c r="G22" i="6"/>
  <c r="F23" i="6"/>
  <c r="D23" i="6"/>
  <c r="E23" i="6"/>
  <c r="G23" i="6"/>
  <c r="F24" i="6"/>
  <c r="D24" i="6"/>
  <c r="E24" i="6"/>
  <c r="G24" i="6"/>
  <c r="F25" i="6"/>
  <c r="D25" i="6"/>
  <c r="E25" i="6"/>
  <c r="G25" i="6"/>
  <c r="F26" i="6"/>
  <c r="D26" i="6"/>
  <c r="E26" i="6"/>
  <c r="G26" i="6"/>
  <c r="D17" i="6"/>
  <c r="E17" i="6"/>
  <c r="F17" i="6"/>
  <c r="G17" i="6"/>
  <c r="D18" i="6"/>
  <c r="E18" i="6"/>
  <c r="F18" i="6"/>
  <c r="G18" i="6"/>
  <c r="D19" i="6"/>
  <c r="E19" i="6"/>
  <c r="F19" i="6"/>
  <c r="G19" i="6"/>
  <c r="D20" i="6"/>
  <c r="E20" i="6"/>
  <c r="F20" i="6"/>
  <c r="G20" i="6"/>
  <c r="D21" i="6"/>
  <c r="E21" i="6"/>
  <c r="F21" i="6"/>
  <c r="G21" i="6"/>
  <c r="D12" i="6"/>
  <c r="E12" i="6"/>
  <c r="F12" i="6"/>
  <c r="G12" i="6"/>
  <c r="D13" i="6"/>
  <c r="E13" i="6"/>
  <c r="F13" i="6"/>
  <c r="G13" i="6"/>
  <c r="D14" i="6"/>
  <c r="E14" i="6"/>
  <c r="F14" i="6"/>
  <c r="G14" i="6"/>
  <c r="D15" i="6"/>
  <c r="E15" i="6"/>
  <c r="F15" i="6"/>
  <c r="G15" i="6"/>
  <c r="D16" i="6"/>
  <c r="E16" i="6"/>
  <c r="F16" i="6"/>
  <c r="G16" i="6"/>
  <c r="D7" i="6"/>
  <c r="E7" i="6"/>
  <c r="F7" i="6"/>
  <c r="G7" i="6"/>
  <c r="D8" i="6"/>
  <c r="E8" i="6"/>
  <c r="F8" i="6"/>
  <c r="G8" i="6"/>
  <c r="D9" i="6"/>
  <c r="E9" i="6"/>
  <c r="F9" i="6"/>
  <c r="G9" i="6"/>
  <c r="D10" i="6"/>
  <c r="E10" i="6"/>
  <c r="F10" i="6"/>
  <c r="G10" i="6"/>
  <c r="D11" i="6"/>
  <c r="E11" i="6"/>
  <c r="F11" i="6"/>
  <c r="G11" i="6"/>
  <c r="D3" i="6"/>
  <c r="E3" i="6"/>
  <c r="F3" i="6"/>
  <c r="G3" i="6"/>
  <c r="D4" i="6"/>
  <c r="E4" i="6"/>
  <c r="F4" i="6"/>
  <c r="G4" i="6"/>
  <c r="D5" i="6"/>
  <c r="E5" i="6"/>
  <c r="F5" i="6"/>
  <c r="G5" i="6"/>
  <c r="D6" i="6"/>
  <c r="E6" i="6"/>
  <c r="F6" i="6"/>
  <c r="G6" i="6"/>
  <c r="D2" i="6"/>
  <c r="E2" i="6"/>
  <c r="F2" i="6"/>
  <c r="G2" i="6"/>
  <c r="D27" i="5"/>
  <c r="E27" i="5"/>
  <c r="F27" i="5"/>
  <c r="K1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D26" i="5"/>
  <c r="D22" i="5"/>
  <c r="E22" i="5"/>
  <c r="F22" i="5"/>
  <c r="G22" i="5"/>
  <c r="D23" i="5"/>
  <c r="E23" i="5"/>
  <c r="F23" i="5"/>
  <c r="G23" i="5"/>
  <c r="D24" i="5"/>
  <c r="E24" i="5"/>
  <c r="F24" i="5"/>
  <c r="G24" i="5"/>
  <c r="D25" i="5"/>
  <c r="E25" i="5"/>
  <c r="F25" i="5"/>
  <c r="G25" i="5"/>
  <c r="E26" i="5"/>
  <c r="F26" i="5"/>
  <c r="G2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16" i="5"/>
  <c r="E16" i="5"/>
  <c r="F16" i="5"/>
  <c r="G16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6" i="5"/>
  <c r="D3" i="5"/>
  <c r="E3" i="5"/>
  <c r="F3" i="5"/>
  <c r="G3" i="5"/>
  <c r="D4" i="5"/>
  <c r="E4" i="5"/>
  <c r="F4" i="5"/>
  <c r="G4" i="5"/>
  <c r="D5" i="5"/>
  <c r="E5" i="5"/>
  <c r="F5" i="5"/>
  <c r="G5" i="5"/>
  <c r="E6" i="5"/>
  <c r="F6" i="5"/>
  <c r="G6" i="5"/>
  <c r="D2" i="5"/>
  <c r="E2" i="5"/>
  <c r="F2" i="5"/>
  <c r="G2" i="5"/>
  <c r="D57" i="4"/>
  <c r="E57" i="4"/>
  <c r="F57" i="4"/>
  <c r="K1" i="4"/>
  <c r="G57" i="4"/>
  <c r="D58" i="4"/>
  <c r="E58" i="4"/>
  <c r="F58" i="4"/>
  <c r="G58" i="4"/>
  <c r="D59" i="4"/>
  <c r="E59" i="4"/>
  <c r="F59" i="4"/>
  <c r="G59" i="4"/>
  <c r="D60" i="4"/>
  <c r="E60" i="4"/>
  <c r="F60" i="4"/>
  <c r="G60" i="4"/>
  <c r="D61" i="4"/>
  <c r="E61" i="4"/>
  <c r="F61" i="4"/>
  <c r="G61" i="4"/>
  <c r="D52" i="4"/>
  <c r="E52" i="4"/>
  <c r="F52" i="4"/>
  <c r="G52" i="4"/>
  <c r="D53" i="4"/>
  <c r="E53" i="4"/>
  <c r="F53" i="4"/>
  <c r="G53" i="4"/>
  <c r="D54" i="4"/>
  <c r="E54" i="4"/>
  <c r="F54" i="4"/>
  <c r="G54" i="4"/>
  <c r="D55" i="4"/>
  <c r="E55" i="4"/>
  <c r="F55" i="4"/>
  <c r="G55" i="4"/>
  <c r="D56" i="4"/>
  <c r="E56" i="4"/>
  <c r="F56" i="4"/>
  <c r="G56" i="4"/>
  <c r="D47" i="4"/>
  <c r="E47" i="4"/>
  <c r="F47" i="4"/>
  <c r="G47" i="4"/>
  <c r="D48" i="4"/>
  <c r="E48" i="4"/>
  <c r="F48" i="4"/>
  <c r="G48" i="4"/>
  <c r="D49" i="4"/>
  <c r="E49" i="4"/>
  <c r="F49" i="4"/>
  <c r="G49" i="4"/>
  <c r="D50" i="4"/>
  <c r="E50" i="4"/>
  <c r="F50" i="4"/>
  <c r="G50" i="4"/>
  <c r="D51" i="4"/>
  <c r="E51" i="4"/>
  <c r="F51" i="4"/>
  <c r="G51" i="4"/>
  <c r="D42" i="4"/>
  <c r="E42" i="4"/>
  <c r="F42" i="4"/>
  <c r="G42" i="4"/>
  <c r="D43" i="4"/>
  <c r="E43" i="4"/>
  <c r="F43" i="4"/>
  <c r="G43" i="4"/>
  <c r="D44" i="4"/>
  <c r="E44" i="4"/>
  <c r="F44" i="4"/>
  <c r="G44" i="4"/>
  <c r="D45" i="4"/>
  <c r="E45" i="4"/>
  <c r="F45" i="4"/>
  <c r="G45" i="4"/>
  <c r="D46" i="4"/>
  <c r="E46" i="4"/>
  <c r="F46" i="4"/>
  <c r="G46" i="4"/>
  <c r="D37" i="4"/>
  <c r="E37" i="4"/>
  <c r="F37" i="4"/>
  <c r="G37" i="4"/>
  <c r="D38" i="4"/>
  <c r="E38" i="4"/>
  <c r="F38" i="4"/>
  <c r="G38" i="4"/>
  <c r="D39" i="4"/>
  <c r="E39" i="4"/>
  <c r="F39" i="4"/>
  <c r="G39" i="4"/>
  <c r="D40" i="4"/>
  <c r="E40" i="4"/>
  <c r="F40" i="4"/>
  <c r="G40" i="4"/>
  <c r="D41" i="4"/>
  <c r="E41" i="4"/>
  <c r="F41" i="4"/>
  <c r="G41" i="4"/>
  <c r="D32" i="4"/>
  <c r="E32" i="4"/>
  <c r="F32" i="4"/>
  <c r="G32" i="4"/>
  <c r="D33" i="4"/>
  <c r="E33" i="4"/>
  <c r="F33" i="4"/>
  <c r="G33" i="4"/>
  <c r="D34" i="4"/>
  <c r="E34" i="4"/>
  <c r="F34" i="4"/>
  <c r="G34" i="4"/>
  <c r="D35" i="4"/>
  <c r="E35" i="4"/>
  <c r="F35" i="4"/>
  <c r="G35" i="4"/>
  <c r="D36" i="4"/>
  <c r="E36" i="4"/>
  <c r="F36" i="4"/>
  <c r="G36" i="4"/>
  <c r="D27" i="4"/>
  <c r="E27" i="4"/>
  <c r="F27" i="4"/>
  <c r="G27" i="4"/>
  <c r="D28" i="4"/>
  <c r="E28" i="4"/>
  <c r="F28" i="4"/>
  <c r="G28" i="4"/>
  <c r="D29" i="4"/>
  <c r="E29" i="4"/>
  <c r="F29" i="4"/>
  <c r="G29" i="4"/>
  <c r="D30" i="4"/>
  <c r="E30" i="4"/>
  <c r="F30" i="4"/>
  <c r="G30" i="4"/>
  <c r="D31" i="4"/>
  <c r="E31" i="4"/>
  <c r="F31" i="4"/>
  <c r="G31" i="4"/>
  <c r="D22" i="4"/>
  <c r="E22" i="4"/>
  <c r="F22" i="4"/>
  <c r="G22" i="4"/>
  <c r="D23" i="4"/>
  <c r="E23" i="4"/>
  <c r="F23" i="4"/>
  <c r="G23" i="4"/>
  <c r="D24" i="4"/>
  <c r="E24" i="4"/>
  <c r="F24" i="4"/>
  <c r="G24" i="4"/>
  <c r="D25" i="4"/>
  <c r="E25" i="4"/>
  <c r="F25" i="4"/>
  <c r="G25" i="4"/>
  <c r="D26" i="4"/>
  <c r="E26" i="4"/>
  <c r="F26" i="4"/>
  <c r="G26" i="4"/>
  <c r="D17" i="4"/>
  <c r="E17" i="4"/>
  <c r="F17" i="4"/>
  <c r="G17" i="4"/>
  <c r="D18" i="4"/>
  <c r="E18" i="4"/>
  <c r="F18" i="4"/>
  <c r="G18" i="4"/>
  <c r="D19" i="4"/>
  <c r="E19" i="4"/>
  <c r="F19" i="4"/>
  <c r="G19" i="4"/>
  <c r="D20" i="4"/>
  <c r="E20" i="4"/>
  <c r="F20" i="4"/>
  <c r="G20" i="4"/>
  <c r="D21" i="4"/>
  <c r="E21" i="4"/>
  <c r="F21" i="4"/>
  <c r="G21" i="4"/>
  <c r="F16" i="4"/>
  <c r="D12" i="4"/>
  <c r="E12" i="4"/>
  <c r="F12" i="4"/>
  <c r="G12" i="4"/>
  <c r="D13" i="4"/>
  <c r="E13" i="4"/>
  <c r="F13" i="4"/>
  <c r="G13" i="4"/>
  <c r="D14" i="4"/>
  <c r="E14" i="4"/>
  <c r="F14" i="4"/>
  <c r="G14" i="4"/>
  <c r="D15" i="4"/>
  <c r="E15" i="4"/>
  <c r="F15" i="4"/>
  <c r="G15" i="4"/>
  <c r="D16" i="4"/>
  <c r="E16" i="4"/>
  <c r="G16" i="4"/>
  <c r="D7" i="4"/>
  <c r="E7" i="4"/>
  <c r="F7" i="4"/>
  <c r="G7" i="4"/>
  <c r="D8" i="4"/>
  <c r="E8" i="4"/>
  <c r="F8" i="4"/>
  <c r="G8" i="4"/>
  <c r="D9" i="4"/>
  <c r="E9" i="4"/>
  <c r="F9" i="4"/>
  <c r="G9" i="4"/>
  <c r="D10" i="4"/>
  <c r="E10" i="4"/>
  <c r="F10" i="4"/>
  <c r="G10" i="4"/>
  <c r="D11" i="4"/>
  <c r="E11" i="4"/>
  <c r="F11" i="4"/>
  <c r="G11" i="4"/>
  <c r="D3" i="4"/>
  <c r="E3" i="4"/>
  <c r="F3" i="4"/>
  <c r="G3" i="4"/>
  <c r="D4" i="4"/>
  <c r="E4" i="4"/>
  <c r="F4" i="4"/>
  <c r="G4" i="4"/>
  <c r="D5" i="4"/>
  <c r="E5" i="4"/>
  <c r="F5" i="4"/>
  <c r="G5" i="4"/>
  <c r="D6" i="4"/>
  <c r="E6" i="4"/>
  <c r="F6" i="4"/>
  <c r="G6" i="4"/>
  <c r="D2" i="4"/>
  <c r="E2" i="4"/>
  <c r="F2" i="4"/>
  <c r="G2" i="4"/>
  <c r="D32" i="3"/>
  <c r="E32" i="3"/>
  <c r="F32" i="3"/>
  <c r="K1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16" i="3"/>
  <c r="E16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F16" i="3"/>
  <c r="G16" i="3"/>
  <c r="D11" i="3"/>
  <c r="E11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F11" i="3"/>
  <c r="G11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2" i="3"/>
  <c r="E2" i="3"/>
  <c r="F2" i="3"/>
  <c r="G2" i="3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3" i="2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2" i="2"/>
  <c r="E2" i="2"/>
  <c r="F2" i="2"/>
  <c r="G2" i="2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2" i="1"/>
  <c r="E2" i="1"/>
  <c r="F2" i="1"/>
  <c r="G2" i="1"/>
</calcChain>
</file>

<file path=xl/sharedStrings.xml><?xml version="1.0" encoding="utf-8"?>
<sst xmlns="http://schemas.openxmlformats.org/spreadsheetml/2006/main" count="131" uniqueCount="23">
  <si>
    <t>RPM</t>
  </si>
  <si>
    <t>n</t>
  </si>
  <si>
    <t xml:space="preserve">D = </t>
  </si>
  <si>
    <t>Final</t>
  </si>
  <si>
    <t>GREEN 3000 750Kv</t>
  </si>
  <si>
    <t xml:space="preserve">rho = </t>
  </si>
  <si>
    <t>I</t>
  </si>
  <si>
    <t>KV</t>
  </si>
  <si>
    <t>CQ</t>
  </si>
  <si>
    <t>KT</t>
  </si>
  <si>
    <t>Torque (oz -in)</t>
  </si>
  <si>
    <t>PropDrive 28-26</t>
  </si>
  <si>
    <t>PropDrive2836</t>
  </si>
  <si>
    <t>PROPDRIVE 28-36 750KV</t>
  </si>
  <si>
    <t>PROPDRIVE 28-26 1000KV</t>
  </si>
  <si>
    <t>PropDrive2836-750KV</t>
  </si>
  <si>
    <t>PROPDRIVE 2826</t>
  </si>
  <si>
    <t>MT1806-2280KV</t>
  </si>
  <si>
    <t>MT2206-1900Kv</t>
  </si>
  <si>
    <t>PM 1806-2300KV</t>
  </si>
  <si>
    <t>EMAX RS 2205</t>
  </si>
  <si>
    <t>RS2205-2300KV</t>
  </si>
  <si>
    <t>RS2300-2300KV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</si>
</sst>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47325021872266"/>
                  <c:y val="-0.765347769028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'10x4.5'!$M$3:$M$17</c:f>
              <c:numCache>
                <c:formatCode>General</c:formatCode>
                <c:ptCount val="15"/>
                <c:pt idx="0">
                  <c:v>121.8166666666667</c:v>
                </c:pt>
                <c:pt idx="1">
                  <c:v>126.0833333333333</c:v>
                </c:pt>
                <c:pt idx="2">
                  <c:v>127.25</c:v>
                </c:pt>
                <c:pt idx="3">
                  <c:v>128.2833333333333</c:v>
                </c:pt>
                <c:pt idx="4">
                  <c:v>128.4</c:v>
                </c:pt>
                <c:pt idx="5">
                  <c:v>128.9</c:v>
                </c:pt>
                <c:pt idx="6">
                  <c:v>142.5333333333333</c:v>
                </c:pt>
                <c:pt idx="7">
                  <c:v>142.55</c:v>
                </c:pt>
                <c:pt idx="8">
                  <c:v>142.9</c:v>
                </c:pt>
                <c:pt idx="9">
                  <c:v>143.7166666666667</c:v>
                </c:pt>
                <c:pt idx="10">
                  <c:v>144.2666666666667</c:v>
                </c:pt>
                <c:pt idx="11">
                  <c:v>305.5</c:v>
                </c:pt>
                <c:pt idx="12">
                  <c:v>308.6833333333333</c:v>
                </c:pt>
                <c:pt idx="13">
                  <c:v>312.9666666666666</c:v>
                </c:pt>
                <c:pt idx="14">
                  <c:v>315.8833333333333</c:v>
                </c:pt>
              </c:numCache>
            </c:numRef>
          </c:xVal>
          <c:yVal>
            <c:numRef>
              <c:f>'10x4.5'!$N$3:$N$17</c:f>
              <c:numCache>
                <c:formatCode>General</c:formatCode>
                <c:ptCount val="15"/>
                <c:pt idx="0">
                  <c:v>0.969214229068094</c:v>
                </c:pt>
                <c:pt idx="1">
                  <c:v>1.05876286637214</c:v>
                </c:pt>
                <c:pt idx="2">
                  <c:v>1.027749801689296</c:v>
                </c:pt>
                <c:pt idx="3">
                  <c:v>1.014910385929166</c:v>
                </c:pt>
                <c:pt idx="4">
                  <c:v>1.02729116713947</c:v>
                </c:pt>
                <c:pt idx="5">
                  <c:v>1.037123052629722</c:v>
                </c:pt>
                <c:pt idx="6">
                  <c:v>0.878325758183438</c:v>
                </c:pt>
                <c:pt idx="7">
                  <c:v>0.869995930554237</c:v>
                </c:pt>
                <c:pt idx="8">
                  <c:v>0.880574077787363</c:v>
                </c:pt>
                <c:pt idx="9">
                  <c:v>0.873126066739368</c:v>
                </c:pt>
                <c:pt idx="10">
                  <c:v>0.878613102557477</c:v>
                </c:pt>
                <c:pt idx="11">
                  <c:v>0.216938926811731</c:v>
                </c:pt>
                <c:pt idx="12">
                  <c:v>0.213863017278758</c:v>
                </c:pt>
                <c:pt idx="13">
                  <c:v>0.209914707965314</c:v>
                </c:pt>
                <c:pt idx="14">
                  <c:v>0.211539418729586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1952"/>
        <c:axId val="74104272"/>
      </c:scatterChart>
      <c:valAx>
        <c:axId val="7410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4272"/>
        <c:crosses val="autoZero"/>
        <c:crossBetween val="midCat"/>
      </c:valAx>
      <c:valAx>
        <c:axId val="741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767508748906387"/>
                  <c:y val="-0.425892388451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'12x4.5'!$M$3:$M$13</c:f>
              <c:numCache>
                <c:formatCode>General</c:formatCode>
                <c:ptCount val="11"/>
                <c:pt idx="0">
                  <c:v>91.5</c:v>
                </c:pt>
                <c:pt idx="1">
                  <c:v>93.05</c:v>
                </c:pt>
                <c:pt idx="2">
                  <c:v>93.5</c:v>
                </c:pt>
                <c:pt idx="3">
                  <c:v>94.15000000000001</c:v>
                </c:pt>
                <c:pt idx="4">
                  <c:v>94.15000000000001</c:v>
                </c:pt>
                <c:pt idx="5">
                  <c:v>96.55</c:v>
                </c:pt>
                <c:pt idx="6">
                  <c:v>128.7166666666667</c:v>
                </c:pt>
                <c:pt idx="7">
                  <c:v>129.85</c:v>
                </c:pt>
                <c:pt idx="8">
                  <c:v>130.2833333333333</c:v>
                </c:pt>
                <c:pt idx="9">
                  <c:v>131.35</c:v>
                </c:pt>
                <c:pt idx="10">
                  <c:v>132.9333333333333</c:v>
                </c:pt>
              </c:numCache>
            </c:numRef>
          </c:xVal>
          <c:yVal>
            <c:numRef>
              <c:f>'12x4.5'!$N$3:$N$13</c:f>
              <c:numCache>
                <c:formatCode>General</c:formatCode>
                <c:ptCount val="11"/>
                <c:pt idx="0">
                  <c:v>1.164885711366857</c:v>
                </c:pt>
                <c:pt idx="1">
                  <c:v>1.139722608461173</c:v>
                </c:pt>
                <c:pt idx="2">
                  <c:v>1.040940620025034</c:v>
                </c:pt>
                <c:pt idx="3">
                  <c:v>1.170068075369006</c:v>
                </c:pt>
                <c:pt idx="4">
                  <c:v>1.129634419025268</c:v>
                </c:pt>
                <c:pt idx="5">
                  <c:v>1.138352671869084</c:v>
                </c:pt>
                <c:pt idx="6">
                  <c:v>0.916046206085399</c:v>
                </c:pt>
                <c:pt idx="7">
                  <c:v>0.811604840576589</c:v>
                </c:pt>
                <c:pt idx="8">
                  <c:v>0.829895093155797</c:v>
                </c:pt>
                <c:pt idx="9">
                  <c:v>0.838337908520374</c:v>
                </c:pt>
                <c:pt idx="10">
                  <c:v>0.915122875849254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01696"/>
        <c:axId val="169003744"/>
      </c:scatterChart>
      <c:valAx>
        <c:axId val="169001696"/>
        <c:scaling>
          <c:orientation val="minMax"/>
          <c:min val="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03744"/>
        <c:crosses val="autoZero"/>
        <c:crossBetween val="midCat"/>
      </c:valAx>
      <c:valAx>
        <c:axId val="1690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0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17104111986"/>
                  <c:y val="-0.278510498687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'5x3'!$M$3:$M$27</c:f>
              <c:numCache>
                <c:formatCode>General</c:formatCode>
                <c:ptCount val="25"/>
                <c:pt idx="0">
                  <c:v>306.7333333333333</c:v>
                </c:pt>
                <c:pt idx="1">
                  <c:v>309.0166666666666</c:v>
                </c:pt>
                <c:pt idx="2">
                  <c:v>309.2</c:v>
                </c:pt>
                <c:pt idx="3">
                  <c:v>310.5833333333333</c:v>
                </c:pt>
                <c:pt idx="4">
                  <c:v>310.7166666666666</c:v>
                </c:pt>
                <c:pt idx="5">
                  <c:v>367.8833333333333</c:v>
                </c:pt>
                <c:pt idx="6">
                  <c:v>368.5</c:v>
                </c:pt>
                <c:pt idx="7">
                  <c:v>368.9333333333333</c:v>
                </c:pt>
                <c:pt idx="8">
                  <c:v>369.4833333333333</c:v>
                </c:pt>
                <c:pt idx="9">
                  <c:v>370.6</c:v>
                </c:pt>
                <c:pt idx="10">
                  <c:v>407.4</c:v>
                </c:pt>
                <c:pt idx="11">
                  <c:v>407.8833333333333</c:v>
                </c:pt>
                <c:pt idx="12">
                  <c:v>407.9166666666667</c:v>
                </c:pt>
                <c:pt idx="13">
                  <c:v>408.6</c:v>
                </c:pt>
                <c:pt idx="14">
                  <c:v>408.9666666666666</c:v>
                </c:pt>
                <c:pt idx="15">
                  <c:v>421.3</c:v>
                </c:pt>
                <c:pt idx="16">
                  <c:v>421.65</c:v>
                </c:pt>
                <c:pt idx="17">
                  <c:v>423.2333333333333</c:v>
                </c:pt>
                <c:pt idx="18">
                  <c:v>426.6</c:v>
                </c:pt>
                <c:pt idx="19">
                  <c:v>429.45</c:v>
                </c:pt>
                <c:pt idx="20">
                  <c:v>450.5833333333333</c:v>
                </c:pt>
                <c:pt idx="21">
                  <c:v>451.0333333333334</c:v>
                </c:pt>
                <c:pt idx="22">
                  <c:v>452.3166666666666</c:v>
                </c:pt>
                <c:pt idx="23">
                  <c:v>452.7333333333333</c:v>
                </c:pt>
                <c:pt idx="24">
                  <c:v>453.4833333333333</c:v>
                </c:pt>
              </c:numCache>
            </c:numRef>
          </c:xVal>
          <c:yVal>
            <c:numRef>
              <c:f>'5x3'!$N$3:$N$27</c:f>
              <c:numCache>
                <c:formatCode>General</c:formatCode>
                <c:ptCount val="25"/>
                <c:pt idx="0">
                  <c:v>1.297487602410635</c:v>
                </c:pt>
                <c:pt idx="1">
                  <c:v>1.258437871296401</c:v>
                </c:pt>
                <c:pt idx="2">
                  <c:v>1.274744825764324</c:v>
                </c:pt>
                <c:pt idx="3">
                  <c:v>1.302927898266111</c:v>
                </c:pt>
                <c:pt idx="4">
                  <c:v>1.268451758358911</c:v>
                </c:pt>
                <c:pt idx="5">
                  <c:v>1.153566306713397</c:v>
                </c:pt>
                <c:pt idx="6">
                  <c:v>1.146485619753259</c:v>
                </c:pt>
                <c:pt idx="7">
                  <c:v>1.154099417322339</c:v>
                </c:pt>
                <c:pt idx="8">
                  <c:v>1.158046248249063</c:v>
                </c:pt>
                <c:pt idx="9">
                  <c:v>1.15420769545452</c:v>
                </c:pt>
                <c:pt idx="10">
                  <c:v>1.102221457084205</c:v>
                </c:pt>
                <c:pt idx="11">
                  <c:v>0.936592421239439</c:v>
                </c:pt>
                <c:pt idx="12">
                  <c:v>0.977482717919584</c:v>
                </c:pt>
                <c:pt idx="13">
                  <c:v>1.115567180719182</c:v>
                </c:pt>
                <c:pt idx="14">
                  <c:v>1.0470847213785</c:v>
                </c:pt>
                <c:pt idx="15">
                  <c:v>0.998068365316288</c:v>
                </c:pt>
                <c:pt idx="16">
                  <c:v>1.006520127421825</c:v>
                </c:pt>
                <c:pt idx="17">
                  <c:v>0.973986740630008</c:v>
                </c:pt>
                <c:pt idx="18">
                  <c:v>1.024749886638831</c:v>
                </c:pt>
                <c:pt idx="19">
                  <c:v>0.975989393426883</c:v>
                </c:pt>
                <c:pt idx="20">
                  <c:v>1.06392385023297</c:v>
                </c:pt>
                <c:pt idx="21">
                  <c:v>1.043455509711112</c:v>
                </c:pt>
                <c:pt idx="22">
                  <c:v>1.042373058255054</c:v>
                </c:pt>
                <c:pt idx="23">
                  <c:v>1.051550151805817</c:v>
                </c:pt>
                <c:pt idx="24">
                  <c:v>1.060390356067502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87008"/>
        <c:axId val="168889328"/>
      </c:scatterChart>
      <c:valAx>
        <c:axId val="168887008"/>
        <c:scaling>
          <c:orientation val="minMax"/>
          <c:min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89328"/>
        <c:crosses val="autoZero"/>
        <c:crossBetween val="midCat"/>
      </c:valAx>
      <c:valAx>
        <c:axId val="1688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8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5x4 Propeller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'5x4'!$M$3:$M$60</c:f>
              <c:numCache>
                <c:formatCode>General</c:formatCode>
                <c:ptCount val="58"/>
                <c:pt idx="0">
                  <c:v>332.9</c:v>
                </c:pt>
                <c:pt idx="1">
                  <c:v>334.1666666666666</c:v>
                </c:pt>
                <c:pt idx="2">
                  <c:v>335.7166666666666</c:v>
                </c:pt>
                <c:pt idx="3">
                  <c:v>336.8166666666666</c:v>
                </c:pt>
                <c:pt idx="4">
                  <c:v>336.8833333333333</c:v>
                </c:pt>
                <c:pt idx="5">
                  <c:v>337.2166666666666</c:v>
                </c:pt>
                <c:pt idx="6">
                  <c:v>337.2666666666666</c:v>
                </c:pt>
                <c:pt idx="7">
                  <c:v>340.1166666666666</c:v>
                </c:pt>
                <c:pt idx="8">
                  <c:v>340.7166666666666</c:v>
                </c:pt>
                <c:pt idx="9">
                  <c:v>363.45</c:v>
                </c:pt>
                <c:pt idx="10">
                  <c:v>364.6666666666666</c:v>
                </c:pt>
                <c:pt idx="11">
                  <c:v>365.35</c:v>
                </c:pt>
                <c:pt idx="12">
                  <c:v>365.7166666666666</c:v>
                </c:pt>
                <c:pt idx="13">
                  <c:v>366.3</c:v>
                </c:pt>
                <c:pt idx="14">
                  <c:v>366.5666666666666</c:v>
                </c:pt>
                <c:pt idx="15">
                  <c:v>366.75</c:v>
                </c:pt>
                <c:pt idx="16">
                  <c:v>367.2166666666666</c:v>
                </c:pt>
                <c:pt idx="17">
                  <c:v>368.2</c:v>
                </c:pt>
                <c:pt idx="18">
                  <c:v>369.0333333333334</c:v>
                </c:pt>
                <c:pt idx="19">
                  <c:v>385.1166666666666</c:v>
                </c:pt>
                <c:pt idx="20">
                  <c:v>389.45</c:v>
                </c:pt>
                <c:pt idx="21">
                  <c:v>390.3</c:v>
                </c:pt>
                <c:pt idx="22">
                  <c:v>390.7666666666666</c:v>
                </c:pt>
                <c:pt idx="23">
                  <c:v>390.9</c:v>
                </c:pt>
                <c:pt idx="24">
                  <c:v>394.15</c:v>
                </c:pt>
                <c:pt idx="25">
                  <c:v>395.95</c:v>
                </c:pt>
                <c:pt idx="26">
                  <c:v>400.2333333333333</c:v>
                </c:pt>
                <c:pt idx="27">
                  <c:v>400.5</c:v>
                </c:pt>
                <c:pt idx="28">
                  <c:v>403.1166666666666</c:v>
                </c:pt>
                <c:pt idx="29">
                  <c:v>410.5333333333334</c:v>
                </c:pt>
                <c:pt idx="30">
                  <c:v>410.6333333333333</c:v>
                </c:pt>
                <c:pt idx="31">
                  <c:v>413.0666666666666</c:v>
                </c:pt>
                <c:pt idx="32">
                  <c:v>416.4333333333333</c:v>
                </c:pt>
                <c:pt idx="33">
                  <c:v>417.5333333333334</c:v>
                </c:pt>
                <c:pt idx="34">
                  <c:v>417.7833333333334</c:v>
                </c:pt>
                <c:pt idx="35">
                  <c:v>418.0833333333333</c:v>
                </c:pt>
                <c:pt idx="36">
                  <c:v>418.6166666666666</c:v>
                </c:pt>
                <c:pt idx="37">
                  <c:v>419.5</c:v>
                </c:pt>
                <c:pt idx="38">
                  <c:v>423.2666666666666</c:v>
                </c:pt>
                <c:pt idx="39">
                  <c:v>439.6833333333333</c:v>
                </c:pt>
                <c:pt idx="40">
                  <c:v>441.6166666666666</c:v>
                </c:pt>
                <c:pt idx="41">
                  <c:v>441.7333333333333</c:v>
                </c:pt>
                <c:pt idx="42">
                  <c:v>441.8166666666666</c:v>
                </c:pt>
                <c:pt idx="43">
                  <c:v>443.7</c:v>
                </c:pt>
                <c:pt idx="44">
                  <c:v>450.35</c:v>
                </c:pt>
                <c:pt idx="45">
                  <c:v>450.4</c:v>
                </c:pt>
                <c:pt idx="46">
                  <c:v>452.05</c:v>
                </c:pt>
                <c:pt idx="47">
                  <c:v>452.8166666666666</c:v>
                </c:pt>
                <c:pt idx="48">
                  <c:v>454.8833333333333</c:v>
                </c:pt>
                <c:pt idx="49">
                  <c:v>472.9</c:v>
                </c:pt>
                <c:pt idx="50">
                  <c:v>473.2</c:v>
                </c:pt>
                <c:pt idx="51">
                  <c:v>473.4666666666666</c:v>
                </c:pt>
                <c:pt idx="52">
                  <c:v>473.7166666666666</c:v>
                </c:pt>
                <c:pt idx="53">
                  <c:v>473.9666666666666</c:v>
                </c:pt>
                <c:pt idx="54">
                  <c:v>474.7166666666666</c:v>
                </c:pt>
                <c:pt idx="55">
                  <c:v>474.7833333333334</c:v>
                </c:pt>
                <c:pt idx="56">
                  <c:v>475.7166666666666</c:v>
                </c:pt>
                <c:pt idx="57">
                  <c:v>476.6166666666666</c:v>
                </c:pt>
              </c:numCache>
            </c:numRef>
          </c:xVal>
          <c:yVal>
            <c:numRef>
              <c:f>'5x4'!$N$3:$N$60</c:f>
              <c:numCache>
                <c:formatCode>General</c:formatCode>
                <c:ptCount val="58"/>
                <c:pt idx="0">
                  <c:v>1.249106026111347</c:v>
                </c:pt>
                <c:pt idx="1">
                  <c:v>1.224497877697468</c:v>
                </c:pt>
                <c:pt idx="2">
                  <c:v>1.210376334275142</c:v>
                </c:pt>
                <c:pt idx="3">
                  <c:v>1.213992080554241</c:v>
                </c:pt>
                <c:pt idx="4">
                  <c:v>1.227275109536639</c:v>
                </c:pt>
                <c:pt idx="5">
                  <c:v>1.238659043706101</c:v>
                </c:pt>
                <c:pt idx="6">
                  <c:v>1.202846607369326</c:v>
                </c:pt>
                <c:pt idx="7">
                  <c:v>1.207782551772013</c:v>
                </c:pt>
                <c:pt idx="8">
                  <c:v>1.211016023877506</c:v>
                </c:pt>
                <c:pt idx="9">
                  <c:v>1.272374936873057</c:v>
                </c:pt>
                <c:pt idx="10">
                  <c:v>1.261976085983794</c:v>
                </c:pt>
                <c:pt idx="11">
                  <c:v>1.261250599378143</c:v>
                </c:pt>
                <c:pt idx="12">
                  <c:v>1.22478058544905</c:v>
                </c:pt>
                <c:pt idx="13">
                  <c:v>1.258486039381787</c:v>
                </c:pt>
                <c:pt idx="14">
                  <c:v>1.249548829129832</c:v>
                </c:pt>
                <c:pt idx="15">
                  <c:v>1.258698036058194</c:v>
                </c:pt>
                <c:pt idx="16">
                  <c:v>1.25897015138002</c:v>
                </c:pt>
                <c:pt idx="17">
                  <c:v>1.241219867136675</c:v>
                </c:pt>
                <c:pt idx="18">
                  <c:v>1.239769948225948</c:v>
                </c:pt>
                <c:pt idx="19">
                  <c:v>1.276742382196996</c:v>
                </c:pt>
                <c:pt idx="20">
                  <c:v>1.226868385191074</c:v>
                </c:pt>
                <c:pt idx="21">
                  <c:v>1.248982530280082</c:v>
                </c:pt>
                <c:pt idx="22">
                  <c:v>1.271301248476966</c:v>
                </c:pt>
                <c:pt idx="23">
                  <c:v>1.234361884330245</c:v>
                </c:pt>
                <c:pt idx="24">
                  <c:v>1.223168811470784</c:v>
                </c:pt>
                <c:pt idx="25">
                  <c:v>1.226051916793575</c:v>
                </c:pt>
                <c:pt idx="26">
                  <c:v>1.20130825236016</c:v>
                </c:pt>
                <c:pt idx="27">
                  <c:v>1.22810049602472</c:v>
                </c:pt>
                <c:pt idx="28">
                  <c:v>1.22296671951053</c:v>
                </c:pt>
                <c:pt idx="29">
                  <c:v>1.267023962342439</c:v>
                </c:pt>
                <c:pt idx="30">
                  <c:v>1.271089372035</c:v>
                </c:pt>
                <c:pt idx="31">
                  <c:v>1.256927366750354</c:v>
                </c:pt>
                <c:pt idx="32">
                  <c:v>1.239810804337452</c:v>
                </c:pt>
                <c:pt idx="33">
                  <c:v>1.252505921086238</c:v>
                </c:pt>
                <c:pt idx="34">
                  <c:v>1.232596508401591</c:v>
                </c:pt>
                <c:pt idx="35">
                  <c:v>1.238722512605529</c:v>
                </c:pt>
                <c:pt idx="36">
                  <c:v>1.239269704852968</c:v>
                </c:pt>
                <c:pt idx="37">
                  <c:v>1.24963364816507</c:v>
                </c:pt>
                <c:pt idx="38">
                  <c:v>1.249198251433068</c:v>
                </c:pt>
                <c:pt idx="39">
                  <c:v>1.268163565359433</c:v>
                </c:pt>
                <c:pt idx="40">
                  <c:v>1.266545143802557</c:v>
                </c:pt>
                <c:pt idx="41">
                  <c:v>1.246793174942973</c:v>
                </c:pt>
                <c:pt idx="42">
                  <c:v>1.283543920960359</c:v>
                </c:pt>
                <c:pt idx="43">
                  <c:v>1.288855347897949</c:v>
                </c:pt>
                <c:pt idx="44">
                  <c:v>1.267076194545433</c:v>
                </c:pt>
                <c:pt idx="45">
                  <c:v>1.256050979715924</c:v>
                </c:pt>
                <c:pt idx="46">
                  <c:v>1.274164168394886</c:v>
                </c:pt>
                <c:pt idx="47">
                  <c:v>1.239444722827013</c:v>
                </c:pt>
                <c:pt idx="48">
                  <c:v>1.259745192647062</c:v>
                </c:pt>
                <c:pt idx="49">
                  <c:v>1.239671033385614</c:v>
                </c:pt>
                <c:pt idx="50">
                  <c:v>1.26692352203268</c:v>
                </c:pt>
                <c:pt idx="51">
                  <c:v>1.215052435687007</c:v>
                </c:pt>
                <c:pt idx="52">
                  <c:v>1.208522429663649</c:v>
                </c:pt>
                <c:pt idx="53">
                  <c:v>1.226857834903153</c:v>
                </c:pt>
                <c:pt idx="54">
                  <c:v>1.215307976105832</c:v>
                </c:pt>
                <c:pt idx="55">
                  <c:v>1.226294374547799</c:v>
                </c:pt>
                <c:pt idx="56">
                  <c:v>1.215861602726745</c:v>
                </c:pt>
                <c:pt idx="57">
                  <c:v>1.2180413318818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23888"/>
        <c:axId val="168827280"/>
      </c:scatterChart>
      <c:valAx>
        <c:axId val="168823888"/>
        <c:scaling>
          <c:orientation val="minMax"/>
          <c:min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(rev/s)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7280"/>
        <c:crosses val="autoZero"/>
        <c:crossBetween val="midCat"/>
      </c:valAx>
      <c:valAx>
        <c:axId val="168827280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5260279965"/>
                  <c:y val="-0.4580180081656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'5x4.5'!$M$3:$M$18</c:f>
              <c:numCache>
                <c:formatCode>General</c:formatCode>
                <c:ptCount val="16"/>
                <c:pt idx="0">
                  <c:v>325.6333333333333</c:v>
                </c:pt>
                <c:pt idx="1">
                  <c:v>327.5833333333333</c:v>
                </c:pt>
                <c:pt idx="2">
                  <c:v>327.65</c:v>
                </c:pt>
                <c:pt idx="3">
                  <c:v>330.1833333333333</c:v>
                </c:pt>
                <c:pt idx="4">
                  <c:v>360.8</c:v>
                </c:pt>
                <c:pt idx="5">
                  <c:v>361.75</c:v>
                </c:pt>
                <c:pt idx="6">
                  <c:v>362.3</c:v>
                </c:pt>
                <c:pt idx="7">
                  <c:v>363.4</c:v>
                </c:pt>
                <c:pt idx="8">
                  <c:v>380.15</c:v>
                </c:pt>
                <c:pt idx="9">
                  <c:v>383.3</c:v>
                </c:pt>
                <c:pt idx="10">
                  <c:v>386.8833333333333</c:v>
                </c:pt>
                <c:pt idx="11">
                  <c:v>448.6</c:v>
                </c:pt>
                <c:pt idx="12">
                  <c:v>450.25</c:v>
                </c:pt>
                <c:pt idx="13">
                  <c:v>450.6</c:v>
                </c:pt>
                <c:pt idx="14">
                  <c:v>451.5666666666666</c:v>
                </c:pt>
                <c:pt idx="15">
                  <c:v>453.7166666666666</c:v>
                </c:pt>
              </c:numCache>
            </c:numRef>
          </c:xVal>
          <c:yVal>
            <c:numRef>
              <c:f>'5x4.5'!$N$3:$N$18</c:f>
              <c:numCache>
                <c:formatCode>General</c:formatCode>
                <c:ptCount val="16"/>
                <c:pt idx="0">
                  <c:v>1.362990599991065</c:v>
                </c:pt>
                <c:pt idx="1">
                  <c:v>1.348319141113142</c:v>
                </c:pt>
                <c:pt idx="2">
                  <c:v>1.366231380611317</c:v>
                </c:pt>
                <c:pt idx="3">
                  <c:v>1.351918532028054</c:v>
                </c:pt>
                <c:pt idx="4">
                  <c:v>1.371690979151154</c:v>
                </c:pt>
                <c:pt idx="5">
                  <c:v>1.375682731150117</c:v>
                </c:pt>
                <c:pt idx="6">
                  <c:v>1.37131654623238</c:v>
                </c:pt>
                <c:pt idx="7">
                  <c:v>1.368535896612454</c:v>
                </c:pt>
                <c:pt idx="8">
                  <c:v>1.372215433637387</c:v>
                </c:pt>
                <c:pt idx="9">
                  <c:v>1.371016118118801</c:v>
                </c:pt>
                <c:pt idx="10">
                  <c:v>1.381463662556709</c:v>
                </c:pt>
                <c:pt idx="11">
                  <c:v>1.326188980007973</c:v>
                </c:pt>
                <c:pt idx="12">
                  <c:v>1.329246379654795</c:v>
                </c:pt>
                <c:pt idx="13">
                  <c:v>1.306709626211955</c:v>
                </c:pt>
                <c:pt idx="14">
                  <c:v>1.330916878477528</c:v>
                </c:pt>
                <c:pt idx="15">
                  <c:v>1.322712238300424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98000"/>
        <c:axId val="109463840"/>
      </c:scatterChart>
      <c:valAx>
        <c:axId val="109398000"/>
        <c:scaling>
          <c:orientation val="minMax"/>
          <c:min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3840"/>
        <c:crosses val="autoZero"/>
        <c:crossBetween val="midCat"/>
      </c:valAx>
      <c:valAx>
        <c:axId val="109463840"/>
        <c:scaling>
          <c:orientation val="minMax"/>
          <c:max val="1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9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84842519685"/>
                  <c:y val="-0.256989282589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'6x3'!$M$3:$M$29</c:f>
              <c:numCache>
                <c:formatCode>General</c:formatCode>
                <c:ptCount val="27"/>
                <c:pt idx="0">
                  <c:v>300.7333333333333</c:v>
                </c:pt>
                <c:pt idx="1">
                  <c:v>301.3</c:v>
                </c:pt>
                <c:pt idx="2">
                  <c:v>301.7166666666666</c:v>
                </c:pt>
                <c:pt idx="3">
                  <c:v>303.6833333333333</c:v>
                </c:pt>
                <c:pt idx="4">
                  <c:v>305.7333333333333</c:v>
                </c:pt>
                <c:pt idx="5">
                  <c:v>344.8166666666666</c:v>
                </c:pt>
                <c:pt idx="6">
                  <c:v>345.1</c:v>
                </c:pt>
                <c:pt idx="7">
                  <c:v>345.6333333333333</c:v>
                </c:pt>
                <c:pt idx="8">
                  <c:v>346.6</c:v>
                </c:pt>
                <c:pt idx="9">
                  <c:v>346.75</c:v>
                </c:pt>
                <c:pt idx="10">
                  <c:v>347.55</c:v>
                </c:pt>
                <c:pt idx="11">
                  <c:v>349.4333333333333</c:v>
                </c:pt>
                <c:pt idx="12">
                  <c:v>389.8333333333333</c:v>
                </c:pt>
                <c:pt idx="13">
                  <c:v>390.7333333333333</c:v>
                </c:pt>
                <c:pt idx="14">
                  <c:v>392.15</c:v>
                </c:pt>
                <c:pt idx="15">
                  <c:v>393.6166666666666</c:v>
                </c:pt>
                <c:pt idx="16">
                  <c:v>395.2</c:v>
                </c:pt>
                <c:pt idx="17">
                  <c:v>417.35</c:v>
                </c:pt>
                <c:pt idx="18">
                  <c:v>420.7333333333333</c:v>
                </c:pt>
                <c:pt idx="19">
                  <c:v>421.5</c:v>
                </c:pt>
                <c:pt idx="20">
                  <c:v>424.4666666666666</c:v>
                </c:pt>
                <c:pt idx="21">
                  <c:v>427.9166666666667</c:v>
                </c:pt>
                <c:pt idx="22">
                  <c:v>460.9</c:v>
                </c:pt>
                <c:pt idx="23">
                  <c:v>463.3166666666666</c:v>
                </c:pt>
                <c:pt idx="24">
                  <c:v>465.35</c:v>
                </c:pt>
                <c:pt idx="25">
                  <c:v>466.1833333333333</c:v>
                </c:pt>
                <c:pt idx="26">
                  <c:v>472.5166666666666</c:v>
                </c:pt>
              </c:numCache>
            </c:numRef>
          </c:xVal>
          <c:yVal>
            <c:numRef>
              <c:f>'6x3'!$N$3:$N$29</c:f>
              <c:numCache>
                <c:formatCode>General</c:formatCode>
                <c:ptCount val="27"/>
                <c:pt idx="0">
                  <c:v>0.69795095063261</c:v>
                </c:pt>
                <c:pt idx="1">
                  <c:v>0.701875178405438</c:v>
                </c:pt>
                <c:pt idx="2">
                  <c:v>0.70716046055092</c:v>
                </c:pt>
                <c:pt idx="3">
                  <c:v>0.703521547825616</c:v>
                </c:pt>
                <c:pt idx="4">
                  <c:v>0.705910825467252</c:v>
                </c:pt>
                <c:pt idx="5">
                  <c:v>0.707994196842801</c:v>
                </c:pt>
                <c:pt idx="6">
                  <c:v>0.71215641711196</c:v>
                </c:pt>
                <c:pt idx="7">
                  <c:v>0.711570909073044</c:v>
                </c:pt>
                <c:pt idx="8">
                  <c:v>0.709347193358819</c:v>
                </c:pt>
                <c:pt idx="9">
                  <c:v>0.723878567017222</c:v>
                </c:pt>
                <c:pt idx="10">
                  <c:v>0.710418276257028</c:v>
                </c:pt>
                <c:pt idx="11">
                  <c:v>0.744449649398019</c:v>
                </c:pt>
                <c:pt idx="12">
                  <c:v>0.714415284548607</c:v>
                </c:pt>
                <c:pt idx="13">
                  <c:v>0.714883088321196</c:v>
                </c:pt>
                <c:pt idx="14">
                  <c:v>0.703355632506492</c:v>
                </c:pt>
                <c:pt idx="15">
                  <c:v>0.702392785634525</c:v>
                </c:pt>
                <c:pt idx="16">
                  <c:v>0.703782385737984</c:v>
                </c:pt>
                <c:pt idx="17">
                  <c:v>0.73064876737486</c:v>
                </c:pt>
                <c:pt idx="18">
                  <c:v>0.716402942428323</c:v>
                </c:pt>
                <c:pt idx="19">
                  <c:v>0.701391657933826</c:v>
                </c:pt>
                <c:pt idx="20">
                  <c:v>0.711154570473603</c:v>
                </c:pt>
                <c:pt idx="21">
                  <c:v>0.703696686546407</c:v>
                </c:pt>
                <c:pt idx="22">
                  <c:v>0.718784031391378</c:v>
                </c:pt>
                <c:pt idx="23">
                  <c:v>0.711871073007024</c:v>
                </c:pt>
                <c:pt idx="24">
                  <c:v>0.715664651545341</c:v>
                </c:pt>
                <c:pt idx="25">
                  <c:v>0.71567173130118</c:v>
                </c:pt>
                <c:pt idx="26">
                  <c:v>0.718556995165353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4624"/>
        <c:axId val="74136944"/>
      </c:scatterChart>
      <c:valAx>
        <c:axId val="74134624"/>
        <c:scaling>
          <c:orientation val="minMax"/>
          <c:min val="2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6944"/>
        <c:crosses val="autoZero"/>
        <c:crossBetween val="midCat"/>
      </c:valAx>
      <c:valAx>
        <c:axId val="741369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855861767279"/>
                  <c:y val="-0.2824945319335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'6x4.5'!$M$3:$M$27</c:f>
              <c:numCache>
                <c:formatCode>General</c:formatCode>
                <c:ptCount val="25"/>
                <c:pt idx="0">
                  <c:v>190.25</c:v>
                </c:pt>
                <c:pt idx="1">
                  <c:v>190.6166666666667</c:v>
                </c:pt>
                <c:pt idx="2">
                  <c:v>199.6333333333333</c:v>
                </c:pt>
                <c:pt idx="3">
                  <c:v>202.2333333333333</c:v>
                </c:pt>
                <c:pt idx="4">
                  <c:v>202.8666666666667</c:v>
                </c:pt>
                <c:pt idx="5">
                  <c:v>203.1666666666667</c:v>
                </c:pt>
                <c:pt idx="6">
                  <c:v>203.4166666666667</c:v>
                </c:pt>
                <c:pt idx="7">
                  <c:v>204.3666666666667</c:v>
                </c:pt>
                <c:pt idx="8">
                  <c:v>204.8166666666667</c:v>
                </c:pt>
                <c:pt idx="9">
                  <c:v>211.3333333333333</c:v>
                </c:pt>
                <c:pt idx="10">
                  <c:v>286.0666666666666</c:v>
                </c:pt>
                <c:pt idx="11">
                  <c:v>287.8833333333333</c:v>
                </c:pt>
                <c:pt idx="12">
                  <c:v>288.1333333333333</c:v>
                </c:pt>
                <c:pt idx="13">
                  <c:v>290.0333333333334</c:v>
                </c:pt>
                <c:pt idx="14">
                  <c:v>291.3166666666666</c:v>
                </c:pt>
                <c:pt idx="15">
                  <c:v>311.3166666666666</c:v>
                </c:pt>
                <c:pt idx="16">
                  <c:v>315.1</c:v>
                </c:pt>
                <c:pt idx="17">
                  <c:v>316.1833333333333</c:v>
                </c:pt>
                <c:pt idx="18">
                  <c:v>317.4333333333333</c:v>
                </c:pt>
                <c:pt idx="19">
                  <c:v>317.65</c:v>
                </c:pt>
                <c:pt idx="20">
                  <c:v>317.7833333333334</c:v>
                </c:pt>
                <c:pt idx="21">
                  <c:v>319.7666666666666</c:v>
                </c:pt>
                <c:pt idx="22">
                  <c:v>324.4333333333333</c:v>
                </c:pt>
                <c:pt idx="23">
                  <c:v>329.4333333333333</c:v>
                </c:pt>
                <c:pt idx="24">
                  <c:v>333.9333333333333</c:v>
                </c:pt>
              </c:numCache>
            </c:numRef>
          </c:xVal>
          <c:yVal>
            <c:numRef>
              <c:f>'6x4.5'!$N$3:$N$27</c:f>
              <c:numCache>
                <c:formatCode>General</c:formatCode>
                <c:ptCount val="25"/>
                <c:pt idx="0">
                  <c:v>1.971828582012719</c:v>
                </c:pt>
                <c:pt idx="1">
                  <c:v>1.91723143415419</c:v>
                </c:pt>
                <c:pt idx="2">
                  <c:v>1.711889788639847</c:v>
                </c:pt>
                <c:pt idx="3">
                  <c:v>1.659653297199361</c:v>
                </c:pt>
                <c:pt idx="4">
                  <c:v>1.671709963190875</c:v>
                </c:pt>
                <c:pt idx="5">
                  <c:v>1.837586157538268</c:v>
                </c:pt>
                <c:pt idx="6">
                  <c:v>1.70661993986191</c:v>
                </c:pt>
                <c:pt idx="7">
                  <c:v>1.793144604465538</c:v>
                </c:pt>
                <c:pt idx="8">
                  <c:v>1.842814394834782</c:v>
                </c:pt>
                <c:pt idx="9">
                  <c:v>1.741235521982424</c:v>
                </c:pt>
                <c:pt idx="10">
                  <c:v>1.690172204195594</c:v>
                </c:pt>
                <c:pt idx="11">
                  <c:v>1.667278470348698</c:v>
                </c:pt>
                <c:pt idx="12">
                  <c:v>1.684463735255394</c:v>
                </c:pt>
                <c:pt idx="13">
                  <c:v>1.680968446740165</c:v>
                </c:pt>
                <c:pt idx="14">
                  <c:v>1.716616826776526</c:v>
                </c:pt>
                <c:pt idx="15">
                  <c:v>1.757918254103657</c:v>
                </c:pt>
                <c:pt idx="16">
                  <c:v>1.644385371176824</c:v>
                </c:pt>
                <c:pt idx="17">
                  <c:v>1.701059102445617</c:v>
                </c:pt>
                <c:pt idx="18">
                  <c:v>1.742249395179429</c:v>
                </c:pt>
                <c:pt idx="19">
                  <c:v>1.882465290034481</c:v>
                </c:pt>
                <c:pt idx="20">
                  <c:v>1.946347116588151</c:v>
                </c:pt>
                <c:pt idx="21">
                  <c:v>1.879289896123995</c:v>
                </c:pt>
                <c:pt idx="22">
                  <c:v>1.904659531800215</c:v>
                </c:pt>
                <c:pt idx="23">
                  <c:v>1.687451552296006</c:v>
                </c:pt>
                <c:pt idx="24">
                  <c:v>1.844283160668538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38192"/>
        <c:axId val="147330224"/>
      </c:scatterChart>
      <c:valAx>
        <c:axId val="147238192"/>
        <c:scaling>
          <c:orientation val="minMax"/>
          <c:min val="1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0224"/>
        <c:crosses val="autoZero"/>
        <c:crossBetween val="midCat"/>
      </c:valAx>
      <c:valAx>
        <c:axId val="147330224"/>
        <c:scaling>
          <c:orientation val="minMax"/>
          <c:max val="2.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1</xdr:row>
      <xdr:rowOff>127000</xdr:rowOff>
    </xdr:from>
    <xdr:to>
      <xdr:col>19</xdr:col>
      <xdr:colOff>711200</xdr:colOff>
      <xdr:row>15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749300</xdr:colOff>
      <xdr:row>0</xdr:row>
      <xdr:rowOff>177800</xdr:rowOff>
    </xdr:from>
    <xdr:to>
      <xdr:col>20</xdr:col>
      <xdr:colOff>368300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215900</xdr:colOff>
      <xdr:row>3</xdr:row>
      <xdr:rowOff>25400</xdr:rowOff>
    </xdr:from>
    <xdr:to>
      <xdr:col>19</xdr:col>
      <xdr:colOff>660400</xdr:colOff>
      <xdr:row>16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349250</xdr:colOff>
      <xdr:row>0</xdr:row>
      <xdr:rowOff>177800</xdr:rowOff>
    </xdr:from>
    <xdr:to>
      <xdr:col>19</xdr:col>
      <xdr:colOff>793750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393700</xdr:colOff>
      <xdr:row>1</xdr:row>
      <xdr:rowOff>114300</xdr:rowOff>
    </xdr:from>
    <xdr:to>
      <xdr:col>20</xdr:col>
      <xdr:colOff>12700</xdr:colOff>
      <xdr:row>15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444500</xdr:colOff>
      <xdr:row>3</xdr:row>
      <xdr:rowOff>12700</xdr:rowOff>
    </xdr:from>
    <xdr:to>
      <xdr:col>20</xdr:col>
      <xdr:colOff>63500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2</xdr:row>
      <xdr:rowOff>177800</xdr:rowOff>
    </xdr:from>
    <xdr:to>
      <xdr:col>20</xdr:col>
      <xdr:colOff>215900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N2"/>
    </sheetView>
  </sheetViews>
  <sheetFormatPr baseColWidth="10" defaultRowHeight="16" x14ac:dyDescent="0.2"/>
  <cols>
    <col min="5" max="5" width="16.5" customWidth="1"/>
    <col min="7" max="7" width="13.33203125" customWidth="1"/>
    <col min="8" max="8" width="21.6640625" customWidth="1"/>
  </cols>
  <sheetData>
    <row r="1" spans="1:14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t="s">
        <v>1</v>
      </c>
      <c r="G1" t="s">
        <v>8</v>
      </c>
      <c r="J1" t="s">
        <v>2</v>
      </c>
      <c r="K1" s="1">
        <v>0.83333333333333337</v>
      </c>
      <c r="M1" s="2" t="s">
        <v>3</v>
      </c>
      <c r="N1" s="2"/>
    </row>
    <row r="2" spans="1:14" x14ac:dyDescent="0.2">
      <c r="A2">
        <v>7309</v>
      </c>
      <c r="B2">
        <v>10.1632746580659</v>
      </c>
      <c r="C2">
        <v>1000</v>
      </c>
      <c r="D2">
        <f>1352.4/C2</f>
        <v>1.3524</v>
      </c>
      <c r="E2">
        <f>D2*B2</f>
        <v>13.744812647568324</v>
      </c>
      <c r="F2">
        <f>A2/60</f>
        <v>121.81666666666666</v>
      </c>
      <c r="G2">
        <f>E2/($K$2*(F2^2)*($K$1^5))</f>
        <v>0.96921422906809362</v>
      </c>
      <c r="H2" t="s">
        <v>4</v>
      </c>
      <c r="J2" t="s">
        <v>5</v>
      </c>
      <c r="K2">
        <v>2.3779999999999999E-3</v>
      </c>
      <c r="M2" s="2" t="s">
        <v>1</v>
      </c>
      <c r="N2" s="2" t="s">
        <v>8</v>
      </c>
    </row>
    <row r="3" spans="1:14" x14ac:dyDescent="0.2">
      <c r="A3">
        <v>7734</v>
      </c>
      <c r="B3">
        <v>12.1768955360227</v>
      </c>
      <c r="C3">
        <v>1000</v>
      </c>
      <c r="D3">
        <f t="shared" ref="D3:D29" si="0">1352.4/C3</f>
        <v>1.3524</v>
      </c>
      <c r="E3">
        <f t="shared" ref="E3:E29" si="1">D3*B3</f>
        <v>16.4680335229171</v>
      </c>
      <c r="F3">
        <f t="shared" ref="F3:F29" si="2">A3/60</f>
        <v>128.9</v>
      </c>
      <c r="G3">
        <f t="shared" ref="G3:G29" si="3">E3/($K$2*(F3^2)*($K$1^5))</f>
        <v>1.0371230526297217</v>
      </c>
      <c r="M3" s="2">
        <v>121.81666666666666</v>
      </c>
      <c r="N3" s="2">
        <v>0.96921422906809362</v>
      </c>
    </row>
    <row r="4" spans="1:14" x14ac:dyDescent="0.2">
      <c r="A4">
        <v>7704</v>
      </c>
      <c r="B4">
        <v>11.96806831134</v>
      </c>
      <c r="C4">
        <v>1000</v>
      </c>
      <c r="D4">
        <f t="shared" si="0"/>
        <v>1.3524</v>
      </c>
      <c r="E4">
        <f t="shared" si="1"/>
        <v>16.185615584256215</v>
      </c>
      <c r="F4">
        <f t="shared" si="2"/>
        <v>128.4</v>
      </c>
      <c r="G4">
        <f t="shared" si="3"/>
        <v>1.0272911671394696</v>
      </c>
      <c r="M4" s="2">
        <v>126.08333333333333</v>
      </c>
      <c r="N4" s="2">
        <v>1.0587628663721398</v>
      </c>
    </row>
    <row r="5" spans="1:14" x14ac:dyDescent="0.2">
      <c r="A5">
        <v>7697</v>
      </c>
      <c r="B5">
        <v>11.802353738687501</v>
      </c>
      <c r="C5">
        <v>1000</v>
      </c>
      <c r="D5">
        <f t="shared" si="0"/>
        <v>1.3524</v>
      </c>
      <c r="E5">
        <f t="shared" si="1"/>
        <v>15.961503196200976</v>
      </c>
      <c r="F5">
        <f t="shared" si="2"/>
        <v>128.28333333333333</v>
      </c>
      <c r="G5">
        <f t="shared" si="3"/>
        <v>1.0149103859291664</v>
      </c>
      <c r="M5" s="2">
        <v>127.25</v>
      </c>
      <c r="N5" s="2">
        <v>1.0277498016892959</v>
      </c>
    </row>
    <row r="6" spans="1:14" x14ac:dyDescent="0.2">
      <c r="A6">
        <v>7635</v>
      </c>
      <c r="B6">
        <v>11.7598949330488</v>
      </c>
      <c r="C6">
        <v>1000</v>
      </c>
      <c r="D6">
        <f t="shared" si="0"/>
        <v>1.3524</v>
      </c>
      <c r="E6">
        <f t="shared" si="1"/>
        <v>15.904081907455197</v>
      </c>
      <c r="F6">
        <f t="shared" si="2"/>
        <v>127.25</v>
      </c>
      <c r="G6">
        <f t="shared" si="3"/>
        <v>1.0277498016892959</v>
      </c>
      <c r="M6" s="2">
        <v>128.28333333333333</v>
      </c>
      <c r="N6" s="2">
        <v>1.0149103859291664</v>
      </c>
    </row>
    <row r="7" spans="1:14" x14ac:dyDescent="0.2">
      <c r="A7">
        <v>7565</v>
      </c>
      <c r="B7">
        <v>11.893632713114499</v>
      </c>
      <c r="C7">
        <v>1000</v>
      </c>
      <c r="D7">
        <f t="shared" si="0"/>
        <v>1.3524</v>
      </c>
      <c r="E7">
        <f t="shared" si="1"/>
        <v>16.08494888121605</v>
      </c>
      <c r="F7">
        <f t="shared" si="2"/>
        <v>126.08333333333333</v>
      </c>
      <c r="G7">
        <f t="shared" si="3"/>
        <v>1.0587628663721398</v>
      </c>
      <c r="M7" s="2">
        <v>128.4</v>
      </c>
      <c r="N7" s="2">
        <v>1.0272911671394696</v>
      </c>
    </row>
    <row r="8" spans="1:14" x14ac:dyDescent="0.2">
      <c r="A8">
        <v>18953</v>
      </c>
      <c r="B8">
        <v>14.915753208873101</v>
      </c>
      <c r="C8">
        <v>1000</v>
      </c>
      <c r="D8">
        <f t="shared" si="0"/>
        <v>1.3524</v>
      </c>
      <c r="E8">
        <f t="shared" si="1"/>
        <v>20.172064639679981</v>
      </c>
      <c r="F8">
        <f t="shared" si="2"/>
        <v>315.88333333333333</v>
      </c>
      <c r="G8">
        <f t="shared" si="3"/>
        <v>0.21153941872958565</v>
      </c>
      <c r="H8" t="s">
        <v>11</v>
      </c>
      <c r="M8" s="2">
        <v>128.9</v>
      </c>
      <c r="N8" s="2">
        <v>1.0371230526297217</v>
      </c>
    </row>
    <row r="9" spans="1:14" x14ac:dyDescent="0.2">
      <c r="A9">
        <v>18778</v>
      </c>
      <c r="B9">
        <v>14.529126188626501</v>
      </c>
      <c r="C9">
        <v>1000</v>
      </c>
      <c r="D9">
        <f t="shared" si="0"/>
        <v>1.3524</v>
      </c>
      <c r="E9">
        <f t="shared" si="1"/>
        <v>19.649190257498482</v>
      </c>
      <c r="F9">
        <f t="shared" si="2"/>
        <v>312.96666666666664</v>
      </c>
      <c r="G9">
        <f t="shared" si="3"/>
        <v>0.20991470796531442</v>
      </c>
      <c r="M9" s="2">
        <v>142.53333333333333</v>
      </c>
      <c r="N9" s="2">
        <v>0.8783257581834385</v>
      </c>
    </row>
    <row r="10" spans="1:14" x14ac:dyDescent="0.2">
      <c r="A10">
        <v>18521</v>
      </c>
      <c r="B10">
        <v>14.400000607605101</v>
      </c>
      <c r="C10">
        <v>1000</v>
      </c>
      <c r="D10">
        <f t="shared" si="0"/>
        <v>1.3524</v>
      </c>
      <c r="E10">
        <f t="shared" si="1"/>
        <v>19.474560821725138</v>
      </c>
      <c r="F10">
        <f t="shared" si="2"/>
        <v>308.68333333333334</v>
      </c>
      <c r="G10">
        <f t="shared" si="3"/>
        <v>0.21386301727875842</v>
      </c>
      <c r="M10" s="2">
        <v>142.55000000000001</v>
      </c>
      <c r="N10" s="2">
        <v>0.86999593055423674</v>
      </c>
    </row>
    <row r="11" spans="1:14" x14ac:dyDescent="0.2">
      <c r="A11">
        <v>18330</v>
      </c>
      <c r="B11">
        <v>14.307388646149301</v>
      </c>
      <c r="C11">
        <v>1000</v>
      </c>
      <c r="D11">
        <f t="shared" si="0"/>
        <v>1.3524</v>
      </c>
      <c r="E11">
        <f t="shared" si="1"/>
        <v>19.349312405052316</v>
      </c>
      <c r="F11">
        <f t="shared" si="2"/>
        <v>305.5</v>
      </c>
      <c r="G11">
        <f t="shared" si="3"/>
        <v>0.21693892681173091</v>
      </c>
      <c r="M11" s="2">
        <v>142.9</v>
      </c>
      <c r="N11" s="2">
        <v>0.88057407778736285</v>
      </c>
    </row>
    <row r="12" spans="1:14" x14ac:dyDescent="0.2">
      <c r="A12">
        <v>18524</v>
      </c>
      <c r="B12">
        <v>13.856170344880899</v>
      </c>
      <c r="C12">
        <v>1000</v>
      </c>
      <c r="D12">
        <f t="shared" si="0"/>
        <v>1.3524</v>
      </c>
      <c r="E12">
        <f t="shared" si="1"/>
        <v>18.739084774416931</v>
      </c>
      <c r="F12">
        <f t="shared" si="2"/>
        <v>308.73333333333335</v>
      </c>
      <c r="G12">
        <f t="shared" si="3"/>
        <v>0.20571961932397692</v>
      </c>
      <c r="M12" s="2">
        <v>143.71666666666667</v>
      </c>
      <c r="N12" s="2">
        <v>0.87312606673936821</v>
      </c>
    </row>
    <row r="13" spans="1:14" x14ac:dyDescent="0.2">
      <c r="A13">
        <v>17447</v>
      </c>
      <c r="B13">
        <v>11.593293711470601</v>
      </c>
      <c r="C13">
        <v>1000</v>
      </c>
      <c r="D13">
        <f t="shared" si="0"/>
        <v>1.3524</v>
      </c>
      <c r="E13">
        <f t="shared" si="1"/>
        <v>15.67877041539284</v>
      </c>
      <c r="F13">
        <f t="shared" si="2"/>
        <v>290.78333333333336</v>
      </c>
      <c r="G13">
        <f t="shared" si="3"/>
        <v>0.19402931898082229</v>
      </c>
      <c r="M13" s="2">
        <v>144.26666666666668</v>
      </c>
      <c r="N13" s="2">
        <v>0.87861310255747671</v>
      </c>
    </row>
    <row r="14" spans="1:14" x14ac:dyDescent="0.2">
      <c r="A14">
        <v>8656</v>
      </c>
      <c r="B14">
        <v>9.6915087368995305</v>
      </c>
      <c r="C14">
        <v>750</v>
      </c>
      <c r="D14">
        <f t="shared" si="0"/>
        <v>1.8032000000000001</v>
      </c>
      <c r="E14">
        <f t="shared" si="1"/>
        <v>17.475728554377234</v>
      </c>
      <c r="F14">
        <f t="shared" si="2"/>
        <v>144.26666666666668</v>
      </c>
      <c r="G14">
        <f t="shared" si="3"/>
        <v>0.87861310255747671</v>
      </c>
      <c r="H14" t="s">
        <v>12</v>
      </c>
      <c r="M14" s="2">
        <v>305.5</v>
      </c>
      <c r="N14" s="2">
        <v>0.21693892681173091</v>
      </c>
    </row>
    <row r="15" spans="1:14" x14ac:dyDescent="0.2">
      <c r="A15">
        <v>8623</v>
      </c>
      <c r="B15">
        <v>9.5576901451273599</v>
      </c>
      <c r="C15">
        <v>750</v>
      </c>
      <c r="D15">
        <f t="shared" si="0"/>
        <v>1.8032000000000001</v>
      </c>
      <c r="E15">
        <f t="shared" si="1"/>
        <v>17.234426869693657</v>
      </c>
      <c r="F15">
        <f t="shared" si="2"/>
        <v>143.71666666666667</v>
      </c>
      <c r="G15">
        <f t="shared" si="3"/>
        <v>0.87312606673936821</v>
      </c>
      <c r="M15" s="2">
        <v>308.68333333333334</v>
      </c>
      <c r="N15" s="2">
        <v>0.21386301727875842</v>
      </c>
    </row>
    <row r="16" spans="1:14" x14ac:dyDescent="0.2">
      <c r="A16">
        <v>8574</v>
      </c>
      <c r="B16">
        <v>9.5299818943126802</v>
      </c>
      <c r="C16">
        <v>750</v>
      </c>
      <c r="D16">
        <f t="shared" si="0"/>
        <v>1.8032000000000001</v>
      </c>
      <c r="E16">
        <f t="shared" si="1"/>
        <v>17.184463351824625</v>
      </c>
      <c r="F16">
        <f t="shared" si="2"/>
        <v>142.9</v>
      </c>
      <c r="G16">
        <f t="shared" si="3"/>
        <v>0.88057407778736285</v>
      </c>
      <c r="M16" s="2">
        <v>312.96666666666664</v>
      </c>
      <c r="N16" s="2">
        <v>0.20991470796531442</v>
      </c>
    </row>
    <row r="17" spans="1:14" x14ac:dyDescent="0.2">
      <c r="A17">
        <v>8552</v>
      </c>
      <c r="B17">
        <v>9.4569310849589101</v>
      </c>
      <c r="C17">
        <v>750</v>
      </c>
      <c r="D17">
        <f t="shared" si="0"/>
        <v>1.8032000000000001</v>
      </c>
      <c r="E17">
        <f t="shared" si="1"/>
        <v>17.052738132397909</v>
      </c>
      <c r="F17">
        <f t="shared" si="2"/>
        <v>142.53333333333333</v>
      </c>
      <c r="G17">
        <f t="shared" si="3"/>
        <v>0.8783257581834385</v>
      </c>
      <c r="M17" s="2">
        <v>315.88333333333333</v>
      </c>
      <c r="N17" s="2">
        <v>0.21153941872958565</v>
      </c>
    </row>
    <row r="18" spans="1:14" x14ac:dyDescent="0.2">
      <c r="A18">
        <v>8553</v>
      </c>
      <c r="B18">
        <v>9.3694346369916595</v>
      </c>
      <c r="C18">
        <v>750</v>
      </c>
      <c r="D18">
        <f t="shared" si="0"/>
        <v>1.8032000000000001</v>
      </c>
      <c r="E18">
        <f t="shared" si="1"/>
        <v>16.894964537423363</v>
      </c>
      <c r="F18">
        <f t="shared" si="2"/>
        <v>142.55000000000001</v>
      </c>
      <c r="G18">
        <f t="shared" si="3"/>
        <v>0.86999593055423674</v>
      </c>
    </row>
    <row r="19" spans="1:14" x14ac:dyDescent="0.2">
      <c r="A19">
        <v>9294</v>
      </c>
      <c r="B19">
        <v>15.294833344096601</v>
      </c>
      <c r="C19">
        <v>750</v>
      </c>
      <c r="D19">
        <f t="shared" si="0"/>
        <v>1.8032000000000001</v>
      </c>
      <c r="E19">
        <f t="shared" si="1"/>
        <v>27.579643486074993</v>
      </c>
      <c r="F19">
        <f t="shared" si="2"/>
        <v>154.9</v>
      </c>
      <c r="G19">
        <f t="shared" si="3"/>
        <v>1.2027633674180604</v>
      </c>
    </row>
    <row r="20" spans="1:14" x14ac:dyDescent="0.2">
      <c r="A20">
        <v>9325</v>
      </c>
      <c r="B20">
        <v>18.0254295586289</v>
      </c>
      <c r="C20">
        <v>750</v>
      </c>
      <c r="D20">
        <f t="shared" si="0"/>
        <v>1.8032000000000001</v>
      </c>
      <c r="E20">
        <f t="shared" si="1"/>
        <v>32.503454580119637</v>
      </c>
      <c r="F20">
        <f t="shared" si="2"/>
        <v>155.41666666666666</v>
      </c>
      <c r="G20">
        <f t="shared" si="3"/>
        <v>1.4080845118611234</v>
      </c>
    </row>
    <row r="21" spans="1:14" x14ac:dyDescent="0.2">
      <c r="A21">
        <v>9326</v>
      </c>
      <c r="B21">
        <v>17.059483120395001</v>
      </c>
      <c r="C21">
        <v>750</v>
      </c>
      <c r="D21">
        <f t="shared" si="0"/>
        <v>1.8032000000000001</v>
      </c>
      <c r="E21">
        <f t="shared" si="1"/>
        <v>30.761659962696267</v>
      </c>
      <c r="F21">
        <f t="shared" si="2"/>
        <v>155.43333333333334</v>
      </c>
      <c r="G21">
        <f t="shared" si="3"/>
        <v>1.3323423285967708</v>
      </c>
    </row>
    <row r="22" spans="1:14" x14ac:dyDescent="0.2">
      <c r="A22">
        <v>9321</v>
      </c>
      <c r="B22">
        <v>16.4776895022761</v>
      </c>
      <c r="C22">
        <v>750</v>
      </c>
      <c r="D22">
        <f t="shared" si="0"/>
        <v>1.8032000000000001</v>
      </c>
      <c r="E22">
        <f t="shared" si="1"/>
        <v>29.712569710504265</v>
      </c>
      <c r="F22">
        <f t="shared" si="2"/>
        <v>155.35</v>
      </c>
      <c r="G22">
        <f t="shared" si="3"/>
        <v>1.28828538050738</v>
      </c>
    </row>
    <row r="23" spans="1:14" x14ac:dyDescent="0.2">
      <c r="A23">
        <v>9276</v>
      </c>
      <c r="B23">
        <v>16.110151488970399</v>
      </c>
      <c r="C23">
        <v>750</v>
      </c>
      <c r="D23">
        <f t="shared" si="0"/>
        <v>1.8032000000000001</v>
      </c>
      <c r="E23">
        <f t="shared" si="1"/>
        <v>29.049825164911425</v>
      </c>
      <c r="F23">
        <f t="shared" si="2"/>
        <v>154.6</v>
      </c>
      <c r="G23">
        <f t="shared" si="3"/>
        <v>1.2718003019072244</v>
      </c>
    </row>
    <row r="24" spans="1:14" x14ac:dyDescent="0.2">
      <c r="A24">
        <v>9177</v>
      </c>
      <c r="B24">
        <v>15.839781272609899</v>
      </c>
      <c r="C24">
        <v>750</v>
      </c>
      <c r="D24">
        <f t="shared" si="0"/>
        <v>1.8032000000000001</v>
      </c>
      <c r="E24">
        <f t="shared" si="1"/>
        <v>28.562293590770174</v>
      </c>
      <c r="F24">
        <f t="shared" si="2"/>
        <v>152.94999999999999</v>
      </c>
      <c r="G24">
        <f t="shared" si="3"/>
        <v>1.2775811524955123</v>
      </c>
    </row>
    <row r="25" spans="1:14" x14ac:dyDescent="0.2">
      <c r="A25">
        <v>3457</v>
      </c>
      <c r="B25">
        <v>7.6697495429193498</v>
      </c>
      <c r="C25">
        <v>750</v>
      </c>
      <c r="D25">
        <f t="shared" si="0"/>
        <v>1.8032000000000001</v>
      </c>
      <c r="E25">
        <f t="shared" si="1"/>
        <v>13.830092375792173</v>
      </c>
      <c r="F25">
        <f t="shared" si="2"/>
        <v>57.616666666666667</v>
      </c>
      <c r="G25">
        <f t="shared" si="3"/>
        <v>4.3593646938155493</v>
      </c>
      <c r="H25" t="s">
        <v>13</v>
      </c>
    </row>
    <row r="26" spans="1:14" x14ac:dyDescent="0.2">
      <c r="A26">
        <v>3444</v>
      </c>
      <c r="B26">
        <v>7.62796425939184</v>
      </c>
      <c r="C26">
        <v>750</v>
      </c>
      <c r="D26">
        <f t="shared" si="0"/>
        <v>1.8032000000000001</v>
      </c>
      <c r="E26">
        <f t="shared" si="1"/>
        <v>13.754745152535367</v>
      </c>
      <c r="F26">
        <f t="shared" si="2"/>
        <v>57.4</v>
      </c>
      <c r="G26">
        <f t="shared" si="3"/>
        <v>4.3684074930006087</v>
      </c>
    </row>
    <row r="27" spans="1:14" x14ac:dyDescent="0.2">
      <c r="A27">
        <v>3426</v>
      </c>
      <c r="B27">
        <v>7.67374041727793</v>
      </c>
      <c r="C27">
        <v>750</v>
      </c>
      <c r="D27">
        <f t="shared" si="0"/>
        <v>1.8032000000000001</v>
      </c>
      <c r="E27">
        <f t="shared" si="1"/>
        <v>13.837288720435565</v>
      </c>
      <c r="F27">
        <f t="shared" si="2"/>
        <v>57.1</v>
      </c>
      <c r="G27">
        <f t="shared" si="3"/>
        <v>4.4409222136577036</v>
      </c>
    </row>
    <row r="28" spans="1:14" x14ac:dyDescent="0.2">
      <c r="A28">
        <v>3419</v>
      </c>
      <c r="B28">
        <v>7.63386398202816</v>
      </c>
      <c r="C28">
        <v>750</v>
      </c>
      <c r="D28">
        <f t="shared" si="0"/>
        <v>1.8032000000000001</v>
      </c>
      <c r="E28">
        <f t="shared" si="1"/>
        <v>13.765383532393178</v>
      </c>
      <c r="F28">
        <f t="shared" si="2"/>
        <v>56.983333333333334</v>
      </c>
      <c r="G28">
        <f t="shared" si="3"/>
        <v>4.435953606054067</v>
      </c>
    </row>
    <row r="29" spans="1:14" x14ac:dyDescent="0.2">
      <c r="A29">
        <v>3415</v>
      </c>
      <c r="B29">
        <v>7.6044791808441898</v>
      </c>
      <c r="C29">
        <v>750</v>
      </c>
      <c r="D29">
        <f t="shared" si="0"/>
        <v>1.8032000000000001</v>
      </c>
      <c r="E29">
        <f t="shared" si="1"/>
        <v>13.712396858898245</v>
      </c>
      <c r="F29">
        <f t="shared" si="2"/>
        <v>56.916666666666664</v>
      </c>
      <c r="G29">
        <f t="shared" si="3"/>
        <v>4.4292361785809078</v>
      </c>
    </row>
  </sheetData>
  <autoFilter ref="M2:N18">
    <sortState ref="M3:N19">
      <sortCondition ref="M2:M19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sqref="A1:N2"/>
    </sheetView>
  </sheetViews>
  <sheetFormatPr baseColWidth="10" defaultRowHeight="16" x14ac:dyDescent="0.2"/>
  <cols>
    <col min="5" max="5" width="13" bestFit="1" customWidth="1"/>
    <col min="7" max="7" width="12.33203125" customWidth="1"/>
    <col min="8" max="8" width="22" customWidth="1"/>
  </cols>
  <sheetData>
    <row r="1" spans="1:14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t="s">
        <v>1</v>
      </c>
      <c r="G1" t="s">
        <v>8</v>
      </c>
      <c r="J1" t="s">
        <v>2</v>
      </c>
      <c r="K1" s="1">
        <v>1</v>
      </c>
      <c r="M1" s="2" t="s">
        <v>3</v>
      </c>
      <c r="N1" s="2"/>
    </row>
    <row r="2" spans="1:14" x14ac:dyDescent="0.2">
      <c r="A2">
        <v>5610</v>
      </c>
      <c r="B2">
        <v>16.001322046742199</v>
      </c>
      <c r="C2">
        <v>1000</v>
      </c>
      <c r="D2">
        <f>1352.4/C2</f>
        <v>1.3524</v>
      </c>
      <c r="E2">
        <f>D2*B2</f>
        <v>21.640187936014151</v>
      </c>
      <c r="F2">
        <f>A2/60</f>
        <v>93.5</v>
      </c>
      <c r="G2">
        <f>E2/($K$2*(F2^2)*($K$1^5))</f>
        <v>1.0409406200250344</v>
      </c>
      <c r="H2" t="s">
        <v>14</v>
      </c>
      <c r="J2" t="s">
        <v>5</v>
      </c>
      <c r="K2">
        <v>2.3779999999999999E-3</v>
      </c>
      <c r="M2" s="2" t="s">
        <v>1</v>
      </c>
      <c r="N2" s="2" t="s">
        <v>8</v>
      </c>
    </row>
    <row r="3" spans="1:14" x14ac:dyDescent="0.2">
      <c r="A3">
        <v>5793</v>
      </c>
      <c r="B3">
        <v>18.658987581393301</v>
      </c>
      <c r="C3">
        <v>1000</v>
      </c>
      <c r="D3">
        <f t="shared" ref="D3:D22" si="0">1352.4/C3</f>
        <v>1.3524</v>
      </c>
      <c r="E3">
        <f t="shared" ref="E3:E22" si="1">D3*B3</f>
        <v>25.234414805076302</v>
      </c>
      <c r="F3">
        <f t="shared" ref="F3:F22" si="2">A3/60</f>
        <v>96.55</v>
      </c>
      <c r="G3">
        <f t="shared" ref="G3:G22" si="3">E3/($K$2*(F3^2)*($K$1^5))</f>
        <v>1.1383526718690837</v>
      </c>
      <c r="M3" s="2">
        <v>91.5</v>
      </c>
      <c r="N3" s="2">
        <v>1.1648857113668571</v>
      </c>
    </row>
    <row r="4" spans="1:14" x14ac:dyDescent="0.2">
      <c r="A4">
        <v>5649</v>
      </c>
      <c r="B4">
        <v>18.237212852556599</v>
      </c>
      <c r="C4">
        <v>1000</v>
      </c>
      <c r="D4">
        <f t="shared" si="0"/>
        <v>1.3524</v>
      </c>
      <c r="E4">
        <f t="shared" si="1"/>
        <v>24.664006661797547</v>
      </c>
      <c r="F4">
        <f t="shared" si="2"/>
        <v>94.15</v>
      </c>
      <c r="G4">
        <f t="shared" si="3"/>
        <v>1.170068075369006</v>
      </c>
      <c r="M4" s="2">
        <v>93.05</v>
      </c>
      <c r="N4" s="2">
        <v>1.1397226084611733</v>
      </c>
    </row>
    <row r="5" spans="1:14" x14ac:dyDescent="0.2">
      <c r="A5">
        <v>5649</v>
      </c>
      <c r="B5">
        <v>17.606995506514298</v>
      </c>
      <c r="C5">
        <v>1000</v>
      </c>
      <c r="D5">
        <f t="shared" si="0"/>
        <v>1.3524</v>
      </c>
      <c r="E5">
        <f t="shared" si="1"/>
        <v>23.811700723009938</v>
      </c>
      <c r="F5">
        <f t="shared" si="2"/>
        <v>94.15</v>
      </c>
      <c r="G5">
        <f t="shared" si="3"/>
        <v>1.1296344190252678</v>
      </c>
      <c r="M5" s="2">
        <v>93.5</v>
      </c>
      <c r="N5" s="2">
        <v>1.0409406200250344</v>
      </c>
    </row>
    <row r="6" spans="1:14" x14ac:dyDescent="0.2">
      <c r="A6">
        <v>5583</v>
      </c>
      <c r="B6">
        <v>17.351563203140302</v>
      </c>
      <c r="C6">
        <v>1000</v>
      </c>
      <c r="D6">
        <f t="shared" si="0"/>
        <v>1.3524</v>
      </c>
      <c r="E6">
        <f t="shared" si="1"/>
        <v>23.466254075926944</v>
      </c>
      <c r="F6">
        <f t="shared" si="2"/>
        <v>93.05</v>
      </c>
      <c r="G6">
        <f t="shared" si="3"/>
        <v>1.1397226084611733</v>
      </c>
      <c r="M6" s="2">
        <v>94.15</v>
      </c>
      <c r="N6" s="2">
        <v>1.170068075369006</v>
      </c>
    </row>
    <row r="7" spans="1:14" x14ac:dyDescent="0.2">
      <c r="A7">
        <v>5490</v>
      </c>
      <c r="B7">
        <v>17.148739157087402</v>
      </c>
      <c r="C7">
        <v>1000</v>
      </c>
      <c r="D7">
        <f t="shared" si="0"/>
        <v>1.3524</v>
      </c>
      <c r="E7">
        <f t="shared" si="1"/>
        <v>23.191954836045003</v>
      </c>
      <c r="F7">
        <f t="shared" si="2"/>
        <v>91.5</v>
      </c>
      <c r="G7">
        <f t="shared" si="3"/>
        <v>1.1648857113668571</v>
      </c>
      <c r="M7" s="2">
        <v>94.15</v>
      </c>
      <c r="N7" s="2">
        <v>1.1296344190252678</v>
      </c>
    </row>
    <row r="8" spans="1:14" x14ac:dyDescent="0.2">
      <c r="A8">
        <v>7173</v>
      </c>
      <c r="B8">
        <v>14.3757945010251</v>
      </c>
      <c r="C8">
        <v>750</v>
      </c>
      <c r="D8">
        <f t="shared" si="0"/>
        <v>1.8032000000000001</v>
      </c>
      <c r="E8">
        <f t="shared" si="1"/>
        <v>25.922432644248463</v>
      </c>
      <c r="F8">
        <f t="shared" si="2"/>
        <v>119.55</v>
      </c>
      <c r="G8">
        <f t="shared" si="3"/>
        <v>0.76271931319116792</v>
      </c>
      <c r="H8" t="s">
        <v>15</v>
      </c>
      <c r="M8" s="2">
        <v>96.55</v>
      </c>
      <c r="N8" s="2">
        <v>1.1383526718690837</v>
      </c>
    </row>
    <row r="9" spans="1:14" x14ac:dyDescent="0.2">
      <c r="A9">
        <v>7099</v>
      </c>
      <c r="B9">
        <v>13.953322858013101</v>
      </c>
      <c r="C9">
        <v>750</v>
      </c>
      <c r="D9">
        <f t="shared" si="0"/>
        <v>1.8032000000000001</v>
      </c>
      <c r="E9">
        <f t="shared" si="1"/>
        <v>25.160631777569225</v>
      </c>
      <c r="F9">
        <f t="shared" si="2"/>
        <v>118.31666666666666</v>
      </c>
      <c r="G9">
        <f t="shared" si="3"/>
        <v>0.75581906080509165</v>
      </c>
      <c r="M9" s="2">
        <v>128.71666666666667</v>
      </c>
      <c r="N9" s="2">
        <v>0.91604620608539933</v>
      </c>
    </row>
    <row r="10" spans="1:14" x14ac:dyDescent="0.2">
      <c r="A10">
        <v>7026</v>
      </c>
      <c r="B10">
        <v>13.6981327680584</v>
      </c>
      <c r="C10">
        <v>750</v>
      </c>
      <c r="D10">
        <f t="shared" si="0"/>
        <v>1.8032000000000001</v>
      </c>
      <c r="E10">
        <f t="shared" si="1"/>
        <v>24.700473007362909</v>
      </c>
      <c r="F10">
        <f t="shared" si="2"/>
        <v>117.1</v>
      </c>
      <c r="G10">
        <f t="shared" si="3"/>
        <v>0.75749475406633671</v>
      </c>
      <c r="M10" s="2">
        <v>129.85</v>
      </c>
      <c r="N10" s="2">
        <v>0.81160484057658921</v>
      </c>
    </row>
    <row r="11" spans="1:14" x14ac:dyDescent="0.2">
      <c r="A11">
        <v>6963</v>
      </c>
      <c r="B11">
        <v>13.522887544532299</v>
      </c>
      <c r="C11">
        <v>750</v>
      </c>
      <c r="D11">
        <f t="shared" si="0"/>
        <v>1.8032000000000001</v>
      </c>
      <c r="E11">
        <f t="shared" si="1"/>
        <v>24.384470820300642</v>
      </c>
      <c r="F11">
        <f t="shared" si="2"/>
        <v>116.05</v>
      </c>
      <c r="G11">
        <f t="shared" si="3"/>
        <v>0.76139705963081061</v>
      </c>
      <c r="M11" s="2">
        <v>130.28333333333333</v>
      </c>
      <c r="N11" s="2">
        <v>0.82989509315579668</v>
      </c>
    </row>
    <row r="12" spans="1:14" x14ac:dyDescent="0.2">
      <c r="A12">
        <v>7028</v>
      </c>
      <c r="B12">
        <v>13.207734300637</v>
      </c>
      <c r="C12">
        <v>750</v>
      </c>
      <c r="D12">
        <f t="shared" si="0"/>
        <v>1.8032000000000001</v>
      </c>
      <c r="E12">
        <f t="shared" si="1"/>
        <v>23.816186490908642</v>
      </c>
      <c r="F12">
        <f t="shared" si="2"/>
        <v>117.13333333333334</v>
      </c>
      <c r="G12">
        <f t="shared" si="3"/>
        <v>0.72996051212287594</v>
      </c>
      <c r="M12" s="2">
        <v>131.35</v>
      </c>
      <c r="N12" s="2">
        <v>0.83833790852037449</v>
      </c>
    </row>
    <row r="13" spans="1:14" x14ac:dyDescent="0.2">
      <c r="A13">
        <v>7976</v>
      </c>
      <c r="B13">
        <v>21.3262822738509</v>
      </c>
      <c r="C13">
        <v>750</v>
      </c>
      <c r="D13">
        <f t="shared" si="0"/>
        <v>1.8032000000000001</v>
      </c>
      <c r="E13">
        <f t="shared" si="1"/>
        <v>38.455552196207947</v>
      </c>
      <c r="F13">
        <f t="shared" si="2"/>
        <v>132.93333333333334</v>
      </c>
      <c r="G13">
        <f t="shared" si="3"/>
        <v>0.91512287584925356</v>
      </c>
      <c r="H13" t="s">
        <v>16</v>
      </c>
      <c r="M13" s="2">
        <v>132.93333333333334</v>
      </c>
      <c r="N13" s="2">
        <v>0.91512287584925356</v>
      </c>
    </row>
    <row r="14" spans="1:14" x14ac:dyDescent="0.2">
      <c r="A14">
        <v>7723</v>
      </c>
      <c r="B14">
        <v>20.014968035616398</v>
      </c>
      <c r="C14">
        <v>750</v>
      </c>
      <c r="D14">
        <f t="shared" si="0"/>
        <v>1.8032000000000001</v>
      </c>
      <c r="E14">
        <f t="shared" si="1"/>
        <v>36.090990361823494</v>
      </c>
      <c r="F14">
        <f t="shared" si="2"/>
        <v>128.71666666666667</v>
      </c>
      <c r="G14">
        <f t="shared" si="3"/>
        <v>0.91604620608539933</v>
      </c>
    </row>
    <row r="15" spans="1:14" x14ac:dyDescent="0.2">
      <c r="A15">
        <v>7881</v>
      </c>
      <c r="B15">
        <v>19.074238587433399</v>
      </c>
      <c r="C15">
        <v>750</v>
      </c>
      <c r="D15">
        <f t="shared" si="0"/>
        <v>1.8032000000000001</v>
      </c>
      <c r="E15">
        <f t="shared" si="1"/>
        <v>34.394667020859906</v>
      </c>
      <c r="F15">
        <f t="shared" si="2"/>
        <v>131.35</v>
      </c>
      <c r="G15">
        <f t="shared" si="3"/>
        <v>0.83833790852037449</v>
      </c>
    </row>
    <row r="16" spans="1:14" x14ac:dyDescent="0.2">
      <c r="A16">
        <v>7817</v>
      </c>
      <c r="B16">
        <v>18.576712998754299</v>
      </c>
      <c r="C16">
        <v>750</v>
      </c>
      <c r="D16">
        <f t="shared" si="0"/>
        <v>1.8032000000000001</v>
      </c>
      <c r="E16">
        <f t="shared" si="1"/>
        <v>33.497528879353759</v>
      </c>
      <c r="F16">
        <f t="shared" si="2"/>
        <v>130.28333333333333</v>
      </c>
      <c r="G16">
        <f t="shared" si="3"/>
        <v>0.82989509315579668</v>
      </c>
    </row>
    <row r="17" spans="1:8" x14ac:dyDescent="0.2">
      <c r="A17">
        <v>7791</v>
      </c>
      <c r="B17">
        <v>18.0466455317504</v>
      </c>
      <c r="C17">
        <v>750</v>
      </c>
      <c r="D17">
        <f t="shared" si="0"/>
        <v>1.8032000000000001</v>
      </c>
      <c r="E17">
        <f t="shared" si="1"/>
        <v>32.541711222852321</v>
      </c>
      <c r="F17">
        <f t="shared" si="2"/>
        <v>129.85</v>
      </c>
      <c r="G17">
        <f t="shared" si="3"/>
        <v>0.81160484057658921</v>
      </c>
    </row>
    <row r="18" spans="1:8" x14ac:dyDescent="0.2">
      <c r="A18">
        <v>2727</v>
      </c>
      <c r="B18">
        <v>13.1589473694501</v>
      </c>
      <c r="C18">
        <v>750</v>
      </c>
      <c r="D18">
        <f t="shared" si="0"/>
        <v>1.8032000000000001</v>
      </c>
      <c r="E18">
        <f t="shared" si="1"/>
        <v>23.728213896592422</v>
      </c>
      <c r="F18">
        <f t="shared" si="2"/>
        <v>45.45</v>
      </c>
      <c r="G18">
        <f t="shared" si="3"/>
        <v>4.830425887988028</v>
      </c>
      <c r="H18" t="s">
        <v>13</v>
      </c>
    </row>
    <row r="19" spans="1:8" x14ac:dyDescent="0.2">
      <c r="A19">
        <v>2696</v>
      </c>
      <c r="B19">
        <v>12.9131777331582</v>
      </c>
      <c r="C19">
        <v>750</v>
      </c>
      <c r="D19">
        <f t="shared" si="0"/>
        <v>1.8032000000000001</v>
      </c>
      <c r="E19">
        <f t="shared" si="1"/>
        <v>23.285042088430867</v>
      </c>
      <c r="F19">
        <f t="shared" si="2"/>
        <v>44.93333333333333</v>
      </c>
      <c r="G19">
        <f t="shared" si="3"/>
        <v>4.8498454819985675</v>
      </c>
    </row>
    <row r="20" spans="1:8" x14ac:dyDescent="0.2">
      <c r="A20">
        <v>2695</v>
      </c>
      <c r="B20">
        <v>12.636603130441101</v>
      </c>
      <c r="C20">
        <v>750</v>
      </c>
      <c r="D20">
        <f t="shared" si="0"/>
        <v>1.8032000000000001</v>
      </c>
      <c r="E20">
        <f t="shared" si="1"/>
        <v>22.786322764811395</v>
      </c>
      <c r="F20">
        <f t="shared" si="2"/>
        <v>44.916666666666664</v>
      </c>
      <c r="G20">
        <f t="shared" si="3"/>
        <v>4.7494941407747131</v>
      </c>
    </row>
    <row r="21" spans="1:8" x14ac:dyDescent="0.2">
      <c r="A21">
        <v>2681</v>
      </c>
      <c r="B21">
        <v>12.5087052181659</v>
      </c>
      <c r="C21">
        <v>750</v>
      </c>
      <c r="D21">
        <f t="shared" si="0"/>
        <v>1.8032000000000001</v>
      </c>
      <c r="E21">
        <f t="shared" si="1"/>
        <v>22.555697249396754</v>
      </c>
      <c r="F21">
        <f t="shared" si="2"/>
        <v>44.68333333333333</v>
      </c>
      <c r="G21">
        <f t="shared" si="3"/>
        <v>4.7506526678462606</v>
      </c>
    </row>
    <row r="22" spans="1:8" x14ac:dyDescent="0.2">
      <c r="A22">
        <v>2656</v>
      </c>
      <c r="B22">
        <v>12.4526308440891</v>
      </c>
      <c r="C22">
        <v>750</v>
      </c>
      <c r="D22">
        <f t="shared" si="0"/>
        <v>1.8032000000000001</v>
      </c>
      <c r="E22">
        <f t="shared" si="1"/>
        <v>22.454583938061468</v>
      </c>
      <c r="F22">
        <f t="shared" si="2"/>
        <v>44.266666666666666</v>
      </c>
      <c r="G22">
        <f t="shared" si="3"/>
        <v>4.8188068775093704</v>
      </c>
    </row>
  </sheetData>
  <autoFilter ref="M2:N13">
    <sortState ref="M3:N23">
      <sortCondition ref="M2:M23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G1" workbookViewId="0">
      <selection activeCell="R23" sqref="R23"/>
    </sheetView>
  </sheetViews>
  <sheetFormatPr baseColWidth="10" defaultRowHeight="16" x14ac:dyDescent="0.2"/>
  <cols>
    <col min="8" max="8" width="15.83203125" customWidth="1"/>
  </cols>
  <sheetData>
    <row r="1" spans="1:14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t="s">
        <v>1</v>
      </c>
      <c r="G1" t="s">
        <v>8</v>
      </c>
      <c r="J1" t="s">
        <v>2</v>
      </c>
      <c r="K1" s="1">
        <f>5/12</f>
        <v>0.41666666666666669</v>
      </c>
      <c r="M1" s="2" t="s">
        <v>3</v>
      </c>
      <c r="N1" s="2"/>
    </row>
    <row r="2" spans="1:14" x14ac:dyDescent="0.2">
      <c r="A2">
        <v>21776</v>
      </c>
      <c r="B2">
        <v>6.2237465730239103</v>
      </c>
      <c r="C2">
        <v>2280</v>
      </c>
      <c r="D2">
        <f>1352.4/C2</f>
        <v>0.59315789473684211</v>
      </c>
      <c r="E2">
        <f>D2*B2</f>
        <v>3.6916644146304982</v>
      </c>
      <c r="F2">
        <f>A2/60</f>
        <v>362.93333333333334</v>
      </c>
      <c r="G2">
        <f>E2/($K$2*(F2^2)*($K$1^5))</f>
        <v>0.93845371650881815</v>
      </c>
      <c r="H2" t="s">
        <v>17</v>
      </c>
      <c r="J2" t="s">
        <v>5</v>
      </c>
      <c r="K2">
        <v>2.3779999999999999E-3</v>
      </c>
      <c r="M2" s="2" t="s">
        <v>1</v>
      </c>
      <c r="N2" s="2" t="s">
        <v>8</v>
      </c>
    </row>
    <row r="3" spans="1:14" x14ac:dyDescent="0.2">
      <c r="A3">
        <v>21658</v>
      </c>
      <c r="B3">
        <v>6.1936387230953498</v>
      </c>
      <c r="C3">
        <v>2280</v>
      </c>
      <c r="D3">
        <f t="shared" ref="D3:D26" si="0">1352.4/C3</f>
        <v>0.59315789473684211</v>
      </c>
      <c r="E3">
        <f t="shared" ref="E3:E10" si="1">D3*B3</f>
        <v>3.6738057057518207</v>
      </c>
      <c r="F3">
        <f t="shared" ref="F3:F36" si="2">A3/60</f>
        <v>360.96666666666664</v>
      </c>
      <c r="G3">
        <f t="shared" ref="G3:G36" si="3">E3/($K$2*(F3^2)*($K$1^5))</f>
        <v>0.94411814541341121</v>
      </c>
      <c r="M3" s="2">
        <v>306.73333333333335</v>
      </c>
      <c r="N3" s="2">
        <v>1.2974876024106354</v>
      </c>
    </row>
    <row r="4" spans="1:14" x14ac:dyDescent="0.2">
      <c r="A4">
        <v>21604</v>
      </c>
      <c r="B4">
        <v>6.1715325381569102</v>
      </c>
      <c r="C4">
        <v>2280</v>
      </c>
      <c r="D4">
        <f t="shared" si="0"/>
        <v>0.59315789473684211</v>
      </c>
      <c r="E4">
        <f t="shared" si="1"/>
        <v>3.6606932476330725</v>
      </c>
      <c r="F4">
        <f t="shared" si="2"/>
        <v>360.06666666666666</v>
      </c>
      <c r="G4">
        <f t="shared" si="3"/>
        <v>0.94545717056136391</v>
      </c>
      <c r="M4" s="2">
        <v>309.01666666666665</v>
      </c>
      <c r="N4" s="2">
        <v>1.2584378712964011</v>
      </c>
    </row>
    <row r="5" spans="1:14" x14ac:dyDescent="0.2">
      <c r="A5">
        <v>21663</v>
      </c>
      <c r="B5">
        <v>6.0523560573406998</v>
      </c>
      <c r="C5">
        <v>2280</v>
      </c>
      <c r="D5">
        <f t="shared" si="0"/>
        <v>0.59315789473684211</v>
      </c>
      <c r="E5">
        <f t="shared" si="1"/>
        <v>3.5900027771699836</v>
      </c>
      <c r="F5">
        <f t="shared" si="2"/>
        <v>361.05</v>
      </c>
      <c r="G5">
        <f t="shared" si="3"/>
        <v>0.92215610154261618</v>
      </c>
      <c r="M5" s="2">
        <v>309.2</v>
      </c>
      <c r="N5" s="2">
        <v>1.2747448257643244</v>
      </c>
    </row>
    <row r="6" spans="1:14" x14ac:dyDescent="0.2">
      <c r="A6">
        <v>21645</v>
      </c>
      <c r="B6">
        <v>6.0148334037633804</v>
      </c>
      <c r="C6">
        <v>2280</v>
      </c>
      <c r="D6">
        <f t="shared" si="0"/>
        <v>0.59315789473684211</v>
      </c>
      <c r="E6">
        <f t="shared" si="1"/>
        <v>3.5677459189691207</v>
      </c>
      <c r="F6">
        <f t="shared" si="2"/>
        <v>360.75</v>
      </c>
      <c r="G6">
        <f t="shared" si="3"/>
        <v>0.9179638881211637</v>
      </c>
      <c r="M6" s="2">
        <v>310.58333333333331</v>
      </c>
      <c r="N6" s="2">
        <v>1.3029278982661114</v>
      </c>
    </row>
    <row r="7" spans="1:14" x14ac:dyDescent="0.2">
      <c r="A7">
        <v>25596</v>
      </c>
      <c r="B7">
        <v>9.3895527862192498</v>
      </c>
      <c r="C7">
        <v>2280</v>
      </c>
      <c r="D7">
        <f t="shared" si="0"/>
        <v>0.59315789473684211</v>
      </c>
      <c r="E7">
        <f t="shared" si="1"/>
        <v>5.5694873631942601</v>
      </c>
      <c r="F7">
        <f t="shared" si="2"/>
        <v>426.6</v>
      </c>
      <c r="G7">
        <f t="shared" si="3"/>
        <v>1.0247498866388314</v>
      </c>
      <c r="H7" t="s">
        <v>17</v>
      </c>
      <c r="M7" s="2">
        <v>310.71666666666664</v>
      </c>
      <c r="N7" s="2">
        <v>1.2684517583589112</v>
      </c>
    </row>
    <row r="8" spans="1:14" x14ac:dyDescent="0.2">
      <c r="A8">
        <v>25767</v>
      </c>
      <c r="B8">
        <v>9.0626589925969192</v>
      </c>
      <c r="C8">
        <v>2280</v>
      </c>
      <c r="D8">
        <f t="shared" si="0"/>
        <v>0.59315789473684211</v>
      </c>
      <c r="E8">
        <f t="shared" si="1"/>
        <v>5.3755877287666989</v>
      </c>
      <c r="F8">
        <f t="shared" si="2"/>
        <v>429.45</v>
      </c>
      <c r="G8">
        <f t="shared" si="3"/>
        <v>0.97598939342688351</v>
      </c>
      <c r="M8" s="2">
        <v>367.88333333333333</v>
      </c>
      <c r="N8" s="2">
        <v>1.1535663067133972</v>
      </c>
    </row>
    <row r="9" spans="1:14" x14ac:dyDescent="0.2">
      <c r="A9">
        <v>25278</v>
      </c>
      <c r="B9">
        <v>8.9192540722297498</v>
      </c>
      <c r="C9">
        <v>2280</v>
      </c>
      <c r="D9">
        <f t="shared" si="0"/>
        <v>0.59315789473684211</v>
      </c>
      <c r="E9">
        <f t="shared" si="1"/>
        <v>5.2905259681068042</v>
      </c>
      <c r="F9">
        <f t="shared" si="2"/>
        <v>421.3</v>
      </c>
      <c r="G9">
        <f t="shared" si="3"/>
        <v>0.99806836531628795</v>
      </c>
      <c r="M9" s="2">
        <v>368.5</v>
      </c>
      <c r="N9" s="2">
        <v>1.1464856197532589</v>
      </c>
    </row>
    <row r="10" spans="1:14" x14ac:dyDescent="0.2">
      <c r="A10">
        <v>25299</v>
      </c>
      <c r="B10">
        <v>9.0097346358827597</v>
      </c>
      <c r="C10">
        <v>2280</v>
      </c>
      <c r="D10">
        <f t="shared" si="0"/>
        <v>0.59315789473684211</v>
      </c>
      <c r="E10">
        <f t="shared" si="1"/>
        <v>5.344195228757826</v>
      </c>
      <c r="F10">
        <f t="shared" si="2"/>
        <v>421.65</v>
      </c>
      <c r="G10">
        <f t="shared" si="3"/>
        <v>1.0065201274218252</v>
      </c>
      <c r="M10" s="2">
        <v>368.93333333333334</v>
      </c>
      <c r="N10" s="2">
        <v>1.1540994173223387</v>
      </c>
    </row>
    <row r="11" spans="1:14" x14ac:dyDescent="0.2">
      <c r="A11">
        <v>25394</v>
      </c>
      <c r="B11">
        <v>8.7841167834531007</v>
      </c>
      <c r="C11">
        <v>2280</v>
      </c>
      <c r="D11">
        <f t="shared" si="0"/>
        <v>0.59315789473684211</v>
      </c>
      <c r="E11">
        <f>D11*B11</f>
        <v>5.2103682183956019</v>
      </c>
      <c r="F11">
        <f t="shared" si="2"/>
        <v>423.23333333333335</v>
      </c>
      <c r="G11">
        <f t="shared" si="3"/>
        <v>0.97398674063000756</v>
      </c>
      <c r="M11" s="2">
        <v>369.48333333333335</v>
      </c>
      <c r="N11" s="2">
        <v>1.1580462482490628</v>
      </c>
    </row>
    <row r="12" spans="1:14" x14ac:dyDescent="0.2">
      <c r="A12">
        <v>22868</v>
      </c>
      <c r="B12">
        <v>5.86843084889568</v>
      </c>
      <c r="C12">
        <v>2280</v>
      </c>
      <c r="D12">
        <f t="shared" si="0"/>
        <v>0.59315789473684211</v>
      </c>
      <c r="E12">
        <f t="shared" ref="E12:E15" si="4">D12*B12</f>
        <v>3.4809060877397009</v>
      </c>
      <c r="F12">
        <f t="shared" si="2"/>
        <v>381.13333333333333</v>
      </c>
      <c r="G12">
        <f t="shared" si="3"/>
        <v>0.80238499480298819</v>
      </c>
      <c r="H12" t="s">
        <v>18</v>
      </c>
      <c r="M12" s="2">
        <v>370.6</v>
      </c>
      <c r="N12" s="2">
        <v>1.1542076954545197</v>
      </c>
    </row>
    <row r="13" spans="1:14" x14ac:dyDescent="0.2">
      <c r="A13">
        <v>22815</v>
      </c>
      <c r="B13">
        <v>5.80581028937062</v>
      </c>
      <c r="C13">
        <v>2280</v>
      </c>
      <c r="D13">
        <f t="shared" si="0"/>
        <v>0.59315789473684211</v>
      </c>
      <c r="E13">
        <f t="shared" si="4"/>
        <v>3.4437622084845732</v>
      </c>
      <c r="F13">
        <f t="shared" si="2"/>
        <v>380.25</v>
      </c>
      <c r="G13">
        <f t="shared" si="3"/>
        <v>0.79751538276990763</v>
      </c>
      <c r="M13" s="2">
        <v>407.4</v>
      </c>
      <c r="N13" s="2">
        <v>1.1022214570842053</v>
      </c>
    </row>
    <row r="14" spans="1:14" x14ac:dyDescent="0.2">
      <c r="A14">
        <v>22860</v>
      </c>
      <c r="B14">
        <v>5.7476879856448804</v>
      </c>
      <c r="C14">
        <v>2280</v>
      </c>
      <c r="D14">
        <f t="shared" si="0"/>
        <v>0.59315789473684211</v>
      </c>
      <c r="E14">
        <f t="shared" si="4"/>
        <v>3.4092865051693582</v>
      </c>
      <c r="F14">
        <f t="shared" si="2"/>
        <v>381</v>
      </c>
      <c r="G14">
        <f t="shared" si="3"/>
        <v>0.78642607805453635</v>
      </c>
      <c r="M14" s="2">
        <v>407.88333333333333</v>
      </c>
      <c r="N14" s="2">
        <v>0.93659242123943864</v>
      </c>
    </row>
    <row r="15" spans="1:14" x14ac:dyDescent="0.2">
      <c r="A15">
        <v>22771</v>
      </c>
      <c r="B15">
        <v>5.89343936971974</v>
      </c>
      <c r="C15">
        <v>2280</v>
      </c>
      <c r="D15">
        <f t="shared" si="0"/>
        <v>0.59315789473684211</v>
      </c>
      <c r="E15">
        <f t="shared" si="4"/>
        <v>3.4957400893021826</v>
      </c>
      <c r="F15">
        <f t="shared" si="2"/>
        <v>379.51666666666665</v>
      </c>
      <c r="G15">
        <f t="shared" si="3"/>
        <v>0.81268414596823058</v>
      </c>
      <c r="M15" s="2">
        <v>407.91666666666669</v>
      </c>
      <c r="N15" s="2">
        <v>0.97748271791958419</v>
      </c>
    </row>
    <row r="16" spans="1:14" x14ac:dyDescent="0.2">
      <c r="A16">
        <v>22322</v>
      </c>
      <c r="B16">
        <v>5.8663436261610098</v>
      </c>
      <c r="C16">
        <v>2280</v>
      </c>
      <c r="D16">
        <f t="shared" si="0"/>
        <v>0.59315789473684211</v>
      </c>
      <c r="E16">
        <f>D16*B16</f>
        <v>3.479668035096557</v>
      </c>
      <c r="F16">
        <f t="shared" si="2"/>
        <v>372.03333333333336</v>
      </c>
      <c r="G16">
        <f t="shared" si="3"/>
        <v>0.84181849889649552</v>
      </c>
      <c r="M16" s="2">
        <v>408.6</v>
      </c>
      <c r="N16" s="2">
        <v>1.1155671807191825</v>
      </c>
    </row>
    <row r="17" spans="1:14" x14ac:dyDescent="0.2">
      <c r="A17">
        <v>27209</v>
      </c>
      <c r="B17">
        <v>9.1493978006265309</v>
      </c>
      <c r="C17">
        <v>1900</v>
      </c>
      <c r="D17">
        <f t="shared" si="0"/>
        <v>0.71178947368421053</v>
      </c>
      <c r="E17">
        <f t="shared" ref="E17:E36" si="5">D17*B17</f>
        <v>6.5124450450354319</v>
      </c>
      <c r="F17">
        <f t="shared" si="2"/>
        <v>453.48333333333335</v>
      </c>
      <c r="G17">
        <f t="shared" si="3"/>
        <v>1.0603903560675016</v>
      </c>
      <c r="H17" t="s">
        <v>18</v>
      </c>
      <c r="M17" s="2">
        <v>408.96666666666664</v>
      </c>
      <c r="N17" s="2">
        <v>1.0470847213785002</v>
      </c>
    </row>
    <row r="18" spans="1:14" x14ac:dyDescent="0.2">
      <c r="A18">
        <v>27164</v>
      </c>
      <c r="B18">
        <v>9.0431349914207093</v>
      </c>
      <c r="C18">
        <v>1900</v>
      </c>
      <c r="D18">
        <f t="shared" si="0"/>
        <v>0.71178947368421053</v>
      </c>
      <c r="E18">
        <f t="shared" si="5"/>
        <v>6.4368082959986141</v>
      </c>
      <c r="F18">
        <f t="shared" si="2"/>
        <v>452.73333333333335</v>
      </c>
      <c r="G18">
        <f t="shared" si="3"/>
        <v>1.0515501518058166</v>
      </c>
      <c r="M18" s="2">
        <v>421.3</v>
      </c>
      <c r="N18" s="2">
        <v>0.99806836531628795</v>
      </c>
    </row>
    <row r="19" spans="1:14" x14ac:dyDescent="0.2">
      <c r="A19">
        <v>27139</v>
      </c>
      <c r="B19">
        <v>8.94772112053559</v>
      </c>
      <c r="C19">
        <v>1900</v>
      </c>
      <c r="D19">
        <f t="shared" si="0"/>
        <v>0.71178947368421053</v>
      </c>
      <c r="E19">
        <f t="shared" si="5"/>
        <v>6.3688937070591223</v>
      </c>
      <c r="F19">
        <f t="shared" si="2"/>
        <v>452.31666666666666</v>
      </c>
      <c r="G19">
        <f t="shared" si="3"/>
        <v>1.0423730582550537</v>
      </c>
      <c r="M19" s="2">
        <v>421.65</v>
      </c>
      <c r="N19" s="2">
        <v>1.0065201274218252</v>
      </c>
    </row>
    <row r="20" spans="1:14" x14ac:dyDescent="0.2">
      <c r="A20">
        <v>27035</v>
      </c>
      <c r="B20">
        <v>9.0628516759876199</v>
      </c>
      <c r="C20">
        <v>1900</v>
      </c>
      <c r="D20">
        <f t="shared" si="0"/>
        <v>0.71178947368421053</v>
      </c>
      <c r="E20">
        <f t="shared" si="5"/>
        <v>6.4508424245292932</v>
      </c>
      <c r="F20">
        <f t="shared" si="2"/>
        <v>450.58333333333331</v>
      </c>
      <c r="G20">
        <f t="shared" si="3"/>
        <v>1.0639238502329704</v>
      </c>
      <c r="M20" s="2">
        <v>423.23333333333335</v>
      </c>
      <c r="N20" s="2">
        <v>0.97398674063000756</v>
      </c>
    </row>
    <row r="21" spans="1:14" x14ac:dyDescent="0.2">
      <c r="A21">
        <v>27062</v>
      </c>
      <c r="B21">
        <v>8.9062584926424009</v>
      </c>
      <c r="C21">
        <v>1900</v>
      </c>
      <c r="D21">
        <f t="shared" si="0"/>
        <v>0.71178947368421053</v>
      </c>
      <c r="E21">
        <f t="shared" si="5"/>
        <v>6.3393810449734644</v>
      </c>
      <c r="F21">
        <f t="shared" si="2"/>
        <v>451.03333333333336</v>
      </c>
      <c r="G21">
        <f t="shared" si="3"/>
        <v>1.0434555097111124</v>
      </c>
      <c r="M21" s="2">
        <v>426.6</v>
      </c>
      <c r="N21" s="2">
        <v>1.0247498866388314</v>
      </c>
    </row>
    <row r="22" spans="1:14" x14ac:dyDescent="0.2">
      <c r="A22">
        <v>18635</v>
      </c>
      <c r="B22">
        <v>6.3834431113997097</v>
      </c>
      <c r="C22">
        <v>2300</v>
      </c>
      <c r="D22">
        <f t="shared" si="0"/>
        <v>0.58800000000000008</v>
      </c>
      <c r="E22">
        <f t="shared" si="5"/>
        <v>3.7534645495030299</v>
      </c>
      <c r="F22">
        <f t="shared" si="2"/>
        <v>310.58333333333331</v>
      </c>
      <c r="G22">
        <f t="shared" si="3"/>
        <v>1.3029278982661114</v>
      </c>
      <c r="H22" t="s">
        <v>19</v>
      </c>
      <c r="M22" s="2">
        <v>429.45</v>
      </c>
      <c r="N22" s="2">
        <v>0.97598939342688351</v>
      </c>
    </row>
    <row r="23" spans="1:14" x14ac:dyDescent="0.2">
      <c r="A23">
        <v>18643</v>
      </c>
      <c r="B23">
        <v>6.2198708758077998</v>
      </c>
      <c r="C23">
        <v>2300</v>
      </c>
      <c r="D23">
        <f t="shared" si="0"/>
        <v>0.58800000000000008</v>
      </c>
      <c r="E23">
        <f t="shared" si="5"/>
        <v>3.6572840749749869</v>
      </c>
      <c r="F23">
        <f t="shared" si="2"/>
        <v>310.71666666666664</v>
      </c>
      <c r="G23">
        <f t="shared" si="3"/>
        <v>1.2684517583589112</v>
      </c>
      <c r="M23" s="2">
        <v>450.58333333333331</v>
      </c>
      <c r="N23" s="2">
        <v>1.0639238502329704</v>
      </c>
    </row>
    <row r="24" spans="1:14" x14ac:dyDescent="0.2">
      <c r="A24">
        <v>18552</v>
      </c>
      <c r="B24">
        <v>6.1898559743367398</v>
      </c>
      <c r="C24">
        <v>2300</v>
      </c>
      <c r="D24">
        <f t="shared" si="0"/>
        <v>0.58800000000000008</v>
      </c>
      <c r="E24">
        <f t="shared" si="5"/>
        <v>3.6396353129100034</v>
      </c>
      <c r="F24">
        <f t="shared" si="2"/>
        <v>309.2</v>
      </c>
      <c r="G24">
        <f t="shared" si="3"/>
        <v>1.2747448257643244</v>
      </c>
      <c r="M24" s="2">
        <v>451.03333333333336</v>
      </c>
      <c r="N24" s="2">
        <v>1.0434555097111124</v>
      </c>
    </row>
    <row r="25" spans="1:14" x14ac:dyDescent="0.2">
      <c r="A25">
        <v>18541</v>
      </c>
      <c r="B25">
        <v>6.1034290736735599</v>
      </c>
      <c r="C25">
        <v>2300</v>
      </c>
      <c r="D25">
        <f t="shared" si="0"/>
        <v>0.58800000000000008</v>
      </c>
      <c r="E25">
        <f t="shared" si="5"/>
        <v>3.5888162953200538</v>
      </c>
      <c r="F25">
        <f t="shared" si="2"/>
        <v>309.01666666666665</v>
      </c>
      <c r="G25">
        <f t="shared" si="3"/>
        <v>1.2584378712964011</v>
      </c>
      <c r="M25" s="2">
        <v>452.31666666666666</v>
      </c>
      <c r="N25" s="2">
        <v>1.0423730582550537</v>
      </c>
    </row>
    <row r="26" spans="1:14" x14ac:dyDescent="0.2">
      <c r="A26">
        <v>18404</v>
      </c>
      <c r="B26">
        <v>6.2001683365385603</v>
      </c>
      <c r="C26">
        <v>2300</v>
      </c>
      <c r="D26">
        <f t="shared" si="0"/>
        <v>0.58800000000000008</v>
      </c>
      <c r="E26">
        <f t="shared" si="5"/>
        <v>3.6456989818846739</v>
      </c>
      <c r="F26">
        <f t="shared" si="2"/>
        <v>306.73333333333335</v>
      </c>
      <c r="G26">
        <f t="shared" si="3"/>
        <v>1.2974876024106354</v>
      </c>
      <c r="M26" s="2">
        <v>452.73333333333335</v>
      </c>
      <c r="N26" s="2">
        <v>1.0515501518058166</v>
      </c>
    </row>
    <row r="27" spans="1:14" x14ac:dyDescent="0.2">
      <c r="A27">
        <v>22236</v>
      </c>
      <c r="B27">
        <v>8.0514316627717992</v>
      </c>
      <c r="C27">
        <v>2300</v>
      </c>
      <c r="D27">
        <f>1352.4/C27</f>
        <v>0.58800000000000008</v>
      </c>
      <c r="E27">
        <f t="shared" si="5"/>
        <v>4.7342418177098189</v>
      </c>
      <c r="F27">
        <f t="shared" si="2"/>
        <v>370.6</v>
      </c>
      <c r="G27">
        <f t="shared" si="3"/>
        <v>1.1542076954545197</v>
      </c>
      <c r="H27" t="s">
        <v>20</v>
      </c>
      <c r="M27" s="2">
        <v>453.48333333333335</v>
      </c>
      <c r="N27" s="2">
        <v>1.0603903560675016</v>
      </c>
    </row>
    <row r="28" spans="1:14" x14ac:dyDescent="0.2">
      <c r="A28">
        <v>22169</v>
      </c>
      <c r="B28">
        <v>8.0296002667347306</v>
      </c>
      <c r="C28">
        <v>2300</v>
      </c>
      <c r="D28">
        <f t="shared" ref="D28:D36" si="6">1352.4/C28</f>
        <v>0.58800000000000008</v>
      </c>
      <c r="E28">
        <f t="shared" si="5"/>
        <v>4.721404956840022</v>
      </c>
      <c r="F28">
        <f t="shared" si="2"/>
        <v>369.48333333333335</v>
      </c>
      <c r="G28">
        <f t="shared" si="3"/>
        <v>1.1580462482490628</v>
      </c>
    </row>
    <row r="29" spans="1:14" x14ac:dyDescent="0.2">
      <c r="A29">
        <v>22136</v>
      </c>
      <c r="B29">
        <v>7.9784279767245296</v>
      </c>
      <c r="C29">
        <v>2300</v>
      </c>
      <c r="D29">
        <f t="shared" si="6"/>
        <v>0.58800000000000008</v>
      </c>
      <c r="E29">
        <f t="shared" si="5"/>
        <v>4.6913156503140243</v>
      </c>
      <c r="F29">
        <f t="shared" si="2"/>
        <v>368.93333333333334</v>
      </c>
      <c r="G29">
        <f t="shared" si="3"/>
        <v>1.1540994173223387</v>
      </c>
    </row>
    <row r="30" spans="1:14" x14ac:dyDescent="0.2">
      <c r="A30">
        <v>22110</v>
      </c>
      <c r="B30">
        <v>7.90718521788554</v>
      </c>
      <c r="C30">
        <v>2300</v>
      </c>
      <c r="D30">
        <f t="shared" si="6"/>
        <v>0.58800000000000008</v>
      </c>
      <c r="E30">
        <f t="shared" si="5"/>
        <v>4.6494249081166981</v>
      </c>
      <c r="F30">
        <f t="shared" si="2"/>
        <v>368.5</v>
      </c>
      <c r="G30">
        <f t="shared" si="3"/>
        <v>1.1464856197532589</v>
      </c>
    </row>
    <row r="31" spans="1:14" x14ac:dyDescent="0.2">
      <c r="A31">
        <v>22073</v>
      </c>
      <c r="B31">
        <v>7.9294141995072698</v>
      </c>
      <c r="C31">
        <v>2300</v>
      </c>
      <c r="D31">
        <f t="shared" si="6"/>
        <v>0.58800000000000008</v>
      </c>
      <c r="E31">
        <f t="shared" si="5"/>
        <v>4.6624955493102753</v>
      </c>
      <c r="F31">
        <f t="shared" si="2"/>
        <v>367.88333333333333</v>
      </c>
      <c r="G31">
        <f t="shared" si="3"/>
        <v>1.1535663067133972</v>
      </c>
    </row>
    <row r="32" spans="1:14" x14ac:dyDescent="0.2">
      <c r="A32">
        <v>24516</v>
      </c>
      <c r="B32">
        <v>9.4595563661088597</v>
      </c>
      <c r="C32">
        <v>2300</v>
      </c>
      <c r="D32">
        <f t="shared" si="6"/>
        <v>0.58800000000000008</v>
      </c>
      <c r="E32">
        <f t="shared" si="5"/>
        <v>5.5622191432720101</v>
      </c>
      <c r="F32">
        <f t="shared" si="2"/>
        <v>408.6</v>
      </c>
      <c r="G32">
        <f t="shared" si="3"/>
        <v>1.1155671807191825</v>
      </c>
      <c r="H32" t="s">
        <v>20</v>
      </c>
    </row>
    <row r="33" spans="1:7" x14ac:dyDescent="0.2">
      <c r="A33">
        <v>24538</v>
      </c>
      <c r="B33">
        <v>8.8947953780152993</v>
      </c>
      <c r="C33">
        <v>2300</v>
      </c>
      <c r="D33">
        <f t="shared" si="6"/>
        <v>0.58800000000000008</v>
      </c>
      <c r="E33">
        <f t="shared" si="5"/>
        <v>5.2301396822729966</v>
      </c>
      <c r="F33">
        <f t="shared" si="2"/>
        <v>408.96666666666664</v>
      </c>
      <c r="G33">
        <f t="shared" si="3"/>
        <v>1.0470847213785002</v>
      </c>
    </row>
    <row r="34" spans="1:7" x14ac:dyDescent="0.2">
      <c r="A34">
        <v>24444</v>
      </c>
      <c r="B34">
        <v>9.2915726341413993</v>
      </c>
      <c r="C34">
        <v>2300</v>
      </c>
      <c r="D34">
        <f t="shared" si="6"/>
        <v>0.58800000000000008</v>
      </c>
      <c r="E34">
        <f t="shared" si="5"/>
        <v>5.4634447088751434</v>
      </c>
      <c r="F34">
        <f t="shared" si="2"/>
        <v>407.4</v>
      </c>
      <c r="G34">
        <f t="shared" si="3"/>
        <v>1.1022214570842053</v>
      </c>
    </row>
    <row r="35" spans="1:7" x14ac:dyDescent="0.2">
      <c r="A35">
        <v>24473</v>
      </c>
      <c r="B35">
        <v>7.9140879898782401</v>
      </c>
      <c r="C35">
        <v>2300</v>
      </c>
      <c r="D35">
        <f t="shared" si="6"/>
        <v>0.58800000000000008</v>
      </c>
      <c r="E35">
        <f t="shared" si="5"/>
        <v>4.653483738048406</v>
      </c>
      <c r="F35">
        <f t="shared" si="2"/>
        <v>407.88333333333333</v>
      </c>
      <c r="G35">
        <f t="shared" si="3"/>
        <v>0.93659242123943864</v>
      </c>
    </row>
    <row r="36" spans="1:7" x14ac:dyDescent="0.2">
      <c r="A36">
        <v>24475</v>
      </c>
      <c r="B36">
        <v>8.2609558964292695</v>
      </c>
      <c r="C36">
        <v>2300</v>
      </c>
      <c r="D36">
        <f t="shared" si="6"/>
        <v>0.58800000000000008</v>
      </c>
      <c r="E36">
        <f t="shared" si="5"/>
        <v>4.8574420671004113</v>
      </c>
      <c r="F36">
        <f t="shared" si="2"/>
        <v>407.91666666666669</v>
      </c>
      <c r="G36">
        <f t="shared" si="3"/>
        <v>0.97748271791958419</v>
      </c>
    </row>
  </sheetData>
  <autoFilter ref="M2:N16">
    <sortState ref="M3:N27">
      <sortCondition ref="M2:M27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selection activeCell="P20" sqref="P20"/>
    </sheetView>
  </sheetViews>
  <sheetFormatPr baseColWidth="10" defaultRowHeight="16" x14ac:dyDescent="0.2"/>
  <cols>
    <col min="5" max="5" width="13.33203125" customWidth="1"/>
    <col min="8" max="8" width="16" customWidth="1"/>
  </cols>
  <sheetData>
    <row r="1" spans="1:14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t="s">
        <v>1</v>
      </c>
      <c r="G1" t="s">
        <v>8</v>
      </c>
      <c r="J1" t="s">
        <v>2</v>
      </c>
      <c r="K1" s="1">
        <f>5/12</f>
        <v>0.41666666666666669</v>
      </c>
      <c r="M1" s="2" t="s">
        <v>3</v>
      </c>
      <c r="N1" s="2"/>
    </row>
    <row r="2" spans="1:14" x14ac:dyDescent="0.2">
      <c r="A2">
        <v>20443</v>
      </c>
      <c r="B2">
        <v>7.0781860325005601</v>
      </c>
      <c r="C2">
        <v>2280</v>
      </c>
      <c r="D2">
        <f>1352.4/C2</f>
        <v>0.59315789473684211</v>
      </c>
      <c r="E2">
        <f>D2*B2</f>
        <v>4.1984819255937529</v>
      </c>
      <c r="F2">
        <f>A2/60</f>
        <v>340.71666666666664</v>
      </c>
      <c r="G2">
        <f>E2/($K$2*(F2^2)*($K$1^5))</f>
        <v>1.2110160238775061</v>
      </c>
      <c r="H2" t="s">
        <v>17</v>
      </c>
      <c r="J2" t="s">
        <v>5</v>
      </c>
      <c r="K2">
        <v>2.3779999999999999E-3</v>
      </c>
      <c r="M2" s="2" t="s">
        <v>1</v>
      </c>
      <c r="N2" s="2" t="s">
        <v>8</v>
      </c>
    </row>
    <row r="3" spans="1:14" x14ac:dyDescent="0.2">
      <c r="A3">
        <v>20233</v>
      </c>
      <c r="B3">
        <v>7.0917785673329004</v>
      </c>
      <c r="C3">
        <v>2280</v>
      </c>
      <c r="D3">
        <f t="shared" ref="D3:D61" si="0">1352.4/C3</f>
        <v>0.59315789473684211</v>
      </c>
      <c r="E3">
        <f t="shared" ref="E3:E61" si="1">D3*B3</f>
        <v>4.2065444449390412</v>
      </c>
      <c r="F3">
        <f t="shared" ref="F3:F15" si="2">A3/60</f>
        <v>337.21666666666664</v>
      </c>
      <c r="G3">
        <f t="shared" ref="G3:G61" si="3">E3/($K$2*(F3^2)*($K$1^5))</f>
        <v>1.2386590437061007</v>
      </c>
      <c r="M3" s="2">
        <v>332.9</v>
      </c>
      <c r="N3" s="2">
        <v>1.2491060261113471</v>
      </c>
    </row>
    <row r="4" spans="1:14" x14ac:dyDescent="0.2">
      <c r="A4">
        <v>19974</v>
      </c>
      <c r="B4">
        <v>6.9696700784113297</v>
      </c>
      <c r="C4">
        <v>2280</v>
      </c>
      <c r="D4">
        <f t="shared" si="0"/>
        <v>0.59315789473684211</v>
      </c>
      <c r="E4">
        <f t="shared" si="1"/>
        <v>4.1341148307208258</v>
      </c>
      <c r="F4">
        <f t="shared" si="2"/>
        <v>332.9</v>
      </c>
      <c r="G4">
        <f t="shared" si="3"/>
        <v>1.2491060261113471</v>
      </c>
      <c r="M4" s="2">
        <v>334.16666666666669</v>
      </c>
      <c r="N4" s="2">
        <v>1.2244978776974675</v>
      </c>
    </row>
    <row r="5" spans="1:14" x14ac:dyDescent="0.2">
      <c r="A5">
        <v>20209</v>
      </c>
      <c r="B5">
        <v>6.9340716878469397</v>
      </c>
      <c r="C5">
        <v>2280</v>
      </c>
      <c r="D5">
        <f t="shared" si="0"/>
        <v>0.59315789473684211</v>
      </c>
      <c r="E5">
        <f t="shared" si="1"/>
        <v>4.1129993643176324</v>
      </c>
      <c r="F5">
        <f t="shared" si="2"/>
        <v>336.81666666666666</v>
      </c>
      <c r="G5">
        <f t="shared" si="3"/>
        <v>1.2139920805542415</v>
      </c>
      <c r="M5" s="2">
        <v>335.71666666666664</v>
      </c>
      <c r="N5" s="2">
        <v>1.2103763342751419</v>
      </c>
    </row>
    <row r="6" spans="1:14" x14ac:dyDescent="0.2">
      <c r="A6">
        <v>19518</v>
      </c>
      <c r="B6">
        <v>6.9655445678282204</v>
      </c>
      <c r="C6">
        <v>2280</v>
      </c>
      <c r="D6">
        <f t="shared" si="0"/>
        <v>0.59315789473684211</v>
      </c>
      <c r="E6">
        <f t="shared" si="1"/>
        <v>4.1316677515486342</v>
      </c>
      <c r="F6">
        <f t="shared" si="2"/>
        <v>325.3</v>
      </c>
      <c r="G6">
        <f t="shared" si="3"/>
        <v>1.307379353341745</v>
      </c>
      <c r="M6" s="2">
        <v>336.81666666666666</v>
      </c>
      <c r="N6" s="2">
        <v>1.2139920805542415</v>
      </c>
    </row>
    <row r="7" spans="1:14" x14ac:dyDescent="0.2">
      <c r="A7">
        <v>24187</v>
      </c>
      <c r="B7">
        <v>10.0060224707938</v>
      </c>
      <c r="C7">
        <v>2280</v>
      </c>
      <c r="D7">
        <f t="shared" si="0"/>
        <v>0.59315789473684211</v>
      </c>
      <c r="E7">
        <f t="shared" si="1"/>
        <v>5.9351512234655859</v>
      </c>
      <c r="F7">
        <f t="shared" si="2"/>
        <v>403.11666666666667</v>
      </c>
      <c r="G7">
        <f t="shared" si="3"/>
        <v>1.2229667195105296</v>
      </c>
      <c r="H7" t="s">
        <v>17</v>
      </c>
      <c r="M7" s="2">
        <v>336.88333333333333</v>
      </c>
      <c r="N7" s="2">
        <v>1.2272751095366388</v>
      </c>
    </row>
    <row r="8" spans="1:14" x14ac:dyDescent="0.2">
      <c r="A8">
        <v>24014</v>
      </c>
      <c r="B8">
        <v>9.6887176299564306</v>
      </c>
      <c r="C8">
        <v>2280</v>
      </c>
      <c r="D8">
        <f t="shared" si="0"/>
        <v>0.59315789473684211</v>
      </c>
      <c r="E8">
        <f t="shared" si="1"/>
        <v>5.7469393520846825</v>
      </c>
      <c r="F8">
        <f t="shared" si="2"/>
        <v>400.23333333333335</v>
      </c>
      <c r="G8">
        <f t="shared" si="3"/>
        <v>1.2013082523601599</v>
      </c>
      <c r="M8" s="2">
        <v>337.21666666666664</v>
      </c>
      <c r="N8" s="2">
        <v>1.2386590437061007</v>
      </c>
    </row>
    <row r="9" spans="1:14" x14ac:dyDescent="0.2">
      <c r="A9">
        <v>23757</v>
      </c>
      <c r="B9">
        <v>9.6777607596834194</v>
      </c>
      <c r="C9">
        <v>2280</v>
      </c>
      <c r="D9">
        <f t="shared" si="0"/>
        <v>0.59315789473684211</v>
      </c>
      <c r="E9">
        <f t="shared" si="1"/>
        <v>5.7404401979806385</v>
      </c>
      <c r="F9">
        <f t="shared" si="2"/>
        <v>395.95</v>
      </c>
      <c r="G9">
        <f t="shared" si="3"/>
        <v>1.2260519167935751</v>
      </c>
      <c r="M9" s="2">
        <v>337.26666666666665</v>
      </c>
      <c r="N9" s="2">
        <v>1.2028466073693262</v>
      </c>
    </row>
    <row r="10" spans="1:14" x14ac:dyDescent="0.2">
      <c r="A10">
        <v>23649</v>
      </c>
      <c r="B10">
        <v>9.5674188501861401</v>
      </c>
      <c r="C10">
        <v>2280</v>
      </c>
      <c r="D10">
        <f t="shared" si="0"/>
        <v>0.59315789473684211</v>
      </c>
      <c r="E10">
        <f t="shared" si="1"/>
        <v>5.6749900232419899</v>
      </c>
      <c r="F10">
        <f t="shared" si="2"/>
        <v>394.15</v>
      </c>
      <c r="G10">
        <f t="shared" si="3"/>
        <v>1.2231688114707844</v>
      </c>
      <c r="M10" s="2">
        <v>340.11666666666667</v>
      </c>
      <c r="N10" s="2">
        <v>1.2077825517720131</v>
      </c>
    </row>
    <row r="11" spans="1:14" x14ac:dyDescent="0.2">
      <c r="A11">
        <v>23107</v>
      </c>
      <c r="B11">
        <v>9.5339578997760697</v>
      </c>
      <c r="C11">
        <v>2280</v>
      </c>
      <c r="D11">
        <f t="shared" si="0"/>
        <v>0.59315789473684211</v>
      </c>
      <c r="E11">
        <f t="shared" si="1"/>
        <v>5.6551423963408585</v>
      </c>
      <c r="F11">
        <f t="shared" si="2"/>
        <v>385.11666666666667</v>
      </c>
      <c r="G11">
        <f t="shared" si="3"/>
        <v>1.2767423821969961</v>
      </c>
      <c r="M11" s="2">
        <v>340.71666666666664</v>
      </c>
      <c r="N11" s="2">
        <v>1.2110160238775061</v>
      </c>
    </row>
    <row r="12" spans="1:14" x14ac:dyDescent="0.2">
      <c r="A12">
        <v>20407</v>
      </c>
      <c r="B12">
        <v>7.0344460970049498</v>
      </c>
      <c r="C12">
        <v>2280</v>
      </c>
      <c r="D12">
        <f t="shared" si="0"/>
        <v>0.59315789473684211</v>
      </c>
      <c r="E12">
        <f t="shared" si="1"/>
        <v>4.1725372375392515</v>
      </c>
      <c r="F12">
        <f t="shared" si="2"/>
        <v>340.11666666666667</v>
      </c>
      <c r="G12">
        <f t="shared" si="3"/>
        <v>1.2077825517720131</v>
      </c>
      <c r="H12" t="s">
        <v>17</v>
      </c>
      <c r="M12" s="2">
        <v>363.45</v>
      </c>
      <c r="N12" s="2">
        <v>1.2723749368730572</v>
      </c>
    </row>
    <row r="13" spans="1:14" x14ac:dyDescent="0.2">
      <c r="A13">
        <v>20213</v>
      </c>
      <c r="B13">
        <v>7.01271685496293</v>
      </c>
      <c r="C13">
        <v>2280</v>
      </c>
      <c r="D13">
        <f t="shared" si="0"/>
        <v>0.59315789473684211</v>
      </c>
      <c r="E13">
        <f t="shared" si="1"/>
        <v>4.1596483660753805</v>
      </c>
      <c r="F13">
        <f t="shared" si="2"/>
        <v>336.88333333333333</v>
      </c>
      <c r="G13">
        <f t="shared" si="3"/>
        <v>1.2272751095366388</v>
      </c>
      <c r="M13" s="2">
        <v>364.66666666666669</v>
      </c>
      <c r="N13" s="2">
        <v>1.2619760859837938</v>
      </c>
    </row>
    <row r="14" spans="1:14" x14ac:dyDescent="0.2">
      <c r="A14">
        <v>20236</v>
      </c>
      <c r="B14">
        <v>6.88878157973729</v>
      </c>
      <c r="C14">
        <v>2280</v>
      </c>
      <c r="D14">
        <f t="shared" si="0"/>
        <v>0.59315789473684211</v>
      </c>
      <c r="E14">
        <f t="shared" si="1"/>
        <v>4.0861351791389087</v>
      </c>
      <c r="F14">
        <f t="shared" si="2"/>
        <v>337.26666666666665</v>
      </c>
      <c r="G14">
        <f t="shared" si="3"/>
        <v>1.2028466073693262</v>
      </c>
      <c r="M14" s="2">
        <v>365.35</v>
      </c>
      <c r="N14" s="2">
        <v>1.2612505993781429</v>
      </c>
    </row>
    <row r="15" spans="1:14" x14ac:dyDescent="0.2">
      <c r="A15">
        <v>20143</v>
      </c>
      <c r="B15">
        <v>6.8683363508381801</v>
      </c>
      <c r="C15">
        <v>2280</v>
      </c>
      <c r="D15">
        <f t="shared" si="0"/>
        <v>0.59315789473684211</v>
      </c>
      <c r="E15">
        <f t="shared" si="1"/>
        <v>4.0740079302076992</v>
      </c>
      <c r="F15">
        <f t="shared" si="2"/>
        <v>335.71666666666664</v>
      </c>
      <c r="G15">
        <f t="shared" si="3"/>
        <v>1.2103763342751419</v>
      </c>
      <c r="M15" s="2">
        <v>365.71666666666664</v>
      </c>
      <c r="N15" s="2">
        <v>1.2247805854490497</v>
      </c>
    </row>
    <row r="16" spans="1:14" x14ac:dyDescent="0.2">
      <c r="A16">
        <v>20050</v>
      </c>
      <c r="B16">
        <v>6.88445580828808</v>
      </c>
      <c r="C16">
        <v>2280</v>
      </c>
      <c r="D16">
        <f t="shared" si="0"/>
        <v>0.59315789473684211</v>
      </c>
      <c r="E16">
        <f t="shared" si="1"/>
        <v>4.0835693136529825</v>
      </c>
      <c r="F16">
        <f>A16/60</f>
        <v>334.16666666666669</v>
      </c>
      <c r="G16">
        <f t="shared" si="3"/>
        <v>1.2244978776974675</v>
      </c>
      <c r="M16" s="2">
        <v>366.3</v>
      </c>
      <c r="N16" s="2">
        <v>1.2584860393817869</v>
      </c>
    </row>
    <row r="17" spans="1:14" x14ac:dyDescent="0.2">
      <c r="A17">
        <v>24030</v>
      </c>
      <c r="B17">
        <v>9.9180038889650906</v>
      </c>
      <c r="C17">
        <v>2280</v>
      </c>
      <c r="D17">
        <f t="shared" si="0"/>
        <v>0.59315789473684211</v>
      </c>
      <c r="E17">
        <f t="shared" si="1"/>
        <v>5.8829423067703459</v>
      </c>
      <c r="F17">
        <f t="shared" ref="F17:F61" si="4">A17/60</f>
        <v>400.5</v>
      </c>
      <c r="G17">
        <f t="shared" si="3"/>
        <v>1.2281004960247199</v>
      </c>
      <c r="H17" s="3" t="s">
        <v>17</v>
      </c>
      <c r="M17" s="2">
        <v>366.56666666666666</v>
      </c>
      <c r="N17" s="2">
        <v>1.249548829129832</v>
      </c>
    </row>
    <row r="18" spans="1:14" x14ac:dyDescent="0.2">
      <c r="A18">
        <v>23446</v>
      </c>
      <c r="B18">
        <v>9.7739209152112494</v>
      </c>
      <c r="C18">
        <v>2280</v>
      </c>
      <c r="D18">
        <f t="shared" si="0"/>
        <v>0.59315789473684211</v>
      </c>
      <c r="E18">
        <f t="shared" si="1"/>
        <v>5.7974783533910941</v>
      </c>
      <c r="F18">
        <f t="shared" si="4"/>
        <v>390.76666666666665</v>
      </c>
      <c r="G18">
        <f t="shared" si="3"/>
        <v>1.2713012484769659</v>
      </c>
      <c r="M18" s="2">
        <v>366.75</v>
      </c>
      <c r="N18" s="2">
        <v>1.2586980360581943</v>
      </c>
    </row>
    <row r="19" spans="1:14" x14ac:dyDescent="0.2">
      <c r="A19">
        <v>23418</v>
      </c>
      <c r="B19">
        <v>9.5794106958249898</v>
      </c>
      <c r="C19">
        <v>2280</v>
      </c>
      <c r="D19">
        <f t="shared" si="0"/>
        <v>0.59315789473684211</v>
      </c>
      <c r="E19">
        <f t="shared" si="1"/>
        <v>5.6821030811551383</v>
      </c>
      <c r="F19">
        <f t="shared" si="4"/>
        <v>390.3</v>
      </c>
      <c r="G19">
        <f t="shared" si="3"/>
        <v>1.2489825302800819</v>
      </c>
      <c r="M19" s="2">
        <v>367.21666666666664</v>
      </c>
      <c r="N19" s="2">
        <v>1.2589701513800191</v>
      </c>
    </row>
    <row r="20" spans="1:14" x14ac:dyDescent="0.2">
      <c r="A20">
        <v>23454</v>
      </c>
      <c r="B20">
        <v>9.4964037369133205</v>
      </c>
      <c r="C20">
        <v>2280</v>
      </c>
      <c r="D20">
        <f t="shared" si="0"/>
        <v>0.59315789473684211</v>
      </c>
      <c r="E20">
        <f t="shared" si="1"/>
        <v>5.6328668481585851</v>
      </c>
      <c r="F20">
        <f t="shared" si="4"/>
        <v>390.9</v>
      </c>
      <c r="G20">
        <f t="shared" si="3"/>
        <v>1.2343618843302446</v>
      </c>
      <c r="M20" s="2">
        <v>368.2</v>
      </c>
      <c r="N20" s="2">
        <v>1.2412198671366745</v>
      </c>
    </row>
    <row r="21" spans="1:14" x14ac:dyDescent="0.2">
      <c r="A21">
        <v>23367</v>
      </c>
      <c r="B21">
        <v>9.3688593333632397</v>
      </c>
      <c r="C21">
        <v>2280</v>
      </c>
      <c r="D21">
        <f t="shared" si="0"/>
        <v>0.59315789473684211</v>
      </c>
      <c r="E21">
        <f t="shared" si="1"/>
        <v>5.5572128782633534</v>
      </c>
      <c r="F21">
        <f t="shared" si="4"/>
        <v>389.45</v>
      </c>
      <c r="G21">
        <f t="shared" si="3"/>
        <v>1.226868385191074</v>
      </c>
      <c r="M21" s="2">
        <v>369.03333333333336</v>
      </c>
      <c r="N21" s="2">
        <v>1.2397699482259477</v>
      </c>
    </row>
    <row r="22" spans="1:14" x14ac:dyDescent="0.2">
      <c r="A22">
        <v>22142</v>
      </c>
      <c r="B22">
        <v>7.0839645240720497</v>
      </c>
      <c r="C22">
        <v>1900</v>
      </c>
      <c r="D22">
        <f t="shared" si="0"/>
        <v>0.71178947368421053</v>
      </c>
      <c r="E22">
        <f t="shared" si="1"/>
        <v>5.042291380186863</v>
      </c>
      <c r="F22">
        <f t="shared" si="4"/>
        <v>369.03333333333336</v>
      </c>
      <c r="G22">
        <f t="shared" si="3"/>
        <v>1.2397699482259477</v>
      </c>
      <c r="H22" t="s">
        <v>18</v>
      </c>
      <c r="M22" s="2">
        <v>385.11666666666667</v>
      </c>
      <c r="N22" s="2">
        <v>1.2767423821969961</v>
      </c>
    </row>
    <row r="23" spans="1:14" x14ac:dyDescent="0.2">
      <c r="A23">
        <v>22092</v>
      </c>
      <c r="B23">
        <v>7.0602546784831004</v>
      </c>
      <c r="C23">
        <v>1900</v>
      </c>
      <c r="D23">
        <f t="shared" si="0"/>
        <v>0.71178947368421053</v>
      </c>
      <c r="E23">
        <f t="shared" si="1"/>
        <v>5.0254149616739712</v>
      </c>
      <c r="F23">
        <f t="shared" si="4"/>
        <v>368.2</v>
      </c>
      <c r="G23">
        <f t="shared" si="3"/>
        <v>1.2412198671366745</v>
      </c>
      <c r="M23" s="2">
        <v>389.45</v>
      </c>
      <c r="N23" s="2">
        <v>1.226868385191074</v>
      </c>
    </row>
    <row r="24" spans="1:14" x14ac:dyDescent="0.2">
      <c r="A24">
        <v>22033</v>
      </c>
      <c r="B24">
        <v>7.12302194535512</v>
      </c>
      <c r="C24">
        <v>1900</v>
      </c>
      <c r="D24">
        <f t="shared" si="0"/>
        <v>0.71178947368421053</v>
      </c>
      <c r="E24">
        <f t="shared" si="1"/>
        <v>5.0700920415254025</v>
      </c>
      <c r="F24">
        <f t="shared" si="4"/>
        <v>367.21666666666664</v>
      </c>
      <c r="G24">
        <f t="shared" si="3"/>
        <v>1.2589701513800191</v>
      </c>
      <c r="M24" s="2">
        <v>390.3</v>
      </c>
      <c r="N24" s="2">
        <v>1.2489825302800819</v>
      </c>
    </row>
    <row r="25" spans="1:14" x14ac:dyDescent="0.2">
      <c r="A25">
        <v>22005</v>
      </c>
      <c r="B25">
        <v>7.1033936086529001</v>
      </c>
      <c r="C25">
        <v>1900</v>
      </c>
      <c r="D25">
        <f t="shared" si="0"/>
        <v>0.71178947368421053</v>
      </c>
      <c r="E25">
        <f t="shared" si="1"/>
        <v>5.0561207980748328</v>
      </c>
      <c r="F25">
        <f t="shared" si="4"/>
        <v>366.75</v>
      </c>
      <c r="G25">
        <f t="shared" si="3"/>
        <v>1.2586980360581943</v>
      </c>
      <c r="M25" s="2">
        <v>390.76666666666665</v>
      </c>
      <c r="N25" s="2">
        <v>1.2713012484769659</v>
      </c>
    </row>
    <row r="26" spans="1:14" x14ac:dyDescent="0.2">
      <c r="A26">
        <v>21978</v>
      </c>
      <c r="B26">
        <v>7.0847792046201397</v>
      </c>
      <c r="C26">
        <v>1900</v>
      </c>
      <c r="D26">
        <f t="shared" si="0"/>
        <v>0.71178947368421053</v>
      </c>
      <c r="E26">
        <f t="shared" si="1"/>
        <v>5.0428712612254092</v>
      </c>
      <c r="F26">
        <f t="shared" si="4"/>
        <v>366.3</v>
      </c>
      <c r="G26">
        <f t="shared" si="3"/>
        <v>1.2584860393817869</v>
      </c>
      <c r="M26" s="2">
        <v>390.9</v>
      </c>
      <c r="N26" s="2">
        <v>1.2343618843302446</v>
      </c>
    </row>
    <row r="27" spans="1:14" x14ac:dyDescent="0.2">
      <c r="A27">
        <v>26622</v>
      </c>
      <c r="B27">
        <v>10.6460160340781</v>
      </c>
      <c r="C27">
        <v>1900</v>
      </c>
      <c r="D27">
        <f t="shared" si="0"/>
        <v>0.71178947368421053</v>
      </c>
      <c r="E27">
        <f t="shared" si="1"/>
        <v>7.5777221497301168</v>
      </c>
      <c r="F27">
        <f t="shared" si="4"/>
        <v>443.7</v>
      </c>
      <c r="G27">
        <f t="shared" si="3"/>
        <v>1.288855347897949</v>
      </c>
      <c r="H27" t="s">
        <v>18</v>
      </c>
      <c r="M27" s="2">
        <v>394.15</v>
      </c>
      <c r="N27" s="2">
        <v>1.2231688114707844</v>
      </c>
    </row>
    <row r="28" spans="1:14" x14ac:dyDescent="0.2">
      <c r="A28">
        <v>26509</v>
      </c>
      <c r="B28">
        <v>10.512330449807999</v>
      </c>
      <c r="C28">
        <v>1900</v>
      </c>
      <c r="D28">
        <f t="shared" si="0"/>
        <v>0.71178947368421053</v>
      </c>
      <c r="E28">
        <f t="shared" si="1"/>
        <v>7.482566158063336</v>
      </c>
      <c r="F28">
        <f t="shared" si="4"/>
        <v>441.81666666666666</v>
      </c>
      <c r="G28">
        <f t="shared" si="3"/>
        <v>1.2835439209603594</v>
      </c>
      <c r="M28" s="2">
        <v>395.95</v>
      </c>
      <c r="N28" s="2">
        <v>1.2260519167935751</v>
      </c>
    </row>
    <row r="29" spans="1:14" x14ac:dyDescent="0.2">
      <c r="A29">
        <v>26497</v>
      </c>
      <c r="B29">
        <v>10.3637198657946</v>
      </c>
      <c r="C29">
        <v>1900</v>
      </c>
      <c r="D29">
        <f t="shared" si="0"/>
        <v>0.71178947368421053</v>
      </c>
      <c r="E29">
        <f t="shared" si="1"/>
        <v>7.3767867086845351</v>
      </c>
      <c r="F29">
        <f t="shared" si="4"/>
        <v>441.61666666666667</v>
      </c>
      <c r="G29">
        <f t="shared" si="3"/>
        <v>1.266545143802557</v>
      </c>
      <c r="M29" s="2">
        <v>400.23333333333335</v>
      </c>
      <c r="N29" s="2">
        <v>1.2013082523601599</v>
      </c>
    </row>
    <row r="30" spans="1:14" x14ac:dyDescent="0.2">
      <c r="A30">
        <v>26504</v>
      </c>
      <c r="B30">
        <v>10.2074871485438</v>
      </c>
      <c r="C30">
        <v>1900</v>
      </c>
      <c r="D30">
        <f t="shared" si="0"/>
        <v>0.71178947368421053</v>
      </c>
      <c r="E30">
        <f t="shared" si="1"/>
        <v>7.2655819051003343</v>
      </c>
      <c r="F30">
        <f t="shared" si="4"/>
        <v>441.73333333333335</v>
      </c>
      <c r="G30">
        <f t="shared" si="3"/>
        <v>1.2467931749429728</v>
      </c>
      <c r="M30" s="2">
        <v>400.5</v>
      </c>
      <c r="N30" s="2">
        <v>1.2281004960247199</v>
      </c>
    </row>
    <row r="31" spans="1:14" x14ac:dyDescent="0.2">
      <c r="A31">
        <v>26381</v>
      </c>
      <c r="B31">
        <v>10.286304095857</v>
      </c>
      <c r="C31">
        <v>1900</v>
      </c>
      <c r="D31">
        <f t="shared" si="0"/>
        <v>0.71178947368421053</v>
      </c>
      <c r="E31">
        <f t="shared" si="1"/>
        <v>7.3216829785457929</v>
      </c>
      <c r="F31">
        <f t="shared" si="4"/>
        <v>439.68333333333334</v>
      </c>
      <c r="G31">
        <f t="shared" si="3"/>
        <v>1.268163565359433</v>
      </c>
      <c r="M31" s="2">
        <v>403.11666666666667</v>
      </c>
      <c r="N31" s="2">
        <v>1.2229667195105296</v>
      </c>
    </row>
    <row r="32" spans="1:14" x14ac:dyDescent="0.2">
      <c r="A32">
        <v>21994</v>
      </c>
      <c r="B32">
        <v>7.0447121630273699</v>
      </c>
      <c r="C32">
        <v>1900</v>
      </c>
      <c r="D32">
        <f t="shared" si="0"/>
        <v>0.71178947368421053</v>
      </c>
      <c r="E32">
        <f t="shared" si="1"/>
        <v>5.014351962778008</v>
      </c>
      <c r="F32">
        <f t="shared" si="4"/>
        <v>366.56666666666666</v>
      </c>
      <c r="G32">
        <f t="shared" si="3"/>
        <v>1.249548829129832</v>
      </c>
      <c r="H32" t="s">
        <v>18</v>
      </c>
      <c r="M32" s="2">
        <v>410.53333333333336</v>
      </c>
      <c r="N32" s="2">
        <v>1.2670239623424386</v>
      </c>
    </row>
    <row r="33" spans="1:14" x14ac:dyDescent="0.2">
      <c r="A33">
        <v>21921</v>
      </c>
      <c r="B33">
        <v>7.0635608300903998</v>
      </c>
      <c r="C33">
        <v>1900</v>
      </c>
      <c r="D33">
        <f t="shared" si="0"/>
        <v>0.71178947368421053</v>
      </c>
      <c r="E33">
        <f t="shared" si="1"/>
        <v>5.0277682455864507</v>
      </c>
      <c r="F33">
        <f t="shared" si="4"/>
        <v>365.35</v>
      </c>
      <c r="G33">
        <f t="shared" si="3"/>
        <v>1.2612505993781429</v>
      </c>
      <c r="M33" s="2">
        <v>410.63333333333333</v>
      </c>
      <c r="N33" s="2">
        <v>1.2710893720350005</v>
      </c>
    </row>
    <row r="34" spans="1:14" x14ac:dyDescent="0.2">
      <c r="A34">
        <v>21880</v>
      </c>
      <c r="B34">
        <v>7.0412107020371604</v>
      </c>
      <c r="C34">
        <v>1900</v>
      </c>
      <c r="D34">
        <f t="shared" si="0"/>
        <v>0.71178947368421053</v>
      </c>
      <c r="E34">
        <f t="shared" si="1"/>
        <v>5.0118596597026608</v>
      </c>
      <c r="F34">
        <f t="shared" si="4"/>
        <v>364.66666666666669</v>
      </c>
      <c r="G34">
        <f t="shared" si="3"/>
        <v>1.2619760859837938</v>
      </c>
      <c r="M34" s="2">
        <v>413.06666666666666</v>
      </c>
      <c r="N34" s="2">
        <v>1.2569273667503542</v>
      </c>
    </row>
    <row r="35" spans="1:14" x14ac:dyDescent="0.2">
      <c r="A35">
        <v>21943</v>
      </c>
      <c r="B35">
        <v>6.8730876062944404</v>
      </c>
      <c r="C35">
        <v>1900</v>
      </c>
      <c r="D35">
        <f t="shared" si="0"/>
        <v>0.71178947368421053</v>
      </c>
      <c r="E35">
        <f t="shared" si="1"/>
        <v>4.8921914098697901</v>
      </c>
      <c r="F35">
        <f t="shared" si="4"/>
        <v>365.71666666666664</v>
      </c>
      <c r="G35">
        <f t="shared" si="3"/>
        <v>1.2247805854490497</v>
      </c>
      <c r="M35" s="2">
        <v>416.43333333333334</v>
      </c>
      <c r="N35" s="2">
        <v>1.2398108043374525</v>
      </c>
    </row>
    <row r="36" spans="1:14" x14ac:dyDescent="0.2">
      <c r="A36">
        <v>21807</v>
      </c>
      <c r="B36">
        <v>7.0519387701497003</v>
      </c>
      <c r="C36">
        <v>1900</v>
      </c>
      <c r="D36">
        <f t="shared" si="0"/>
        <v>0.71178947368421053</v>
      </c>
      <c r="E36">
        <f t="shared" si="1"/>
        <v>5.0194957856581341</v>
      </c>
      <c r="F36">
        <f t="shared" si="4"/>
        <v>363.45</v>
      </c>
      <c r="G36">
        <f t="shared" si="3"/>
        <v>1.2723749368730572</v>
      </c>
      <c r="M36" s="2">
        <v>417.53333333333336</v>
      </c>
      <c r="N36" s="2">
        <v>1.2525059210862384</v>
      </c>
    </row>
    <row r="37" spans="1:14" x14ac:dyDescent="0.2">
      <c r="A37">
        <v>27293</v>
      </c>
      <c r="B37">
        <v>10.9367136137119</v>
      </c>
      <c r="C37">
        <v>1900</v>
      </c>
      <c r="D37">
        <f t="shared" si="0"/>
        <v>0.71178947368421053</v>
      </c>
      <c r="E37">
        <f t="shared" si="1"/>
        <v>7.7846376269389337</v>
      </c>
      <c r="F37">
        <f t="shared" si="4"/>
        <v>454.88333333333333</v>
      </c>
      <c r="G37">
        <f t="shared" si="3"/>
        <v>1.2597451926470624</v>
      </c>
      <c r="H37" t="s">
        <v>18</v>
      </c>
      <c r="M37" s="2">
        <v>417.78333333333336</v>
      </c>
      <c r="N37" s="2">
        <v>1.2325965084015906</v>
      </c>
    </row>
    <row r="38" spans="1:14" x14ac:dyDescent="0.2">
      <c r="A38">
        <v>27123</v>
      </c>
      <c r="B38">
        <v>10.9245212951623</v>
      </c>
      <c r="C38">
        <v>1900</v>
      </c>
      <c r="D38">
        <f t="shared" si="0"/>
        <v>0.71178947368421053</v>
      </c>
      <c r="E38">
        <f t="shared" si="1"/>
        <v>7.7759592629355234</v>
      </c>
      <c r="F38">
        <f t="shared" si="4"/>
        <v>452.05</v>
      </c>
      <c r="G38">
        <f t="shared" si="3"/>
        <v>1.2741641683948859</v>
      </c>
      <c r="M38" s="2">
        <v>418.08333333333331</v>
      </c>
      <c r="N38" s="2">
        <v>1.2387225126055292</v>
      </c>
    </row>
    <row r="39" spans="1:14" x14ac:dyDescent="0.2">
      <c r="A39">
        <v>27169</v>
      </c>
      <c r="B39">
        <v>10.6629175262222</v>
      </c>
      <c r="C39">
        <v>1900</v>
      </c>
      <c r="D39">
        <f t="shared" si="0"/>
        <v>0.71178947368421053</v>
      </c>
      <c r="E39">
        <f t="shared" si="1"/>
        <v>7.5897524539278436</v>
      </c>
      <c r="F39">
        <f t="shared" si="4"/>
        <v>452.81666666666666</v>
      </c>
      <c r="G39">
        <f t="shared" si="3"/>
        <v>1.2394447228270131</v>
      </c>
      <c r="M39" s="2">
        <v>418.61666666666667</v>
      </c>
      <c r="N39" s="2">
        <v>1.2392697048529684</v>
      </c>
    </row>
    <row r="40" spans="1:14" x14ac:dyDescent="0.2">
      <c r="A40">
        <v>27021</v>
      </c>
      <c r="B40">
        <v>10.782194116145901</v>
      </c>
      <c r="C40">
        <v>1900</v>
      </c>
      <c r="D40">
        <f t="shared" si="0"/>
        <v>0.71178947368421053</v>
      </c>
      <c r="E40">
        <f t="shared" si="1"/>
        <v>7.6746522750924822</v>
      </c>
      <c r="F40">
        <f t="shared" si="4"/>
        <v>450.35</v>
      </c>
      <c r="G40">
        <f t="shared" si="3"/>
        <v>1.2670761945454334</v>
      </c>
      <c r="M40" s="2">
        <v>419.5</v>
      </c>
      <c r="N40" s="2">
        <v>1.2496336481650701</v>
      </c>
    </row>
    <row r="41" spans="1:14" x14ac:dyDescent="0.2">
      <c r="A41">
        <v>27024</v>
      </c>
      <c r="B41">
        <v>10.6907484504161</v>
      </c>
      <c r="C41">
        <v>1900</v>
      </c>
      <c r="D41">
        <f t="shared" si="0"/>
        <v>0.71178947368421053</v>
      </c>
      <c r="E41">
        <f t="shared" si="1"/>
        <v>7.6095622128119649</v>
      </c>
      <c r="F41">
        <f t="shared" si="4"/>
        <v>450.4</v>
      </c>
      <c r="G41">
        <f t="shared" si="3"/>
        <v>1.2560509797159238</v>
      </c>
      <c r="M41" s="2">
        <v>423.26666666666665</v>
      </c>
      <c r="N41" s="2">
        <v>1.2491982514330677</v>
      </c>
    </row>
    <row r="42" spans="1:14" x14ac:dyDescent="0.2">
      <c r="A42">
        <v>28545</v>
      </c>
      <c r="B42">
        <v>13.53658884</v>
      </c>
      <c r="C42">
        <v>2300</v>
      </c>
      <c r="D42">
        <f t="shared" si="0"/>
        <v>0.58800000000000008</v>
      </c>
      <c r="E42">
        <f t="shared" si="1"/>
        <v>7.9595142379200015</v>
      </c>
      <c r="F42">
        <f t="shared" si="4"/>
        <v>475.75</v>
      </c>
      <c r="G42">
        <f t="shared" si="3"/>
        <v>1.1775336544074639</v>
      </c>
      <c r="H42" t="s">
        <v>21</v>
      </c>
      <c r="M42" s="2">
        <v>439.68333333333334</v>
      </c>
      <c r="N42" s="2">
        <v>1.268163565359433</v>
      </c>
    </row>
    <row r="43" spans="1:14" x14ac:dyDescent="0.2">
      <c r="A43">
        <v>28543</v>
      </c>
      <c r="B43">
        <v>13.975237379999999</v>
      </c>
      <c r="C43">
        <v>2300</v>
      </c>
      <c r="D43">
        <f t="shared" si="0"/>
        <v>0.58800000000000008</v>
      </c>
      <c r="E43">
        <f t="shared" si="1"/>
        <v>8.2174395794400006</v>
      </c>
      <c r="F43">
        <f t="shared" si="4"/>
        <v>475.71666666666664</v>
      </c>
      <c r="G43">
        <f t="shared" si="3"/>
        <v>1.215861602726745</v>
      </c>
      <c r="M43" s="2">
        <v>441.61666666666667</v>
      </c>
      <c r="N43" s="2">
        <v>1.266545143802557</v>
      </c>
    </row>
    <row r="44" spans="1:14" x14ac:dyDescent="0.2">
      <c r="A44">
        <v>28438</v>
      </c>
      <c r="B44">
        <v>13.99806982</v>
      </c>
      <c r="C44">
        <v>2300</v>
      </c>
      <c r="D44">
        <f t="shared" si="0"/>
        <v>0.58800000000000008</v>
      </c>
      <c r="E44">
        <f t="shared" si="1"/>
        <v>8.2308650541600006</v>
      </c>
      <c r="F44">
        <f t="shared" si="4"/>
        <v>473.96666666666664</v>
      </c>
      <c r="G44">
        <f t="shared" si="3"/>
        <v>1.2268578349031527</v>
      </c>
      <c r="M44" s="2">
        <v>441.73333333333335</v>
      </c>
      <c r="N44" s="2">
        <v>1.2467931749429728</v>
      </c>
    </row>
    <row r="45" spans="1:14" x14ac:dyDescent="0.2">
      <c r="A45">
        <v>28374</v>
      </c>
      <c r="B45">
        <v>14.08067249</v>
      </c>
      <c r="C45">
        <v>2300</v>
      </c>
      <c r="D45">
        <f t="shared" si="0"/>
        <v>0.58800000000000008</v>
      </c>
      <c r="E45">
        <f t="shared" si="1"/>
        <v>8.2794354241200008</v>
      </c>
      <c r="F45">
        <f t="shared" si="4"/>
        <v>472.9</v>
      </c>
      <c r="G45">
        <f t="shared" si="3"/>
        <v>1.2396710333856142</v>
      </c>
      <c r="M45" s="2">
        <v>441.81666666666666</v>
      </c>
      <c r="N45" s="2">
        <v>1.2835439209603594</v>
      </c>
    </row>
    <row r="46" spans="1:14" x14ac:dyDescent="0.2">
      <c r="A46">
        <v>28483</v>
      </c>
      <c r="B46">
        <v>13.910207959999999</v>
      </c>
      <c r="C46">
        <v>2300</v>
      </c>
      <c r="D46">
        <f t="shared" si="0"/>
        <v>0.58800000000000008</v>
      </c>
      <c r="E46">
        <f t="shared" si="1"/>
        <v>8.1792022804800002</v>
      </c>
      <c r="F46">
        <f t="shared" si="4"/>
        <v>474.71666666666664</v>
      </c>
      <c r="G46">
        <f t="shared" si="3"/>
        <v>1.2153079761058316</v>
      </c>
      <c r="M46" s="2">
        <v>443.7</v>
      </c>
      <c r="N46" s="2">
        <v>1.288855347897949</v>
      </c>
    </row>
    <row r="47" spans="1:14" x14ac:dyDescent="0.2">
      <c r="A47">
        <v>25396</v>
      </c>
      <c r="B47">
        <v>11.36678955</v>
      </c>
      <c r="C47">
        <v>2300</v>
      </c>
      <c r="D47">
        <f t="shared" si="0"/>
        <v>0.58800000000000008</v>
      </c>
      <c r="E47">
        <f t="shared" si="1"/>
        <v>6.6836722554000012</v>
      </c>
      <c r="F47">
        <f t="shared" si="4"/>
        <v>423.26666666666665</v>
      </c>
      <c r="G47">
        <f t="shared" si="3"/>
        <v>1.2491982514330677</v>
      </c>
      <c r="H47" t="s">
        <v>21</v>
      </c>
      <c r="M47" s="2">
        <v>450.35</v>
      </c>
      <c r="N47" s="2">
        <v>1.2670761945454334</v>
      </c>
    </row>
    <row r="48" spans="1:14" x14ac:dyDescent="0.2">
      <c r="A48">
        <v>25170</v>
      </c>
      <c r="B48">
        <v>11.1692743</v>
      </c>
      <c r="C48">
        <v>2300</v>
      </c>
      <c r="D48">
        <f t="shared" si="0"/>
        <v>0.58800000000000008</v>
      </c>
      <c r="E48">
        <f t="shared" si="1"/>
        <v>6.5675332884000008</v>
      </c>
      <c r="F48">
        <f t="shared" si="4"/>
        <v>419.5</v>
      </c>
      <c r="G48">
        <f t="shared" si="3"/>
        <v>1.2496336481650701</v>
      </c>
      <c r="M48" s="2">
        <v>450.4</v>
      </c>
      <c r="N48" s="2">
        <v>1.2560509797159238</v>
      </c>
    </row>
    <row r="49" spans="1:14" x14ac:dyDescent="0.2">
      <c r="A49">
        <v>25117</v>
      </c>
      <c r="B49">
        <v>11.030042330000001</v>
      </c>
      <c r="C49">
        <v>2300</v>
      </c>
      <c r="D49">
        <f t="shared" si="0"/>
        <v>0.58800000000000008</v>
      </c>
      <c r="E49">
        <f t="shared" si="1"/>
        <v>6.4856648900400016</v>
      </c>
      <c r="F49">
        <f t="shared" si="4"/>
        <v>418.61666666666667</v>
      </c>
      <c r="G49">
        <f t="shared" si="3"/>
        <v>1.2392697048529684</v>
      </c>
      <c r="M49" s="2">
        <v>452.05</v>
      </c>
      <c r="N49" s="2">
        <v>1.2741641683948859</v>
      </c>
    </row>
    <row r="50" spans="1:14" x14ac:dyDescent="0.2">
      <c r="A50">
        <v>25052</v>
      </c>
      <c r="B50">
        <v>11.09022631</v>
      </c>
      <c r="C50">
        <v>2300</v>
      </c>
      <c r="D50">
        <f t="shared" si="0"/>
        <v>0.58800000000000008</v>
      </c>
      <c r="E50">
        <f t="shared" si="1"/>
        <v>6.5210530702800007</v>
      </c>
      <c r="F50">
        <f t="shared" si="4"/>
        <v>417.53333333333336</v>
      </c>
      <c r="G50">
        <f t="shared" si="3"/>
        <v>1.2525059210862384</v>
      </c>
      <c r="M50" s="2">
        <v>452.81666666666666</v>
      </c>
      <c r="N50" s="2">
        <v>1.2394447228270131</v>
      </c>
    </row>
    <row r="51" spans="1:14" x14ac:dyDescent="0.2">
      <c r="A51">
        <v>25067</v>
      </c>
      <c r="B51">
        <v>10.927013260000001</v>
      </c>
      <c r="C51">
        <v>2300</v>
      </c>
      <c r="D51">
        <f t="shared" si="0"/>
        <v>0.58800000000000008</v>
      </c>
      <c r="E51">
        <f t="shared" si="1"/>
        <v>6.425083796880001</v>
      </c>
      <c r="F51">
        <f t="shared" si="4"/>
        <v>417.78333333333336</v>
      </c>
      <c r="G51">
        <f t="shared" si="3"/>
        <v>1.2325965084015906</v>
      </c>
      <c r="M51" s="2">
        <v>454.88333333333333</v>
      </c>
      <c r="N51" s="2">
        <v>1.2597451926470624</v>
      </c>
    </row>
    <row r="52" spans="1:14" x14ac:dyDescent="0.2">
      <c r="A52">
        <v>25085</v>
      </c>
      <c r="B52">
        <v>10.997097009999999</v>
      </c>
      <c r="C52">
        <v>2300</v>
      </c>
      <c r="D52">
        <f t="shared" si="0"/>
        <v>0.58800000000000008</v>
      </c>
      <c r="E52">
        <f t="shared" si="1"/>
        <v>6.4662930418800002</v>
      </c>
      <c r="F52">
        <f t="shared" si="4"/>
        <v>418.08333333333331</v>
      </c>
      <c r="G52">
        <f t="shared" si="3"/>
        <v>1.2387225126055292</v>
      </c>
      <c r="H52" t="s">
        <v>21</v>
      </c>
      <c r="M52" s="2">
        <v>472.9</v>
      </c>
      <c r="N52" s="2">
        <v>1.2396710333856142</v>
      </c>
    </row>
    <row r="53" spans="1:14" x14ac:dyDescent="0.2">
      <c r="A53">
        <v>24986</v>
      </c>
      <c r="B53">
        <v>10.92005191</v>
      </c>
      <c r="C53">
        <v>2300</v>
      </c>
      <c r="D53">
        <f t="shared" si="0"/>
        <v>0.58800000000000008</v>
      </c>
      <c r="E53">
        <f t="shared" si="1"/>
        <v>6.4209905230800004</v>
      </c>
      <c r="F53">
        <f t="shared" si="4"/>
        <v>416.43333333333334</v>
      </c>
      <c r="G53">
        <f t="shared" si="3"/>
        <v>1.2398108043374525</v>
      </c>
      <c r="M53" s="2">
        <v>473.2</v>
      </c>
      <c r="N53" s="2">
        <v>1.26692352203268</v>
      </c>
    </row>
    <row r="54" spans="1:14" x14ac:dyDescent="0.2">
      <c r="A54">
        <v>24632</v>
      </c>
      <c r="B54">
        <v>10.84576013</v>
      </c>
      <c r="C54">
        <v>2300</v>
      </c>
      <c r="D54">
        <f t="shared" si="0"/>
        <v>0.58800000000000008</v>
      </c>
      <c r="E54">
        <f t="shared" si="1"/>
        <v>6.3773069564400009</v>
      </c>
      <c r="F54">
        <f t="shared" si="4"/>
        <v>410.53333333333336</v>
      </c>
      <c r="G54">
        <f t="shared" si="3"/>
        <v>1.2670239623424386</v>
      </c>
      <c r="M54" s="2">
        <v>473.46666666666664</v>
      </c>
      <c r="N54" s="2">
        <v>1.2150524356870072</v>
      </c>
    </row>
    <row r="55" spans="1:14" x14ac:dyDescent="0.2">
      <c r="A55">
        <v>24784</v>
      </c>
      <c r="B55">
        <v>10.89253083</v>
      </c>
      <c r="C55">
        <v>2300</v>
      </c>
      <c r="D55">
        <f t="shared" si="0"/>
        <v>0.58800000000000008</v>
      </c>
      <c r="E55">
        <f t="shared" si="1"/>
        <v>6.4048081280400009</v>
      </c>
      <c r="F55">
        <f t="shared" si="4"/>
        <v>413.06666666666666</v>
      </c>
      <c r="G55">
        <f t="shared" si="3"/>
        <v>1.2569273667503542</v>
      </c>
      <c r="M55" s="2">
        <v>473.71666666666664</v>
      </c>
      <c r="N55" s="2">
        <v>1.2085224296636488</v>
      </c>
    </row>
    <row r="56" spans="1:14" x14ac:dyDescent="0.2">
      <c r="A56">
        <v>24638</v>
      </c>
      <c r="B56">
        <v>10.88586149</v>
      </c>
      <c r="C56">
        <v>2300</v>
      </c>
      <c r="D56">
        <f t="shared" si="0"/>
        <v>0.58800000000000008</v>
      </c>
      <c r="E56">
        <f t="shared" si="1"/>
        <v>6.4008865561200006</v>
      </c>
      <c r="F56">
        <f t="shared" si="4"/>
        <v>410.63333333333333</v>
      </c>
      <c r="G56">
        <f t="shared" si="3"/>
        <v>1.2710893720350005</v>
      </c>
      <c r="M56" s="2">
        <v>473.96666666666664</v>
      </c>
      <c r="N56" s="2">
        <v>1.2268578349031527</v>
      </c>
    </row>
    <row r="57" spans="1:14" x14ac:dyDescent="0.2">
      <c r="A57">
        <v>28423</v>
      </c>
      <c r="B57">
        <v>13.774326090000001</v>
      </c>
      <c r="C57">
        <v>2300</v>
      </c>
      <c r="D57">
        <f t="shared" si="0"/>
        <v>0.58800000000000008</v>
      </c>
      <c r="E57">
        <f t="shared" si="1"/>
        <v>8.0993037409200017</v>
      </c>
      <c r="F57">
        <f t="shared" si="4"/>
        <v>473.71666666666664</v>
      </c>
      <c r="G57">
        <f t="shared" si="3"/>
        <v>1.2085224296636488</v>
      </c>
      <c r="H57" t="s">
        <v>21</v>
      </c>
      <c r="M57" s="2">
        <v>474.71666666666664</v>
      </c>
      <c r="N57" s="2">
        <v>1.2153079761058316</v>
      </c>
    </row>
    <row r="58" spans="1:14" x14ac:dyDescent="0.2">
      <c r="A58">
        <v>28408</v>
      </c>
      <c r="B58">
        <v>13.8341396</v>
      </c>
      <c r="C58">
        <v>2300</v>
      </c>
      <c r="D58">
        <f t="shared" si="0"/>
        <v>0.58800000000000008</v>
      </c>
      <c r="E58">
        <f t="shared" si="1"/>
        <v>8.1344740848000008</v>
      </c>
      <c r="F58">
        <f t="shared" si="4"/>
        <v>473.46666666666664</v>
      </c>
      <c r="G58">
        <f t="shared" si="3"/>
        <v>1.2150524356870072</v>
      </c>
      <c r="M58" s="2">
        <v>474.78333333333336</v>
      </c>
      <c r="N58" s="2">
        <v>1.2262943745477985</v>
      </c>
    </row>
    <row r="59" spans="1:14" x14ac:dyDescent="0.2">
      <c r="A59">
        <v>28392</v>
      </c>
      <c r="B59">
        <v>14.40848063</v>
      </c>
      <c r="C59">
        <v>2300</v>
      </c>
      <c r="D59">
        <f t="shared" si="0"/>
        <v>0.58800000000000008</v>
      </c>
      <c r="E59">
        <f t="shared" si="1"/>
        <v>8.4721866104400014</v>
      </c>
      <c r="F59">
        <f t="shared" si="4"/>
        <v>473.2</v>
      </c>
      <c r="G59">
        <f t="shared" si="3"/>
        <v>1.26692352203268</v>
      </c>
      <c r="M59" s="2">
        <v>475.71666666666664</v>
      </c>
      <c r="N59" s="2">
        <v>1.215861602726745</v>
      </c>
    </row>
    <row r="60" spans="1:14" x14ac:dyDescent="0.2">
      <c r="A60">
        <v>28487</v>
      </c>
      <c r="B60">
        <v>14.03989895</v>
      </c>
      <c r="C60">
        <v>2300</v>
      </c>
      <c r="D60">
        <f t="shared" si="0"/>
        <v>0.58800000000000008</v>
      </c>
      <c r="E60">
        <f t="shared" si="1"/>
        <v>8.2554605826000014</v>
      </c>
      <c r="F60">
        <f t="shared" si="4"/>
        <v>474.78333333333336</v>
      </c>
      <c r="G60">
        <f t="shared" si="3"/>
        <v>1.2262943745477985</v>
      </c>
      <c r="M60" s="2">
        <v>476.61666666666667</v>
      </c>
      <c r="N60" s="2">
        <v>1.2180413318817997</v>
      </c>
    </row>
    <row r="61" spans="1:14" x14ac:dyDescent="0.2">
      <c r="A61">
        <v>28597</v>
      </c>
      <c r="B61">
        <v>14.05331533</v>
      </c>
      <c r="C61">
        <v>2300</v>
      </c>
      <c r="D61">
        <f t="shared" si="0"/>
        <v>0.58800000000000008</v>
      </c>
      <c r="E61">
        <f t="shared" si="1"/>
        <v>8.2633494140400003</v>
      </c>
      <c r="F61">
        <f t="shared" si="4"/>
        <v>476.61666666666667</v>
      </c>
      <c r="G61">
        <f t="shared" si="3"/>
        <v>1.2180413318817997</v>
      </c>
    </row>
  </sheetData>
  <autoFilter ref="M2:N60">
    <sortState ref="M3:N62">
      <sortCondition ref="M2:M62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sqref="A1:N2"/>
    </sheetView>
  </sheetViews>
  <sheetFormatPr baseColWidth="10" defaultRowHeight="16" x14ac:dyDescent="0.2"/>
  <cols>
    <col min="5" max="5" width="12.83203125" customWidth="1"/>
    <col min="8" max="8" width="14.5" customWidth="1"/>
  </cols>
  <sheetData>
    <row r="1" spans="1:14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t="s">
        <v>1</v>
      </c>
      <c r="G1" t="s">
        <v>8</v>
      </c>
      <c r="J1" t="s">
        <v>2</v>
      </c>
      <c r="K1" s="1">
        <f>5/12</f>
        <v>0.41666666666666669</v>
      </c>
      <c r="M1" s="2" t="s">
        <v>3</v>
      </c>
      <c r="N1" s="2"/>
    </row>
    <row r="2" spans="1:14" x14ac:dyDescent="0.2">
      <c r="A2">
        <v>19811</v>
      </c>
      <c r="B2">
        <v>7.4207216774803602</v>
      </c>
      <c r="C2">
        <v>2280</v>
      </c>
      <c r="D2">
        <f>1352.4/C2</f>
        <v>0.59315789473684211</v>
      </c>
      <c r="E2">
        <f>D2*B2</f>
        <v>4.4016596476422976</v>
      </c>
      <c r="F2">
        <f>A2/60</f>
        <v>330.18333333333334</v>
      </c>
      <c r="G2">
        <f>E2/($K$2*(F2^2)*($K$1^5))</f>
        <v>1.3519185320280538</v>
      </c>
      <c r="H2" t="s">
        <v>17</v>
      </c>
      <c r="J2" t="s">
        <v>5</v>
      </c>
      <c r="K2">
        <v>2.3779999999999999E-3</v>
      </c>
      <c r="M2" s="2" t="s">
        <v>1</v>
      </c>
      <c r="N2" s="2" t="s">
        <v>8</v>
      </c>
    </row>
    <row r="3" spans="1:14" x14ac:dyDescent="0.2">
      <c r="A3">
        <v>19659</v>
      </c>
      <c r="B3">
        <v>7.3846501877570097</v>
      </c>
      <c r="C3">
        <v>2280</v>
      </c>
      <c r="D3">
        <f t="shared" ref="D3:D5" si="0">1352.4/C3</f>
        <v>0.59315789473684211</v>
      </c>
      <c r="E3">
        <f t="shared" ref="E3:E31" si="1">D3*B3</f>
        <v>4.3802635587379735</v>
      </c>
      <c r="F3">
        <f t="shared" ref="F3:F31" si="2">A3/60</f>
        <v>327.64999999999998</v>
      </c>
      <c r="G3">
        <f t="shared" ref="G3:G15" si="3">E3/($K$2*(F3^2)*($K$1^5))</f>
        <v>1.3662313806113169</v>
      </c>
      <c r="M3" s="2">
        <v>325.63333333333333</v>
      </c>
      <c r="N3" s="2">
        <v>1.3629905999910648</v>
      </c>
    </row>
    <row r="4" spans="1:14" x14ac:dyDescent="0.2">
      <c r="A4">
        <v>19655</v>
      </c>
      <c r="B4">
        <v>7.2848669136542696</v>
      </c>
      <c r="C4">
        <v>2280</v>
      </c>
      <c r="D4">
        <f t="shared" si="0"/>
        <v>0.59315789473684211</v>
      </c>
      <c r="E4">
        <f t="shared" si="1"/>
        <v>4.3210763219412431</v>
      </c>
      <c r="F4">
        <f t="shared" si="2"/>
        <v>327.58333333333331</v>
      </c>
      <c r="G4">
        <f t="shared" si="3"/>
        <v>1.3483191411131417</v>
      </c>
      <c r="M4" s="2">
        <v>327.58333333333331</v>
      </c>
      <c r="N4" s="2">
        <v>1.3483191411131417</v>
      </c>
    </row>
    <row r="5" spans="1:14" x14ac:dyDescent="0.2">
      <c r="A5">
        <v>19538</v>
      </c>
      <c r="B5">
        <v>7.2767239040739202</v>
      </c>
      <c r="C5">
        <v>2280</v>
      </c>
      <c r="D5">
        <f t="shared" si="0"/>
        <v>0.59315789473684211</v>
      </c>
      <c r="E5">
        <f t="shared" si="1"/>
        <v>4.3162462315217409</v>
      </c>
      <c r="F5">
        <f t="shared" si="2"/>
        <v>325.63333333333333</v>
      </c>
      <c r="G5">
        <f t="shared" si="3"/>
        <v>1.3629905999910648</v>
      </c>
      <c r="M5" s="2">
        <v>327.64999999999998</v>
      </c>
      <c r="N5" s="2">
        <v>1.3662313806113169</v>
      </c>
    </row>
    <row r="6" spans="1:14" x14ac:dyDescent="0.2">
      <c r="A6">
        <v>19306</v>
      </c>
      <c r="B6">
        <v>7.2898164587829104</v>
      </c>
      <c r="C6">
        <v>2280</v>
      </c>
      <c r="D6">
        <f>1352.4/C6</f>
        <v>0.59315789473684211</v>
      </c>
      <c r="E6">
        <f t="shared" si="1"/>
        <v>4.3240121837096526</v>
      </c>
      <c r="F6">
        <f t="shared" si="2"/>
        <v>321.76666666666665</v>
      </c>
      <c r="G6">
        <f t="shared" si="3"/>
        <v>1.3984571518994371</v>
      </c>
      <c r="M6" s="2">
        <v>330.18333333333334</v>
      </c>
      <c r="N6" s="2">
        <v>1.3519185320280538</v>
      </c>
    </row>
    <row r="7" spans="1:14" x14ac:dyDescent="0.2">
      <c r="A7">
        <v>23213</v>
      </c>
      <c r="B7">
        <v>10.410817527321701</v>
      </c>
      <c r="C7">
        <v>2280</v>
      </c>
      <c r="D7">
        <f t="shared" ref="D7:D25" si="4">1352.4/C7</f>
        <v>0.59315789473684211</v>
      </c>
      <c r="E7">
        <f t="shared" si="1"/>
        <v>6.1752586069955564</v>
      </c>
      <c r="F7">
        <f t="shared" si="2"/>
        <v>386.88333333333333</v>
      </c>
      <c r="G7">
        <f t="shared" si="3"/>
        <v>1.3814636625567087</v>
      </c>
      <c r="H7" t="s">
        <v>17</v>
      </c>
      <c r="M7" s="2">
        <v>360.8</v>
      </c>
      <c r="N7" s="2">
        <v>1.3716909791511538</v>
      </c>
    </row>
    <row r="8" spans="1:14" x14ac:dyDescent="0.2">
      <c r="A8">
        <v>22998</v>
      </c>
      <c r="B8">
        <v>10.141577777165001</v>
      </c>
      <c r="C8">
        <v>2280</v>
      </c>
      <c r="D8">
        <f t="shared" si="4"/>
        <v>0.59315789473684211</v>
      </c>
      <c r="E8">
        <f t="shared" si="1"/>
        <v>6.0155569236131345</v>
      </c>
      <c r="F8">
        <f t="shared" si="2"/>
        <v>383.3</v>
      </c>
      <c r="G8">
        <f t="shared" si="3"/>
        <v>1.3710161181188014</v>
      </c>
      <c r="M8" s="2">
        <v>361.75</v>
      </c>
      <c r="N8" s="2">
        <v>1.3756827311501167</v>
      </c>
    </row>
    <row r="9" spans="1:14" x14ac:dyDescent="0.2">
      <c r="A9">
        <v>22809</v>
      </c>
      <c r="B9">
        <v>9.9842998632822493</v>
      </c>
      <c r="C9">
        <v>2280</v>
      </c>
      <c r="D9">
        <f t="shared" si="4"/>
        <v>0.59315789473684211</v>
      </c>
      <c r="E9">
        <f t="shared" si="1"/>
        <v>5.9222662873258392</v>
      </c>
      <c r="F9">
        <f t="shared" si="2"/>
        <v>380.15</v>
      </c>
      <c r="G9">
        <f t="shared" si="3"/>
        <v>1.3722154336373873</v>
      </c>
      <c r="M9" s="2">
        <v>362.3</v>
      </c>
      <c r="N9" s="2">
        <v>1.37131654623238</v>
      </c>
    </row>
    <row r="10" spans="1:14" x14ac:dyDescent="0.2">
      <c r="A10">
        <v>22529</v>
      </c>
      <c r="B10">
        <v>9.9556715235832893</v>
      </c>
      <c r="C10">
        <v>2280</v>
      </c>
      <c r="D10">
        <f t="shared" si="4"/>
        <v>0.59315789473684211</v>
      </c>
      <c r="E10">
        <f t="shared" si="1"/>
        <v>5.9052851616201929</v>
      </c>
      <c r="F10">
        <f t="shared" si="2"/>
        <v>375.48333333333335</v>
      </c>
      <c r="G10">
        <f t="shared" si="3"/>
        <v>1.4025033368242947</v>
      </c>
      <c r="M10" s="2">
        <v>363.4</v>
      </c>
      <c r="N10" s="2">
        <v>1.3685358966124543</v>
      </c>
    </row>
    <row r="11" spans="1:14" x14ac:dyDescent="0.2">
      <c r="A11">
        <v>22410</v>
      </c>
      <c r="B11">
        <v>9.8793980521470708</v>
      </c>
      <c r="C11">
        <v>2280</v>
      </c>
      <c r="D11">
        <f t="shared" si="4"/>
        <v>0.59315789473684211</v>
      </c>
      <c r="E11">
        <f t="shared" si="1"/>
        <v>5.8600429498788156</v>
      </c>
      <c r="F11">
        <f t="shared" si="2"/>
        <v>373.5</v>
      </c>
      <c r="G11">
        <f t="shared" si="3"/>
        <v>1.4065784037054401</v>
      </c>
      <c r="M11" s="2">
        <v>380.15</v>
      </c>
      <c r="N11" s="2">
        <v>1.3722154336373873</v>
      </c>
    </row>
    <row r="12" spans="1:14" x14ac:dyDescent="0.2">
      <c r="A12">
        <v>21804</v>
      </c>
      <c r="B12">
        <v>7.5828090535483703</v>
      </c>
      <c r="C12">
        <v>1900</v>
      </c>
      <c r="D12">
        <f t="shared" si="4"/>
        <v>0.71178947368421053</v>
      </c>
      <c r="E12">
        <f t="shared" si="1"/>
        <v>5.397363665273061</v>
      </c>
      <c r="F12">
        <f t="shared" si="2"/>
        <v>363.4</v>
      </c>
      <c r="G12">
        <f t="shared" si="3"/>
        <v>1.3685358966124543</v>
      </c>
      <c r="H12" t="s">
        <v>18</v>
      </c>
      <c r="M12" s="2">
        <v>383.3</v>
      </c>
      <c r="N12" s="2">
        <v>1.3710161181188014</v>
      </c>
    </row>
    <row r="13" spans="1:14" x14ac:dyDescent="0.2">
      <c r="A13">
        <v>21738</v>
      </c>
      <c r="B13">
        <v>7.5522866403898403</v>
      </c>
      <c r="C13">
        <v>1900</v>
      </c>
      <c r="D13">
        <f t="shared" si="4"/>
        <v>0.71178947368421053</v>
      </c>
      <c r="E13">
        <f t="shared" si="1"/>
        <v>5.3756381328753786</v>
      </c>
      <c r="F13">
        <f t="shared" si="2"/>
        <v>362.3</v>
      </c>
      <c r="G13">
        <f t="shared" si="3"/>
        <v>1.37131654623238</v>
      </c>
      <c r="M13" s="2">
        <v>386.88333333333333</v>
      </c>
      <c r="N13" s="2">
        <v>1.3814636625567087</v>
      </c>
    </row>
    <row r="14" spans="1:14" x14ac:dyDescent="0.2">
      <c r="A14">
        <v>21705</v>
      </c>
      <c r="B14">
        <v>7.5533471601922297</v>
      </c>
      <c r="C14">
        <v>1900</v>
      </c>
      <c r="D14">
        <f t="shared" si="4"/>
        <v>0.71178947368421053</v>
      </c>
      <c r="E14">
        <f t="shared" si="1"/>
        <v>5.3763929997073534</v>
      </c>
      <c r="F14">
        <f t="shared" si="2"/>
        <v>361.75</v>
      </c>
      <c r="G14">
        <f t="shared" si="3"/>
        <v>1.3756827311501167</v>
      </c>
      <c r="M14" s="2">
        <v>448.6</v>
      </c>
      <c r="N14" s="2">
        <v>1.3261889800079729</v>
      </c>
    </row>
    <row r="15" spans="1:14" x14ac:dyDescent="0.2">
      <c r="A15">
        <v>21021</v>
      </c>
      <c r="B15">
        <v>7.5157107029537897</v>
      </c>
      <c r="C15">
        <v>1900</v>
      </c>
      <c r="D15">
        <f t="shared" si="4"/>
        <v>0.71178947368421053</v>
      </c>
      <c r="E15">
        <f t="shared" si="1"/>
        <v>5.3496037656182658</v>
      </c>
      <c r="F15">
        <f t="shared" si="2"/>
        <v>350.35</v>
      </c>
      <c r="G15">
        <f t="shared" si="3"/>
        <v>1.4593576213387467</v>
      </c>
      <c r="M15" s="2">
        <v>450.25</v>
      </c>
      <c r="N15" s="2">
        <v>1.3292463796547955</v>
      </c>
    </row>
    <row r="16" spans="1:14" x14ac:dyDescent="0.2">
      <c r="A16">
        <v>21648</v>
      </c>
      <c r="B16">
        <v>7.4919249958113303</v>
      </c>
      <c r="C16">
        <v>1900</v>
      </c>
      <c r="D16">
        <f t="shared" si="4"/>
        <v>0.71178947368421053</v>
      </c>
      <c r="E16">
        <f t="shared" si="1"/>
        <v>5.3326733496501282</v>
      </c>
      <c r="F16">
        <f t="shared" si="2"/>
        <v>360.8</v>
      </c>
      <c r="G16">
        <f>E16/($K$2*(F16^2)*($K$1^5))</f>
        <v>1.3716909791511538</v>
      </c>
      <c r="M16" s="2">
        <v>450.6</v>
      </c>
      <c r="N16" s="2">
        <v>1.3067096262119555</v>
      </c>
    </row>
    <row r="17" spans="1:14" x14ac:dyDescent="0.2">
      <c r="A17">
        <v>27223</v>
      </c>
      <c r="B17">
        <v>11.424545140463801</v>
      </c>
      <c r="C17">
        <v>1900</v>
      </c>
      <c r="D17">
        <f t="shared" si="4"/>
        <v>0.71178947368421053</v>
      </c>
      <c r="E17">
        <f t="shared" si="1"/>
        <v>8.1318709726122336</v>
      </c>
      <c r="F17">
        <f t="shared" si="2"/>
        <v>453.71666666666664</v>
      </c>
      <c r="G17">
        <f t="shared" ref="G17:G31" si="5">E17/($K$2*(F17^2)*($K$1^5))</f>
        <v>1.3227122383004244</v>
      </c>
      <c r="H17" t="s">
        <v>18</v>
      </c>
      <c r="M17" s="2">
        <v>451.56666666666666</v>
      </c>
      <c r="N17" s="2">
        <v>1.330916878477528</v>
      </c>
    </row>
    <row r="18" spans="1:14" x14ac:dyDescent="0.2">
      <c r="A18">
        <v>27094</v>
      </c>
      <c r="B18">
        <v>11.3867232523396</v>
      </c>
      <c r="C18">
        <v>1900</v>
      </c>
      <c r="D18">
        <f t="shared" si="4"/>
        <v>0.71178947368421053</v>
      </c>
      <c r="E18">
        <f t="shared" si="1"/>
        <v>8.1049497507705652</v>
      </c>
      <c r="F18">
        <f t="shared" si="2"/>
        <v>451.56666666666666</v>
      </c>
      <c r="G18">
        <f t="shared" si="5"/>
        <v>1.330916878477528</v>
      </c>
      <c r="M18" s="2">
        <v>453.71666666666664</v>
      </c>
      <c r="N18" s="2">
        <v>1.3227122383004244</v>
      </c>
    </row>
    <row r="19" spans="1:14" x14ac:dyDescent="0.2">
      <c r="A19">
        <v>27015</v>
      </c>
      <c r="B19">
        <v>11.306209010249599</v>
      </c>
      <c r="C19">
        <v>1900</v>
      </c>
      <c r="D19">
        <f t="shared" si="4"/>
        <v>0.71178947368421053</v>
      </c>
      <c r="E19">
        <f t="shared" si="1"/>
        <v>8.0476405607692403</v>
      </c>
      <c r="F19">
        <f t="shared" si="2"/>
        <v>450.25</v>
      </c>
      <c r="G19">
        <f t="shared" si="5"/>
        <v>1.3292463796547955</v>
      </c>
    </row>
    <row r="20" spans="1:14" x14ac:dyDescent="0.2">
      <c r="A20">
        <v>27036</v>
      </c>
      <c r="B20">
        <v>11.131803866655201</v>
      </c>
      <c r="C20">
        <v>1900</v>
      </c>
      <c r="D20">
        <f t="shared" si="4"/>
        <v>0.71178947368421053</v>
      </c>
      <c r="E20">
        <f t="shared" si="1"/>
        <v>7.9235008154023649</v>
      </c>
      <c r="F20">
        <f t="shared" si="2"/>
        <v>450.6</v>
      </c>
      <c r="G20">
        <f t="shared" si="5"/>
        <v>1.3067096262119555</v>
      </c>
    </row>
    <row r="21" spans="1:14" x14ac:dyDescent="0.2">
      <c r="A21">
        <v>26916</v>
      </c>
      <c r="B21">
        <v>11.197679524005</v>
      </c>
      <c r="C21">
        <v>1900</v>
      </c>
      <c r="D21">
        <f t="shared" si="4"/>
        <v>0.71178947368421053</v>
      </c>
      <c r="E21">
        <f t="shared" si="1"/>
        <v>7.9703904148759799</v>
      </c>
      <c r="F21">
        <f t="shared" si="2"/>
        <v>448.6</v>
      </c>
      <c r="G21">
        <f t="shared" si="5"/>
        <v>1.3261889800079729</v>
      </c>
    </row>
    <row r="22" spans="1:14" x14ac:dyDescent="0.2">
      <c r="A22">
        <v>23712</v>
      </c>
      <c r="B22">
        <v>13.89174526</v>
      </c>
      <c r="C22">
        <v>2300</v>
      </c>
      <c r="D22">
        <f t="shared" si="4"/>
        <v>0.58800000000000008</v>
      </c>
      <c r="E22">
        <f t="shared" si="1"/>
        <v>8.1683462128800013</v>
      </c>
      <c r="F22">
        <f t="shared" si="2"/>
        <v>395.2</v>
      </c>
      <c r="G22">
        <f t="shared" si="5"/>
        <v>1.7512357860795396</v>
      </c>
      <c r="H22" t="s">
        <v>21</v>
      </c>
    </row>
    <row r="23" spans="1:14" x14ac:dyDescent="0.2">
      <c r="A23">
        <v>23617</v>
      </c>
      <c r="B23">
        <v>13.75942639</v>
      </c>
      <c r="C23">
        <v>2300</v>
      </c>
      <c r="D23">
        <f t="shared" si="4"/>
        <v>0.58800000000000008</v>
      </c>
      <c r="E23">
        <f t="shared" si="1"/>
        <v>8.0905427173200017</v>
      </c>
      <c r="F23">
        <f t="shared" si="2"/>
        <v>393.61666666666667</v>
      </c>
      <c r="G23">
        <f t="shared" si="5"/>
        <v>1.7485379198354718</v>
      </c>
    </row>
    <row r="24" spans="1:14" x14ac:dyDescent="0.2">
      <c r="A24">
        <v>23529</v>
      </c>
      <c r="B24">
        <v>13.68174329</v>
      </c>
      <c r="C24">
        <v>2300</v>
      </c>
      <c r="D24">
        <f t="shared" si="4"/>
        <v>0.58800000000000008</v>
      </c>
      <c r="E24">
        <f t="shared" si="1"/>
        <v>8.0448650545200007</v>
      </c>
      <c r="F24">
        <f t="shared" si="2"/>
        <v>392.15</v>
      </c>
      <c r="G24">
        <f t="shared" si="5"/>
        <v>1.7516957778154909</v>
      </c>
    </row>
    <row r="25" spans="1:14" x14ac:dyDescent="0.2">
      <c r="A25">
        <v>23444</v>
      </c>
      <c r="B25">
        <v>13.8116828</v>
      </c>
      <c r="C25">
        <v>2300</v>
      </c>
      <c r="D25">
        <f t="shared" si="4"/>
        <v>0.58800000000000008</v>
      </c>
      <c r="E25">
        <f t="shared" si="1"/>
        <v>8.121269486400001</v>
      </c>
      <c r="F25">
        <f t="shared" si="2"/>
        <v>390.73333333333335</v>
      </c>
      <c r="G25">
        <f t="shared" si="5"/>
        <v>1.7811781357483518</v>
      </c>
    </row>
    <row r="26" spans="1:14" x14ac:dyDescent="0.2">
      <c r="A26">
        <v>23390</v>
      </c>
      <c r="B26">
        <v>13.74509877</v>
      </c>
      <c r="C26">
        <v>2300</v>
      </c>
      <c r="D26">
        <f>1352.4/C26</f>
        <v>0.58800000000000008</v>
      </c>
      <c r="E26">
        <f t="shared" si="1"/>
        <v>8.0821180767600005</v>
      </c>
      <c r="F26">
        <f t="shared" si="2"/>
        <v>389.83333333333331</v>
      </c>
      <c r="G26">
        <f t="shared" si="5"/>
        <v>1.7807854823103333</v>
      </c>
    </row>
    <row r="27" spans="1:14" x14ac:dyDescent="0.2">
      <c r="A27">
        <v>28351</v>
      </c>
      <c r="B27">
        <v>20.3199729</v>
      </c>
      <c r="C27">
        <v>2300</v>
      </c>
      <c r="D27">
        <f t="shared" ref="D27:D31" si="6">1352.4/C27</f>
        <v>0.58800000000000008</v>
      </c>
      <c r="E27">
        <f t="shared" si="1"/>
        <v>11.948144065200001</v>
      </c>
      <c r="F27">
        <f t="shared" si="2"/>
        <v>472.51666666666665</v>
      </c>
      <c r="G27">
        <f t="shared" si="5"/>
        <v>1.7918866981711765</v>
      </c>
      <c r="H27" t="s">
        <v>21</v>
      </c>
    </row>
    <row r="28" spans="1:14" x14ac:dyDescent="0.2">
      <c r="A28">
        <v>27971</v>
      </c>
      <c r="B28">
        <v>19.708036669999998</v>
      </c>
      <c r="C28">
        <v>2300</v>
      </c>
      <c r="D28">
        <f t="shared" si="6"/>
        <v>0.58800000000000008</v>
      </c>
      <c r="E28">
        <f t="shared" si="1"/>
        <v>11.588325561960001</v>
      </c>
      <c r="F28">
        <f t="shared" si="2"/>
        <v>466.18333333333334</v>
      </c>
      <c r="G28">
        <f t="shared" si="5"/>
        <v>1.7854659005594351</v>
      </c>
    </row>
    <row r="29" spans="1:14" x14ac:dyDescent="0.2">
      <c r="A29">
        <v>27799</v>
      </c>
      <c r="B29">
        <v>19.371421739999999</v>
      </c>
      <c r="C29">
        <v>2300</v>
      </c>
      <c r="D29">
        <f t="shared" si="6"/>
        <v>0.58800000000000008</v>
      </c>
      <c r="E29">
        <f t="shared" si="1"/>
        <v>11.390395983120001</v>
      </c>
      <c r="F29">
        <f t="shared" si="2"/>
        <v>463.31666666666666</v>
      </c>
      <c r="G29">
        <f t="shared" si="5"/>
        <v>1.7767541332538357</v>
      </c>
    </row>
    <row r="30" spans="1:14" x14ac:dyDescent="0.2">
      <c r="A30">
        <v>27921</v>
      </c>
      <c r="B30">
        <v>19.654478170000001</v>
      </c>
      <c r="C30">
        <v>2300</v>
      </c>
      <c r="D30">
        <f t="shared" si="6"/>
        <v>0.58800000000000008</v>
      </c>
      <c r="E30">
        <f t="shared" si="1"/>
        <v>11.556833163960002</v>
      </c>
      <c r="F30">
        <f t="shared" si="2"/>
        <v>465.35</v>
      </c>
      <c r="G30">
        <f t="shared" si="5"/>
        <v>1.7869967619619398</v>
      </c>
    </row>
    <row r="31" spans="1:14" x14ac:dyDescent="0.2">
      <c r="A31">
        <v>27654</v>
      </c>
      <c r="B31">
        <v>19.37280376</v>
      </c>
      <c r="C31">
        <v>2300</v>
      </c>
      <c r="D31">
        <f t="shared" si="6"/>
        <v>0.58800000000000008</v>
      </c>
      <c r="E31">
        <f t="shared" si="1"/>
        <v>11.391208610880001</v>
      </c>
      <c r="F31">
        <f t="shared" si="2"/>
        <v>460.9</v>
      </c>
      <c r="G31">
        <f t="shared" si="5"/>
        <v>1.7955634123521955</v>
      </c>
    </row>
  </sheetData>
  <autoFilter ref="M2:N18">
    <sortState ref="M3:N22">
      <sortCondition ref="M2:M22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C4" workbookViewId="0">
      <selection sqref="A1:N2"/>
    </sheetView>
  </sheetViews>
  <sheetFormatPr baseColWidth="10" defaultRowHeight="16" x14ac:dyDescent="0.2"/>
  <cols>
    <col min="8" max="8" width="14.83203125" customWidth="1"/>
  </cols>
  <sheetData>
    <row r="1" spans="1:14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t="s">
        <v>1</v>
      </c>
      <c r="G1" t="s">
        <v>8</v>
      </c>
      <c r="J1" t="s">
        <v>2</v>
      </c>
      <c r="K1" s="1">
        <f>6/12</f>
        <v>0.5</v>
      </c>
      <c r="M1" s="2" t="s">
        <v>3</v>
      </c>
      <c r="N1" s="2"/>
    </row>
    <row r="2" spans="1:14" x14ac:dyDescent="0.2">
      <c r="A2">
        <v>18344</v>
      </c>
      <c r="B2">
        <v>8.2666011017352901</v>
      </c>
      <c r="C2">
        <v>2280</v>
      </c>
      <c r="D2">
        <f>1352.4/C2</f>
        <v>0.59315789473684211</v>
      </c>
      <c r="E2">
        <f>D2*B2</f>
        <v>4.9033997061345644</v>
      </c>
      <c r="F2">
        <f>A2/60</f>
        <v>305.73333333333335</v>
      </c>
      <c r="G2">
        <f>E2/($K$2*(F2^2)*($K$1^5))</f>
        <v>0.70591082546725248</v>
      </c>
      <c r="H2" t="s">
        <v>17</v>
      </c>
      <c r="J2" t="s">
        <v>5</v>
      </c>
      <c r="K2">
        <v>2.3779999999999999E-3</v>
      </c>
      <c r="M2" s="2" t="s">
        <v>1</v>
      </c>
      <c r="N2" s="2" t="s">
        <v>8</v>
      </c>
    </row>
    <row r="3" spans="1:14" x14ac:dyDescent="0.2">
      <c r="A3">
        <v>18221</v>
      </c>
      <c r="B3">
        <v>8.1285087229325406</v>
      </c>
      <c r="C3">
        <v>2280</v>
      </c>
      <c r="D3">
        <f t="shared" ref="D3:D31" si="0">1352.4/C3</f>
        <v>0.59315789473684211</v>
      </c>
      <c r="E3">
        <f t="shared" ref="E3:E22" si="1">D3*B3</f>
        <v>4.8214891214447224</v>
      </c>
      <c r="F3">
        <f t="shared" ref="F3:F21" si="2">A3/60</f>
        <v>303.68333333333334</v>
      </c>
      <c r="G3">
        <f t="shared" ref="G3:G21" si="3">E3/($K$2*(F3^2)*($K$1^5))</f>
        <v>0.70352154782561616</v>
      </c>
      <c r="M3" s="2">
        <v>300.73333333333335</v>
      </c>
      <c r="N3" s="2">
        <v>0.69795095063260981</v>
      </c>
    </row>
    <row r="4" spans="1:14" x14ac:dyDescent="0.2">
      <c r="A4">
        <v>18103</v>
      </c>
      <c r="B4">
        <v>8.0650697726799194</v>
      </c>
      <c r="C4">
        <v>2280</v>
      </c>
      <c r="D4">
        <f t="shared" si="0"/>
        <v>0.59315789473684211</v>
      </c>
      <c r="E4">
        <f t="shared" si="1"/>
        <v>4.7838598072685627</v>
      </c>
      <c r="F4">
        <f t="shared" si="2"/>
        <v>301.71666666666664</v>
      </c>
      <c r="G4">
        <f t="shared" si="3"/>
        <v>0.70716046055092008</v>
      </c>
      <c r="M4" s="2">
        <v>301.3</v>
      </c>
      <c r="N4" s="2">
        <v>0.70187517840543789</v>
      </c>
    </row>
    <row r="5" spans="1:14" x14ac:dyDescent="0.2">
      <c r="A5">
        <v>18078</v>
      </c>
      <c r="B5">
        <v>7.9826980878902702</v>
      </c>
      <c r="C5">
        <v>2280</v>
      </c>
      <c r="D5">
        <f t="shared" si="0"/>
        <v>0.59315789473684211</v>
      </c>
      <c r="E5">
        <f t="shared" si="1"/>
        <v>4.7350003921328074</v>
      </c>
      <c r="F5">
        <f t="shared" si="2"/>
        <v>301.3</v>
      </c>
      <c r="G5">
        <f t="shared" si="3"/>
        <v>0.70187517840543789</v>
      </c>
      <c r="M5" s="2">
        <v>301.71666666666664</v>
      </c>
      <c r="N5" s="2">
        <v>0.70716046055092008</v>
      </c>
    </row>
    <row r="6" spans="1:14" x14ac:dyDescent="0.2">
      <c r="A6">
        <v>18044</v>
      </c>
      <c r="B6">
        <v>7.9082355426281801</v>
      </c>
      <c r="C6">
        <v>2280</v>
      </c>
      <c r="D6">
        <f t="shared" si="0"/>
        <v>0.59315789473684211</v>
      </c>
      <c r="E6">
        <f t="shared" si="1"/>
        <v>4.6908323455483991</v>
      </c>
      <c r="F6">
        <f t="shared" si="2"/>
        <v>300.73333333333335</v>
      </c>
      <c r="G6">
        <f t="shared" si="3"/>
        <v>0.69795095063260981</v>
      </c>
      <c r="M6" s="2">
        <v>303.68333333333334</v>
      </c>
      <c r="N6" s="2">
        <v>0.70352154782561616</v>
      </c>
    </row>
    <row r="7" spans="1:14" x14ac:dyDescent="0.2">
      <c r="A7">
        <v>20966</v>
      </c>
      <c r="B7">
        <v>11.3882121436923</v>
      </c>
      <c r="C7">
        <v>2280</v>
      </c>
      <c r="D7">
        <f t="shared" si="0"/>
        <v>0.59315789473684211</v>
      </c>
      <c r="E7">
        <f t="shared" si="1"/>
        <v>6.7550079399690643</v>
      </c>
      <c r="F7">
        <f t="shared" si="2"/>
        <v>349.43333333333334</v>
      </c>
      <c r="G7">
        <f t="shared" si="3"/>
        <v>0.74444964939801905</v>
      </c>
      <c r="H7" t="s">
        <v>17</v>
      </c>
      <c r="M7" s="2">
        <v>305.73333333333335</v>
      </c>
      <c r="N7" s="2">
        <v>0.70591082546725248</v>
      </c>
    </row>
    <row r="8" spans="1:14" x14ac:dyDescent="0.2">
      <c r="A8">
        <v>20805</v>
      </c>
      <c r="B8">
        <v>10.9041097582422</v>
      </c>
      <c r="C8">
        <v>2280</v>
      </c>
      <c r="D8">
        <f t="shared" si="0"/>
        <v>0.59315789473684211</v>
      </c>
      <c r="E8">
        <f t="shared" si="1"/>
        <v>6.4678587881783995</v>
      </c>
      <c r="F8">
        <f t="shared" si="2"/>
        <v>346.75</v>
      </c>
      <c r="G8">
        <f t="shared" si="3"/>
        <v>0.72387856701722164</v>
      </c>
      <c r="M8" s="2">
        <v>344.81666666666666</v>
      </c>
      <c r="N8" s="2">
        <v>0.7079941968428014</v>
      </c>
    </row>
    <row r="9" spans="1:14" x14ac:dyDescent="0.2">
      <c r="A9">
        <v>18223</v>
      </c>
      <c r="B9">
        <v>8.9733222433748203</v>
      </c>
      <c r="C9">
        <v>2280</v>
      </c>
      <c r="D9">
        <f t="shared" si="0"/>
        <v>0.59315789473684211</v>
      </c>
      <c r="E9">
        <f t="shared" si="1"/>
        <v>5.3225969306754859</v>
      </c>
      <c r="F9">
        <f t="shared" si="2"/>
        <v>303.71666666666664</v>
      </c>
      <c r="G9">
        <f t="shared" si="3"/>
        <v>0.77646960100223505</v>
      </c>
      <c r="M9" s="2">
        <v>345.1</v>
      </c>
      <c r="N9" s="2">
        <v>0.71215641711196054</v>
      </c>
    </row>
    <row r="10" spans="1:14" x14ac:dyDescent="0.2">
      <c r="A10">
        <v>17021</v>
      </c>
      <c r="B10">
        <v>8.5213115923576002</v>
      </c>
      <c r="C10">
        <v>2280</v>
      </c>
      <c r="D10">
        <f t="shared" si="0"/>
        <v>0.59315789473684211</v>
      </c>
      <c r="E10">
        <f t="shared" si="1"/>
        <v>5.0544832445194814</v>
      </c>
      <c r="F10">
        <f t="shared" si="2"/>
        <v>283.68333333333334</v>
      </c>
      <c r="G10">
        <f t="shared" si="3"/>
        <v>0.84517617602854511</v>
      </c>
      <c r="M10" s="2">
        <v>345.63333333333333</v>
      </c>
      <c r="N10" s="2">
        <v>0.71157090907304443</v>
      </c>
    </row>
    <row r="11" spans="1:14" x14ac:dyDescent="0.2">
      <c r="A11">
        <v>17440</v>
      </c>
      <c r="B11">
        <v>8.3817045897131202</v>
      </c>
      <c r="C11">
        <v>2280</v>
      </c>
      <c r="D11">
        <f t="shared" si="0"/>
        <v>0.59315789473684211</v>
      </c>
      <c r="E11">
        <f t="shared" si="1"/>
        <v>4.9716742487403609</v>
      </c>
      <c r="F11">
        <f t="shared" si="2"/>
        <v>290.66666666666669</v>
      </c>
      <c r="G11">
        <f t="shared" si="3"/>
        <v>0.79186351416799516</v>
      </c>
      <c r="M11" s="2">
        <v>346.6</v>
      </c>
      <c r="N11" s="2">
        <v>0.70934719335881902</v>
      </c>
    </row>
    <row r="12" spans="1:14" x14ac:dyDescent="0.2">
      <c r="A12">
        <v>20853</v>
      </c>
      <c r="B12">
        <v>8.9589893868445891</v>
      </c>
      <c r="C12">
        <v>1900</v>
      </c>
      <c r="D12">
        <f t="shared" si="0"/>
        <v>0.71178947368421053</v>
      </c>
      <c r="E12">
        <f t="shared" si="1"/>
        <v>6.3769143404045376</v>
      </c>
      <c r="F12">
        <f t="shared" si="2"/>
        <v>347.55</v>
      </c>
      <c r="G12">
        <f t="shared" si="3"/>
        <v>0.71041827625702847</v>
      </c>
      <c r="H12" t="s">
        <v>18</v>
      </c>
      <c r="M12" s="2">
        <v>346.75</v>
      </c>
      <c r="N12" s="2">
        <v>0.72387856701722164</v>
      </c>
    </row>
    <row r="13" spans="1:14" x14ac:dyDescent="0.2">
      <c r="A13">
        <v>20796</v>
      </c>
      <c r="B13">
        <v>8.8966454281442999</v>
      </c>
      <c r="C13">
        <v>1900</v>
      </c>
      <c r="D13">
        <f t="shared" si="0"/>
        <v>0.71178947368421053</v>
      </c>
      <c r="E13">
        <f t="shared" si="1"/>
        <v>6.3325385668538692</v>
      </c>
      <c r="F13">
        <f t="shared" si="2"/>
        <v>346.6</v>
      </c>
      <c r="G13">
        <f t="shared" si="3"/>
        <v>0.70934719335881902</v>
      </c>
      <c r="M13" s="2">
        <v>347.55</v>
      </c>
      <c r="N13" s="2">
        <v>0.71041827625702847</v>
      </c>
    </row>
    <row r="14" spans="1:14" x14ac:dyDescent="0.2">
      <c r="A14">
        <v>20738</v>
      </c>
      <c r="B14">
        <v>8.8748237105422998</v>
      </c>
      <c r="C14">
        <v>1900</v>
      </c>
      <c r="D14">
        <f t="shared" si="0"/>
        <v>0.71178947368421053</v>
      </c>
      <c r="E14">
        <f t="shared" si="1"/>
        <v>6.3170060979670559</v>
      </c>
      <c r="F14">
        <f t="shared" si="2"/>
        <v>345.63333333333333</v>
      </c>
      <c r="G14">
        <f t="shared" si="3"/>
        <v>0.71157090907304443</v>
      </c>
      <c r="M14" s="2">
        <v>349.43333333333334</v>
      </c>
      <c r="N14" s="2">
        <v>0.74444964939801905</v>
      </c>
    </row>
    <row r="15" spans="1:14" x14ac:dyDescent="0.2">
      <c r="A15">
        <v>20706</v>
      </c>
      <c r="B15">
        <v>8.8547360809931401</v>
      </c>
      <c r="C15">
        <v>1900</v>
      </c>
      <c r="D15">
        <f t="shared" si="0"/>
        <v>0.71178947368421053</v>
      </c>
      <c r="E15">
        <f t="shared" si="1"/>
        <v>6.3027079347026964</v>
      </c>
      <c r="F15">
        <f t="shared" si="2"/>
        <v>345.1</v>
      </c>
      <c r="G15">
        <f t="shared" si="3"/>
        <v>0.71215641711196054</v>
      </c>
      <c r="M15" s="2">
        <v>389.83333333333331</v>
      </c>
      <c r="N15" s="2">
        <v>0.71441528454860703</v>
      </c>
    </row>
    <row r="16" spans="1:14" x14ac:dyDescent="0.2">
      <c r="A16">
        <v>20689</v>
      </c>
      <c r="B16">
        <v>8.7885354169202099</v>
      </c>
      <c r="C16">
        <v>1900</v>
      </c>
      <c r="D16">
        <f t="shared" si="0"/>
        <v>0.71178947368421053</v>
      </c>
      <c r="E16">
        <f t="shared" si="1"/>
        <v>6.2555869988646799</v>
      </c>
      <c r="F16">
        <f t="shared" si="2"/>
        <v>344.81666666666666</v>
      </c>
      <c r="G16">
        <f t="shared" si="3"/>
        <v>0.7079941968428014</v>
      </c>
      <c r="M16" s="2">
        <v>390.73333333333335</v>
      </c>
      <c r="N16" s="2">
        <v>0.71488308832119596</v>
      </c>
    </row>
    <row r="17" spans="1:14" x14ac:dyDescent="0.2">
      <c r="A17">
        <v>25675</v>
      </c>
      <c r="B17">
        <v>13.452847548992301</v>
      </c>
      <c r="C17">
        <v>1900</v>
      </c>
      <c r="D17">
        <f t="shared" si="0"/>
        <v>0.71178947368421053</v>
      </c>
      <c r="E17">
        <f t="shared" si="1"/>
        <v>9.5755952764511516</v>
      </c>
      <c r="F17">
        <f t="shared" si="2"/>
        <v>427.91666666666669</v>
      </c>
      <c r="G17">
        <f t="shared" si="3"/>
        <v>0.70369668654640716</v>
      </c>
      <c r="H17" t="s">
        <v>18</v>
      </c>
      <c r="M17" s="2">
        <v>392.15</v>
      </c>
      <c r="N17" s="2">
        <v>0.7033556325064918</v>
      </c>
    </row>
    <row r="18" spans="1:14" x14ac:dyDescent="0.2">
      <c r="A18">
        <v>25468</v>
      </c>
      <c r="B18">
        <v>13.3770853483975</v>
      </c>
      <c r="C18">
        <v>1900</v>
      </c>
      <c r="D18">
        <f t="shared" si="0"/>
        <v>0.71178947368421053</v>
      </c>
      <c r="E18">
        <f t="shared" si="1"/>
        <v>9.5216685395646206</v>
      </c>
      <c r="F18">
        <f t="shared" si="2"/>
        <v>424.46666666666664</v>
      </c>
      <c r="G18">
        <f t="shared" si="3"/>
        <v>0.71115457047360309</v>
      </c>
      <c r="M18" s="2">
        <v>393.61666666666667</v>
      </c>
      <c r="N18" s="2">
        <v>0.70239278563452534</v>
      </c>
    </row>
    <row r="19" spans="1:14" x14ac:dyDescent="0.2">
      <c r="A19">
        <v>25041</v>
      </c>
      <c r="B19">
        <v>13.286781785451399</v>
      </c>
      <c r="C19">
        <v>1900</v>
      </c>
      <c r="D19">
        <f t="shared" si="0"/>
        <v>0.71178947368421053</v>
      </c>
      <c r="E19">
        <f t="shared" si="1"/>
        <v>9.457391414023407</v>
      </c>
      <c r="F19">
        <f t="shared" si="2"/>
        <v>417.35</v>
      </c>
      <c r="G19">
        <f t="shared" si="3"/>
        <v>0.73064876737486051</v>
      </c>
      <c r="M19" s="2">
        <v>395.2</v>
      </c>
      <c r="N19" s="2">
        <v>0.70378238573798391</v>
      </c>
    </row>
    <row r="20" spans="1:14" x14ac:dyDescent="0.2">
      <c r="A20">
        <v>25244</v>
      </c>
      <c r="B20">
        <v>13.239802721509999</v>
      </c>
      <c r="C20">
        <v>1900</v>
      </c>
      <c r="D20">
        <f t="shared" si="0"/>
        <v>0.71178947368421053</v>
      </c>
      <c r="E20">
        <f t="shared" si="1"/>
        <v>9.4239522108263802</v>
      </c>
      <c r="F20">
        <f t="shared" si="2"/>
        <v>420.73333333333335</v>
      </c>
      <c r="G20">
        <f t="shared" si="3"/>
        <v>0.71640294242832303</v>
      </c>
      <c r="M20" s="2">
        <v>417.35</v>
      </c>
      <c r="N20" s="2">
        <v>0.73064876737486051</v>
      </c>
    </row>
    <row r="21" spans="1:14" x14ac:dyDescent="0.2">
      <c r="A21">
        <v>25290</v>
      </c>
      <c r="B21">
        <v>13.009663544539899</v>
      </c>
      <c r="C21">
        <v>1900</v>
      </c>
      <c r="D21">
        <f t="shared" si="0"/>
        <v>0.71178947368421053</v>
      </c>
      <c r="E21">
        <f t="shared" si="1"/>
        <v>9.2601415671767153</v>
      </c>
      <c r="F21">
        <f t="shared" si="2"/>
        <v>421.5</v>
      </c>
      <c r="G21">
        <f t="shared" si="3"/>
        <v>0.70139165793382641</v>
      </c>
      <c r="M21" s="2">
        <v>420.73333333333335</v>
      </c>
      <c r="N21" s="2">
        <v>0.71640294242832303</v>
      </c>
    </row>
    <row r="22" spans="1:14" x14ac:dyDescent="0.2">
      <c r="A22">
        <v>23712</v>
      </c>
      <c r="B22">
        <v>13.89174526</v>
      </c>
      <c r="C22">
        <v>2300</v>
      </c>
      <c r="D22">
        <f t="shared" si="0"/>
        <v>0.58800000000000008</v>
      </c>
      <c r="E22">
        <f t="shared" si="1"/>
        <v>8.1683462128800013</v>
      </c>
      <c r="F22">
        <f t="shared" ref="F22:F26" si="4">A22/60</f>
        <v>395.2</v>
      </c>
      <c r="G22">
        <f t="shared" ref="G22:G26" si="5">E22/($K$2*(F22^2)*($K$1^5))</f>
        <v>0.70378238573798391</v>
      </c>
      <c r="H22" t="s">
        <v>21</v>
      </c>
      <c r="M22" s="2">
        <v>421.5</v>
      </c>
      <c r="N22" s="2">
        <v>0.70139165793382641</v>
      </c>
    </row>
    <row r="23" spans="1:14" x14ac:dyDescent="0.2">
      <c r="A23">
        <v>23617</v>
      </c>
      <c r="B23">
        <v>13.75942639</v>
      </c>
      <c r="C23">
        <v>2301</v>
      </c>
      <c r="D23">
        <f t="shared" si="0"/>
        <v>0.58774445893089966</v>
      </c>
      <c r="E23">
        <f t="shared" ref="E23:E26" si="6">D23*B23</f>
        <v>8.087026618790091</v>
      </c>
      <c r="F23">
        <f t="shared" si="4"/>
        <v>393.61666666666667</v>
      </c>
      <c r="G23">
        <f t="shared" si="5"/>
        <v>0.70239278563452534</v>
      </c>
      <c r="M23" s="2">
        <v>424.46666666666664</v>
      </c>
      <c r="N23" s="2">
        <v>0.71115457047360309</v>
      </c>
    </row>
    <row r="24" spans="1:14" x14ac:dyDescent="0.2">
      <c r="A24">
        <v>23529</v>
      </c>
      <c r="B24">
        <v>13.68174329</v>
      </c>
      <c r="C24">
        <v>2302</v>
      </c>
      <c r="D24">
        <f t="shared" si="0"/>
        <v>0.58748913987836671</v>
      </c>
      <c r="E24">
        <f t="shared" si="6"/>
        <v>8.0378755974787151</v>
      </c>
      <c r="F24">
        <f t="shared" si="4"/>
        <v>392.15</v>
      </c>
      <c r="G24">
        <f t="shared" si="5"/>
        <v>0.7033556325064918</v>
      </c>
      <c r="M24" s="2">
        <v>427.91666666666669</v>
      </c>
      <c r="N24" s="2">
        <v>0.70369668654640716</v>
      </c>
    </row>
    <row r="25" spans="1:14" x14ac:dyDescent="0.2">
      <c r="A25">
        <v>23444</v>
      </c>
      <c r="B25">
        <v>13.8116828</v>
      </c>
      <c r="C25">
        <v>2303</v>
      </c>
      <c r="D25">
        <f t="shared" si="0"/>
        <v>0.58723404255319156</v>
      </c>
      <c r="E25">
        <f t="shared" si="6"/>
        <v>8.1106903251063844</v>
      </c>
      <c r="F25">
        <f t="shared" si="4"/>
        <v>390.73333333333335</v>
      </c>
      <c r="G25">
        <f t="shared" si="5"/>
        <v>0.71488308832119596</v>
      </c>
      <c r="M25" s="2">
        <v>460.9</v>
      </c>
      <c r="N25" s="2">
        <v>0.7187840313913777</v>
      </c>
    </row>
    <row r="26" spans="1:14" x14ac:dyDescent="0.2">
      <c r="A26">
        <v>23390</v>
      </c>
      <c r="B26">
        <v>13.74509877</v>
      </c>
      <c r="C26">
        <v>2304</v>
      </c>
      <c r="D26">
        <f t="shared" si="0"/>
        <v>0.58697916666666672</v>
      </c>
      <c r="E26">
        <f t="shared" si="6"/>
        <v>8.0680866217656266</v>
      </c>
      <c r="F26">
        <f t="shared" si="4"/>
        <v>389.83333333333331</v>
      </c>
      <c r="G26">
        <f t="shared" si="5"/>
        <v>0.71441528454860703</v>
      </c>
      <c r="M26" s="2">
        <v>463.31666666666666</v>
      </c>
      <c r="N26" s="2">
        <v>0.71187107300702424</v>
      </c>
    </row>
    <row r="27" spans="1:14" x14ac:dyDescent="0.2">
      <c r="A27">
        <v>28351</v>
      </c>
      <c r="B27">
        <v>20.3199729</v>
      </c>
      <c r="C27">
        <v>2305</v>
      </c>
      <c r="D27">
        <f t="shared" si="0"/>
        <v>0.58672451193058572</v>
      </c>
      <c r="E27">
        <f t="shared" ref="E27:E31" si="7">D27*B27</f>
        <v>11.922226182195228</v>
      </c>
      <c r="F27">
        <f t="shared" ref="F27:F31" si="8">A27/60</f>
        <v>472.51666666666665</v>
      </c>
      <c r="G27">
        <f t="shared" ref="G27:G31" si="9">E27/($K$2*(F27^2)*($K$1^5))</f>
        <v>0.71855699516535299</v>
      </c>
      <c r="H27" t="s">
        <v>21</v>
      </c>
      <c r="M27" s="2">
        <v>465.35</v>
      </c>
      <c r="N27" s="2">
        <v>0.71566465154534087</v>
      </c>
    </row>
    <row r="28" spans="1:14" x14ac:dyDescent="0.2">
      <c r="A28">
        <v>27971</v>
      </c>
      <c r="B28">
        <v>19.708036669999998</v>
      </c>
      <c r="C28">
        <v>2306</v>
      </c>
      <c r="D28">
        <f t="shared" si="0"/>
        <v>0.58647007805724205</v>
      </c>
      <c r="E28">
        <f t="shared" si="7"/>
        <v>11.558173804209888</v>
      </c>
      <c r="F28">
        <f t="shared" si="8"/>
        <v>466.18333333333334</v>
      </c>
      <c r="G28">
        <f t="shared" si="9"/>
        <v>0.71567173130118056</v>
      </c>
      <c r="M28" s="2">
        <v>466.18333333333334</v>
      </c>
      <c r="N28" s="2">
        <v>0.71567173130118056</v>
      </c>
    </row>
    <row r="29" spans="1:14" x14ac:dyDescent="0.2">
      <c r="A29">
        <v>27799</v>
      </c>
      <c r="B29">
        <v>19.371421739999999</v>
      </c>
      <c r="C29">
        <v>2307</v>
      </c>
      <c r="D29">
        <f t="shared" si="0"/>
        <v>0.58621586475942788</v>
      </c>
      <c r="E29">
        <f t="shared" si="7"/>
        <v>11.355834746933681</v>
      </c>
      <c r="F29">
        <f t="shared" si="8"/>
        <v>463.31666666666666</v>
      </c>
      <c r="G29">
        <f t="shared" si="9"/>
        <v>0.71187107300702424</v>
      </c>
      <c r="M29" s="2">
        <v>472.51666666666665</v>
      </c>
      <c r="N29" s="2">
        <v>0.71855699516535299</v>
      </c>
    </row>
    <row r="30" spans="1:14" x14ac:dyDescent="0.2">
      <c r="A30">
        <v>27921</v>
      </c>
      <c r="B30">
        <v>19.654478170000001</v>
      </c>
      <c r="C30">
        <v>2308</v>
      </c>
      <c r="D30">
        <f t="shared" si="0"/>
        <v>0.58596187175043335</v>
      </c>
      <c r="E30">
        <f t="shared" si="7"/>
        <v>11.516774816771232</v>
      </c>
      <c r="F30">
        <f t="shared" si="8"/>
        <v>465.35</v>
      </c>
      <c r="G30">
        <f t="shared" si="9"/>
        <v>0.71566465154534087</v>
      </c>
    </row>
    <row r="31" spans="1:14" x14ac:dyDescent="0.2">
      <c r="A31">
        <v>27654</v>
      </c>
      <c r="B31">
        <v>19.37280376</v>
      </c>
      <c r="C31">
        <v>2309</v>
      </c>
      <c r="D31">
        <f t="shared" si="0"/>
        <v>0.58570809874404506</v>
      </c>
      <c r="E31">
        <f t="shared" si="7"/>
        <v>11.346808057611087</v>
      </c>
      <c r="F31">
        <f t="shared" si="8"/>
        <v>460.9</v>
      </c>
      <c r="G31">
        <f t="shared" si="9"/>
        <v>0.7187840313913777</v>
      </c>
    </row>
  </sheetData>
  <autoFilter ref="M2:N29">
    <sortState ref="M3:N32">
      <sortCondition ref="M2:M3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D1" workbookViewId="0">
      <selection activeCell="Q24" sqref="Q24"/>
    </sheetView>
  </sheetViews>
  <sheetFormatPr baseColWidth="10" defaultRowHeight="16" x14ac:dyDescent="0.2"/>
  <cols>
    <col min="8" max="8" width="15" customWidth="1"/>
  </cols>
  <sheetData>
    <row r="1" spans="1:14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t="s">
        <v>1</v>
      </c>
      <c r="G1" t="s">
        <v>8</v>
      </c>
      <c r="J1" t="s">
        <v>2</v>
      </c>
      <c r="K1" s="1">
        <f>6/12</f>
        <v>0.5</v>
      </c>
      <c r="M1" s="2" t="s">
        <v>3</v>
      </c>
      <c r="N1" s="2"/>
    </row>
    <row r="2" spans="1:14" x14ac:dyDescent="0.2">
      <c r="A2">
        <v>12680</v>
      </c>
      <c r="B2">
        <v>9.7428290317968003</v>
      </c>
      <c r="C2">
        <v>2280</v>
      </c>
      <c r="D2">
        <f>1352.4/C2</f>
        <v>0.59315789473684211</v>
      </c>
      <c r="E2">
        <f>D2*B2</f>
        <v>5.7790359572815762</v>
      </c>
      <c r="F2">
        <f>A2/60</f>
        <v>211.33333333333334</v>
      </c>
      <c r="G2">
        <f>E2/($K$2*(F2^2)*($K$1^5))</f>
        <v>1.7412355219824238</v>
      </c>
      <c r="H2" t="s">
        <v>17</v>
      </c>
      <c r="J2" t="s">
        <v>5</v>
      </c>
      <c r="K2">
        <v>2.3779999999999999E-3</v>
      </c>
      <c r="M2" s="2" t="s">
        <v>1</v>
      </c>
      <c r="N2" s="2" t="s">
        <v>8</v>
      </c>
    </row>
    <row r="3" spans="1:14" x14ac:dyDescent="0.2">
      <c r="A3">
        <v>12289</v>
      </c>
      <c r="B3">
        <v>9.6850917784923904</v>
      </c>
      <c r="C3">
        <v>2280</v>
      </c>
      <c r="D3">
        <f t="shared" ref="D3:D41" si="0">1352.4/C3</f>
        <v>0.59315789473684211</v>
      </c>
      <c r="E3">
        <f t="shared" ref="E3:E6" si="1">D3*B3</f>
        <v>5.7447886496636444</v>
      </c>
      <c r="F3">
        <f t="shared" ref="F3:F6" si="2">A3/60</f>
        <v>204.81666666666666</v>
      </c>
      <c r="G3">
        <f t="shared" ref="G3:G5" si="3">E3/($K$2*(F3^2)*($K$1^5))</f>
        <v>1.8428143948347817</v>
      </c>
      <c r="M3" s="2">
        <v>190.25</v>
      </c>
      <c r="N3" s="2">
        <v>1.971828582012719</v>
      </c>
    </row>
    <row r="4" spans="1:14" x14ac:dyDescent="0.2">
      <c r="A4">
        <v>12190</v>
      </c>
      <c r="B4">
        <v>9.5026378413044608</v>
      </c>
      <c r="C4">
        <v>2280</v>
      </c>
      <c r="D4">
        <f t="shared" si="0"/>
        <v>0.59315789473684211</v>
      </c>
      <c r="E4">
        <f t="shared" si="1"/>
        <v>5.6365646563948042</v>
      </c>
      <c r="F4">
        <f t="shared" si="2"/>
        <v>203.16666666666666</v>
      </c>
      <c r="G4">
        <f t="shared" si="3"/>
        <v>1.8375861575382682</v>
      </c>
      <c r="M4" s="2">
        <v>190.61666666666667</v>
      </c>
      <c r="N4" s="2">
        <v>1.9172314341541905</v>
      </c>
    </row>
    <row r="5" spans="1:14" x14ac:dyDescent="0.2">
      <c r="A5">
        <v>11415</v>
      </c>
      <c r="B5">
        <v>8.9414930898705798</v>
      </c>
      <c r="C5">
        <v>2280</v>
      </c>
      <c r="D5">
        <f t="shared" si="0"/>
        <v>0.59315789473684211</v>
      </c>
      <c r="E5">
        <f t="shared" si="1"/>
        <v>5.3037172169916547</v>
      </c>
      <c r="F5">
        <f t="shared" si="2"/>
        <v>190.25</v>
      </c>
      <c r="G5">
        <f t="shared" si="3"/>
        <v>1.971828582012719</v>
      </c>
      <c r="M5" s="2">
        <v>199.63333333333333</v>
      </c>
      <c r="N5" s="2">
        <v>1.7118897886398474</v>
      </c>
    </row>
    <row r="6" spans="1:14" x14ac:dyDescent="0.2">
      <c r="A6">
        <v>11437</v>
      </c>
      <c r="B6">
        <v>8.7274594412856192</v>
      </c>
      <c r="C6">
        <v>2280</v>
      </c>
      <c r="D6">
        <f t="shared" si="0"/>
        <v>0.59315789473684211</v>
      </c>
      <c r="E6">
        <f t="shared" si="1"/>
        <v>5.1767614685941545</v>
      </c>
      <c r="F6">
        <f t="shared" si="2"/>
        <v>190.61666666666667</v>
      </c>
      <c r="G6">
        <f>E6/($K$2*(F6^2)*($K$1^5))</f>
        <v>1.9172314341541905</v>
      </c>
      <c r="M6" s="2">
        <v>202.23333333333332</v>
      </c>
      <c r="N6" s="2">
        <v>1.6596532971993609</v>
      </c>
    </row>
    <row r="7" spans="1:14" x14ac:dyDescent="0.2">
      <c r="A7">
        <v>11242</v>
      </c>
      <c r="B7">
        <v>11.359178759577199</v>
      </c>
      <c r="C7">
        <v>2280</v>
      </c>
      <c r="D7">
        <f t="shared" si="0"/>
        <v>0.59315789473684211</v>
      </c>
      <c r="E7">
        <f t="shared" ref="E7:E11" si="4">D7*B7</f>
        <v>6.7377865589702655</v>
      </c>
      <c r="F7">
        <f t="shared" ref="F7:F11" si="5">A7/60</f>
        <v>187.36666666666667</v>
      </c>
      <c r="G7">
        <f t="shared" ref="G7:G11" si="6">E7/($K$2*(F7^2)*($K$1^5))</f>
        <v>2.582680693764257</v>
      </c>
      <c r="H7" t="s">
        <v>17</v>
      </c>
      <c r="M7" s="2">
        <v>202.86666666666667</v>
      </c>
      <c r="N7" s="2">
        <v>1.6717099631908747</v>
      </c>
    </row>
    <row r="8" spans="1:14" x14ac:dyDescent="0.2">
      <c r="A8">
        <v>12248</v>
      </c>
      <c r="B8">
        <v>12.1328880994299</v>
      </c>
      <c r="C8">
        <v>2280</v>
      </c>
      <c r="D8">
        <f t="shared" si="0"/>
        <v>0.59315789473684211</v>
      </c>
      <c r="E8">
        <f t="shared" si="4"/>
        <v>7.1967183621355248</v>
      </c>
      <c r="F8">
        <f t="shared" si="5"/>
        <v>204.13333333333333</v>
      </c>
      <c r="G8">
        <f t="shared" si="6"/>
        <v>2.3240463256307606</v>
      </c>
      <c r="M8" s="2">
        <v>203.16666666666666</v>
      </c>
      <c r="N8" s="2">
        <v>1.8375861575382682</v>
      </c>
    </row>
    <row r="9" spans="1:14" x14ac:dyDescent="0.2">
      <c r="A9">
        <v>12154</v>
      </c>
      <c r="B9">
        <v>11.831974759010301</v>
      </c>
      <c r="C9">
        <v>2280</v>
      </c>
      <c r="D9">
        <f t="shared" si="0"/>
        <v>0.59315789473684211</v>
      </c>
      <c r="E9">
        <f t="shared" si="4"/>
        <v>7.0182292386340048</v>
      </c>
      <c r="F9">
        <f t="shared" si="5"/>
        <v>202.56666666666666</v>
      </c>
      <c r="G9">
        <f t="shared" si="6"/>
        <v>2.3015992872438162</v>
      </c>
      <c r="M9" s="2">
        <v>203.41666666666666</v>
      </c>
      <c r="N9" s="2">
        <v>1.70661993986191</v>
      </c>
    </row>
    <row r="10" spans="1:14" x14ac:dyDescent="0.2">
      <c r="A10">
        <v>12044</v>
      </c>
      <c r="B10">
        <v>11.6324284140542</v>
      </c>
      <c r="C10">
        <v>2280</v>
      </c>
      <c r="D10">
        <f t="shared" si="0"/>
        <v>0.59315789473684211</v>
      </c>
      <c r="E10">
        <f t="shared" si="4"/>
        <v>6.8998667487574119</v>
      </c>
      <c r="F10">
        <f t="shared" si="5"/>
        <v>200.73333333333332</v>
      </c>
      <c r="G10">
        <f t="shared" si="6"/>
        <v>2.3043043452365901</v>
      </c>
      <c r="M10" s="2">
        <v>204.36666666666667</v>
      </c>
      <c r="N10" s="2">
        <v>1.7931446044655377</v>
      </c>
    </row>
    <row r="11" spans="1:14" x14ac:dyDescent="0.2">
      <c r="A11">
        <v>10630</v>
      </c>
      <c r="B11">
        <v>10.2469821837644</v>
      </c>
      <c r="C11">
        <v>2280</v>
      </c>
      <c r="D11">
        <f t="shared" si="0"/>
        <v>0.59315789473684211</v>
      </c>
      <c r="E11">
        <f t="shared" si="4"/>
        <v>6.0780783795276205</v>
      </c>
      <c r="F11">
        <f t="shared" si="5"/>
        <v>177.16666666666666</v>
      </c>
      <c r="G11">
        <f t="shared" si="6"/>
        <v>2.6057958972281954</v>
      </c>
      <c r="M11" s="2">
        <v>204.81666666666666</v>
      </c>
      <c r="N11" s="2">
        <v>1.8428143948347817</v>
      </c>
    </row>
    <row r="12" spans="1:14" x14ac:dyDescent="0.2">
      <c r="A12">
        <v>9640</v>
      </c>
      <c r="B12">
        <v>8.0402286028187806</v>
      </c>
      <c r="C12">
        <v>2280</v>
      </c>
      <c r="D12">
        <f t="shared" si="0"/>
        <v>0.59315789473684211</v>
      </c>
      <c r="E12">
        <f t="shared" ref="E12:E16" si="7">D12*B12</f>
        <v>4.7691250712509294</v>
      </c>
      <c r="F12">
        <f t="shared" ref="F12:F16" si="8">A12/60</f>
        <v>160.66666666666666</v>
      </c>
      <c r="G12">
        <f t="shared" ref="G12:G16" si="9">E12/($K$2*(F12^2)*($K$1^5))</f>
        <v>2.4861382366752349</v>
      </c>
      <c r="H12" t="s">
        <v>17</v>
      </c>
      <c r="M12" s="2">
        <v>211.33333333333334</v>
      </c>
      <c r="N12" s="2">
        <v>1.7412355219824238</v>
      </c>
    </row>
    <row r="13" spans="1:14" x14ac:dyDescent="0.2">
      <c r="A13">
        <v>9399</v>
      </c>
      <c r="B13">
        <v>7.8633715788870404</v>
      </c>
      <c r="C13">
        <v>2280</v>
      </c>
      <c r="D13">
        <f t="shared" si="0"/>
        <v>0.59315789473684211</v>
      </c>
      <c r="E13">
        <f t="shared" si="7"/>
        <v>4.6642209312661551</v>
      </c>
      <c r="F13">
        <f t="shared" si="8"/>
        <v>156.65</v>
      </c>
      <c r="G13">
        <f t="shared" si="9"/>
        <v>2.5577402814603616</v>
      </c>
      <c r="M13" s="2">
        <v>286.06666666666666</v>
      </c>
      <c r="N13" s="2">
        <v>1.6901722041955944</v>
      </c>
    </row>
    <row r="14" spans="1:14" x14ac:dyDescent="0.2">
      <c r="A14">
        <v>9189</v>
      </c>
      <c r="B14">
        <v>7.4756243123431698</v>
      </c>
      <c r="C14">
        <v>2280</v>
      </c>
      <c r="D14">
        <f t="shared" si="0"/>
        <v>0.59315789473684211</v>
      </c>
      <c r="E14">
        <f t="shared" si="7"/>
        <v>4.4342255789530274</v>
      </c>
      <c r="F14">
        <f t="shared" si="8"/>
        <v>153.15</v>
      </c>
      <c r="G14">
        <f t="shared" si="9"/>
        <v>2.5440281271235272</v>
      </c>
      <c r="M14" s="2">
        <v>287.88333333333333</v>
      </c>
      <c r="N14" s="2">
        <v>1.6672784703486985</v>
      </c>
    </row>
    <row r="15" spans="1:14" x14ac:dyDescent="0.2">
      <c r="A15">
        <v>9246</v>
      </c>
      <c r="B15">
        <v>7.4299998260303104</v>
      </c>
      <c r="C15">
        <v>2280</v>
      </c>
      <c r="D15">
        <f t="shared" si="0"/>
        <v>0.59315789473684211</v>
      </c>
      <c r="E15">
        <f t="shared" si="7"/>
        <v>4.4071630547032417</v>
      </c>
      <c r="F15">
        <f t="shared" si="8"/>
        <v>154.1</v>
      </c>
      <c r="G15">
        <f t="shared" si="9"/>
        <v>2.4974222078852071</v>
      </c>
      <c r="M15" s="2">
        <v>288.13333333333333</v>
      </c>
      <c r="N15" s="2">
        <v>1.6844637352553937</v>
      </c>
    </row>
    <row r="16" spans="1:14" x14ac:dyDescent="0.2">
      <c r="A16">
        <v>9115</v>
      </c>
      <c r="B16">
        <v>7.5781355562602704</v>
      </c>
      <c r="C16">
        <v>2280</v>
      </c>
      <c r="D16">
        <f t="shared" si="0"/>
        <v>0.59315789473684211</v>
      </c>
      <c r="E16">
        <f t="shared" si="7"/>
        <v>4.4950309325817495</v>
      </c>
      <c r="F16">
        <f t="shared" si="8"/>
        <v>151.91666666666666</v>
      </c>
      <c r="G16">
        <f t="shared" si="9"/>
        <v>2.6209574322753024</v>
      </c>
      <c r="M16" s="2">
        <v>290.03333333333336</v>
      </c>
      <c r="N16" s="2">
        <v>1.6809684467401649</v>
      </c>
    </row>
    <row r="17" spans="1:14" x14ac:dyDescent="0.2">
      <c r="A17">
        <v>12262</v>
      </c>
      <c r="B17">
        <v>9.3826819152791394</v>
      </c>
      <c r="C17">
        <v>2280</v>
      </c>
      <c r="D17">
        <f t="shared" si="0"/>
        <v>0.59315789473684211</v>
      </c>
      <c r="E17">
        <f t="shared" ref="E17:E22" si="10">D17*B17</f>
        <v>5.5654118518524163</v>
      </c>
      <c r="F17">
        <f t="shared" ref="F17:F21" si="11">A17/60</f>
        <v>204.36666666666667</v>
      </c>
      <c r="G17">
        <f t="shared" ref="G17:G21" si="12">E17/($K$2*(F17^2)*($K$1^5))</f>
        <v>1.7931446044655377</v>
      </c>
      <c r="H17" t="s">
        <v>17</v>
      </c>
      <c r="M17" s="2">
        <v>291.31666666666666</v>
      </c>
      <c r="N17" s="2">
        <v>1.7166168267765261</v>
      </c>
    </row>
    <row r="18" spans="1:14" x14ac:dyDescent="0.2">
      <c r="A18">
        <v>12205</v>
      </c>
      <c r="B18">
        <v>8.8471102460865598</v>
      </c>
      <c r="C18">
        <v>2280</v>
      </c>
      <c r="D18">
        <f t="shared" si="0"/>
        <v>0.59315789473684211</v>
      </c>
      <c r="E18">
        <f t="shared" si="10"/>
        <v>5.2477332880734489</v>
      </c>
      <c r="F18">
        <f t="shared" si="11"/>
        <v>203.41666666666666</v>
      </c>
      <c r="G18">
        <f t="shared" si="12"/>
        <v>1.70661993986191</v>
      </c>
      <c r="M18" s="2">
        <v>311.31666666666666</v>
      </c>
      <c r="N18" s="2">
        <v>1.7579182541036567</v>
      </c>
    </row>
    <row r="19" spans="1:14" x14ac:dyDescent="0.2">
      <c r="A19">
        <v>12172</v>
      </c>
      <c r="B19">
        <v>8.6193372607422507</v>
      </c>
      <c r="C19">
        <v>2280</v>
      </c>
      <c r="D19">
        <f t="shared" si="0"/>
        <v>0.59315789473684211</v>
      </c>
      <c r="E19">
        <f t="shared" si="10"/>
        <v>5.1126279436086932</v>
      </c>
      <c r="F19">
        <f t="shared" si="11"/>
        <v>202.86666666666667</v>
      </c>
      <c r="G19">
        <f t="shared" si="12"/>
        <v>1.6717099631908747</v>
      </c>
      <c r="M19" s="2">
        <v>315.10000000000002</v>
      </c>
      <c r="N19" s="2">
        <v>1.6443853711768239</v>
      </c>
    </row>
    <row r="20" spans="1:14" x14ac:dyDescent="0.2">
      <c r="A20">
        <v>12134</v>
      </c>
      <c r="B20">
        <v>8.5038268821609897</v>
      </c>
      <c r="C20">
        <v>2280</v>
      </c>
      <c r="D20">
        <f t="shared" si="0"/>
        <v>0.59315789473684211</v>
      </c>
      <c r="E20">
        <f t="shared" si="10"/>
        <v>5.0441120506291766</v>
      </c>
      <c r="F20">
        <f t="shared" si="11"/>
        <v>202.23333333333332</v>
      </c>
      <c r="G20">
        <f t="shared" si="12"/>
        <v>1.6596532971993609</v>
      </c>
      <c r="M20" s="2">
        <v>316.18333333333334</v>
      </c>
      <c r="N20" s="2">
        <v>1.7010591024456174</v>
      </c>
    </row>
    <row r="21" spans="1:14" x14ac:dyDescent="0.2">
      <c r="A21">
        <v>11978</v>
      </c>
      <c r="B21">
        <v>8.5473891065453191</v>
      </c>
      <c r="C21">
        <v>2280</v>
      </c>
      <c r="D21">
        <f t="shared" si="0"/>
        <v>0.59315789473684211</v>
      </c>
      <c r="E21">
        <f t="shared" si="10"/>
        <v>5.0699513279350397</v>
      </c>
      <c r="F21">
        <f t="shared" si="11"/>
        <v>199.63333333333333</v>
      </c>
      <c r="G21">
        <f t="shared" si="12"/>
        <v>1.7118897886398474</v>
      </c>
      <c r="M21" s="2">
        <v>317.43333333333334</v>
      </c>
      <c r="N21" s="2">
        <v>1.7422493951794287</v>
      </c>
    </row>
    <row r="22" spans="1:14" x14ac:dyDescent="0.2">
      <c r="A22">
        <v>17479</v>
      </c>
      <c r="B22">
        <v>15.209479087754699</v>
      </c>
      <c r="C22">
        <v>1900</v>
      </c>
      <c r="D22">
        <f t="shared" si="0"/>
        <v>0.71178947368421053</v>
      </c>
      <c r="E22">
        <f t="shared" si="10"/>
        <v>10.825947114883924</v>
      </c>
      <c r="F22">
        <f t="shared" ref="F22:F26" si="13">A22/60</f>
        <v>291.31666666666666</v>
      </c>
      <c r="G22">
        <f t="shared" ref="G22:G26" si="14">E22/($K$2*(F22^2)*($K$1^5))</f>
        <v>1.7166168267765261</v>
      </c>
      <c r="H22" t="s">
        <v>18</v>
      </c>
      <c r="M22" s="2">
        <v>317.64999999999998</v>
      </c>
      <c r="N22" s="2">
        <v>1.8824652900344807</v>
      </c>
    </row>
    <row r="23" spans="1:14" x14ac:dyDescent="0.2">
      <c r="A23">
        <v>17402</v>
      </c>
      <c r="B23">
        <v>14.7626967974349</v>
      </c>
      <c r="C23">
        <v>1900</v>
      </c>
      <c r="D23">
        <f t="shared" si="0"/>
        <v>0.71178947368421053</v>
      </c>
      <c r="E23">
        <f t="shared" ref="E23:E26" si="15">D23*B23</f>
        <v>10.507932183605767</v>
      </c>
      <c r="F23">
        <f t="shared" si="13"/>
        <v>290.03333333333336</v>
      </c>
      <c r="G23">
        <f t="shared" si="14"/>
        <v>1.6809684467401649</v>
      </c>
      <c r="M23" s="2">
        <v>317.78333333333336</v>
      </c>
      <c r="N23" s="2">
        <v>1.9463471165881514</v>
      </c>
    </row>
    <row r="24" spans="1:14" x14ac:dyDescent="0.2">
      <c r="A24">
        <v>17288</v>
      </c>
      <c r="B24">
        <v>14.6002059952375</v>
      </c>
      <c r="C24">
        <v>1900</v>
      </c>
      <c r="D24">
        <f t="shared" si="0"/>
        <v>0.71178947368421053</v>
      </c>
      <c r="E24">
        <f t="shared" si="15"/>
        <v>10.392272941031155</v>
      </c>
      <c r="F24">
        <f t="shared" si="13"/>
        <v>288.13333333333333</v>
      </c>
      <c r="G24">
        <f t="shared" si="14"/>
        <v>1.6844637352553937</v>
      </c>
      <c r="M24" s="2">
        <v>319.76666666666665</v>
      </c>
      <c r="N24" s="2">
        <v>1.8792898961239952</v>
      </c>
    </row>
    <row r="25" spans="1:14" x14ac:dyDescent="0.2">
      <c r="A25">
        <v>17273</v>
      </c>
      <c r="B25">
        <v>14.4261850331803</v>
      </c>
      <c r="C25">
        <v>1900</v>
      </c>
      <c r="D25">
        <f t="shared" si="0"/>
        <v>0.71178947368421053</v>
      </c>
      <c r="E25">
        <f t="shared" si="15"/>
        <v>10.26840665203844</v>
      </c>
      <c r="F25">
        <f t="shared" si="13"/>
        <v>287.88333333333333</v>
      </c>
      <c r="G25">
        <f t="shared" si="14"/>
        <v>1.6672784703486985</v>
      </c>
      <c r="M25" s="2">
        <v>324.43333333333334</v>
      </c>
      <c r="N25" s="2">
        <v>1.9046595318002155</v>
      </c>
    </row>
    <row r="26" spans="1:14" x14ac:dyDescent="0.2">
      <c r="A26">
        <v>17164</v>
      </c>
      <c r="B26">
        <v>14.440285407097701</v>
      </c>
      <c r="C26">
        <v>1900</v>
      </c>
      <c r="D26">
        <f t="shared" si="0"/>
        <v>0.71178947368421053</v>
      </c>
      <c r="E26">
        <f t="shared" si="15"/>
        <v>10.278443149767858</v>
      </c>
      <c r="F26">
        <f t="shared" si="13"/>
        <v>286.06666666666666</v>
      </c>
      <c r="G26">
        <f t="shared" si="14"/>
        <v>1.6901722041955944</v>
      </c>
      <c r="M26" s="2">
        <v>329.43333333333334</v>
      </c>
      <c r="N26" s="2">
        <v>1.6874515522960063</v>
      </c>
    </row>
    <row r="27" spans="1:14" x14ac:dyDescent="0.2">
      <c r="A27">
        <v>20036</v>
      </c>
      <c r="B27">
        <v>21.471256345638299</v>
      </c>
      <c r="C27">
        <f>1900</f>
        <v>1900</v>
      </c>
      <c r="D27">
        <f t="shared" si="0"/>
        <v>0.71178947368421053</v>
      </c>
      <c r="E27">
        <f t="shared" ref="E27:E32" si="16">D27*B27</f>
        <v>15.283014253600649</v>
      </c>
      <c r="F27">
        <f t="shared" ref="F27:F31" si="17">A27/60</f>
        <v>333.93333333333334</v>
      </c>
      <c r="G27">
        <f t="shared" ref="G27:G31" si="18">E27/($K$2*(F27^2)*($K$1^5))</f>
        <v>1.8442831606685377</v>
      </c>
      <c r="H27" t="s">
        <v>18</v>
      </c>
      <c r="M27" s="2">
        <v>333.93333333333334</v>
      </c>
      <c r="N27" s="2">
        <v>1.8442831606685377</v>
      </c>
    </row>
    <row r="28" spans="1:14" x14ac:dyDescent="0.2">
      <c r="A28">
        <v>19466</v>
      </c>
      <c r="B28">
        <v>20.9304517793353</v>
      </c>
      <c r="C28">
        <f>1900</f>
        <v>1900</v>
      </c>
      <c r="D28">
        <f t="shared" si="0"/>
        <v>0.71178947368421053</v>
      </c>
      <c r="E28">
        <f t="shared" si="16"/>
        <v>14.898075255985821</v>
      </c>
      <c r="F28">
        <f t="shared" si="17"/>
        <v>324.43333333333334</v>
      </c>
      <c r="G28">
        <f t="shared" si="18"/>
        <v>1.9046595318002155</v>
      </c>
    </row>
    <row r="29" spans="1:14" x14ac:dyDescent="0.2">
      <c r="A29">
        <v>19067</v>
      </c>
      <c r="B29">
        <v>20.520731560265801</v>
      </c>
      <c r="C29">
        <f>1900</f>
        <v>1900</v>
      </c>
      <c r="D29">
        <f t="shared" si="0"/>
        <v>0.71178947368421053</v>
      </c>
      <c r="E29">
        <f t="shared" si="16"/>
        <v>14.606440716896563</v>
      </c>
      <c r="F29">
        <f t="shared" si="17"/>
        <v>317.78333333333336</v>
      </c>
      <c r="G29">
        <f t="shared" si="18"/>
        <v>1.9463471165881514</v>
      </c>
    </row>
    <row r="30" spans="1:14" x14ac:dyDescent="0.2">
      <c r="A30">
        <v>19186</v>
      </c>
      <c r="B30">
        <v>20.061826450804499</v>
      </c>
      <c r="C30">
        <f>1900</f>
        <v>1900</v>
      </c>
      <c r="D30">
        <f t="shared" si="0"/>
        <v>0.71178947368421053</v>
      </c>
      <c r="E30">
        <f t="shared" si="16"/>
        <v>14.279796890562109</v>
      </c>
      <c r="F30">
        <f t="shared" si="17"/>
        <v>319.76666666666665</v>
      </c>
      <c r="G30">
        <f t="shared" si="18"/>
        <v>1.8792898961239952</v>
      </c>
    </row>
    <row r="31" spans="1:14" x14ac:dyDescent="0.2">
      <c r="A31">
        <v>19059</v>
      </c>
      <c r="B31">
        <v>19.830561315808001</v>
      </c>
      <c r="C31">
        <f>1900</f>
        <v>1900</v>
      </c>
      <c r="D31">
        <f t="shared" si="0"/>
        <v>0.71178947368421053</v>
      </c>
      <c r="E31">
        <f t="shared" si="16"/>
        <v>14.115184801841442</v>
      </c>
      <c r="F31">
        <f t="shared" si="17"/>
        <v>317.64999999999998</v>
      </c>
      <c r="G31">
        <f t="shared" si="18"/>
        <v>1.8824652900344807</v>
      </c>
    </row>
    <row r="32" spans="1:14" x14ac:dyDescent="0.2">
      <c r="A32">
        <v>19766</v>
      </c>
      <c r="B32">
        <v>23.144667179999999</v>
      </c>
      <c r="C32">
        <f>2300</f>
        <v>2300</v>
      </c>
      <c r="D32">
        <f t="shared" si="0"/>
        <v>0.58800000000000008</v>
      </c>
      <c r="E32">
        <f t="shared" si="16"/>
        <v>13.609064301840002</v>
      </c>
      <c r="F32">
        <f t="shared" ref="F32:F36" si="19">A32/60</f>
        <v>329.43333333333334</v>
      </c>
      <c r="G32">
        <f t="shared" ref="G32:G36" si="20">E32/($K$2*(F32^2)*($K$1^5))</f>
        <v>1.6874515522960063</v>
      </c>
      <c r="H32" t="s">
        <v>22</v>
      </c>
    </row>
    <row r="33" spans="1:8" x14ac:dyDescent="0.2">
      <c r="A33">
        <v>19046</v>
      </c>
      <c r="B33">
        <v>22.187068669999999</v>
      </c>
      <c r="C33">
        <f>2300</f>
        <v>2300</v>
      </c>
      <c r="D33">
        <f t="shared" si="0"/>
        <v>0.58800000000000008</v>
      </c>
      <c r="E33">
        <f t="shared" ref="E33:E36" si="21">D33*B33</f>
        <v>13.045996377960002</v>
      </c>
      <c r="F33">
        <f t="shared" si="19"/>
        <v>317.43333333333334</v>
      </c>
      <c r="G33">
        <f t="shared" si="20"/>
        <v>1.7422493951794287</v>
      </c>
    </row>
    <row r="34" spans="1:8" x14ac:dyDescent="0.2">
      <c r="A34">
        <v>18971</v>
      </c>
      <c r="B34">
        <v>21.492250630000001</v>
      </c>
      <c r="C34">
        <f>2300</f>
        <v>2300</v>
      </c>
      <c r="D34">
        <f t="shared" si="0"/>
        <v>0.58800000000000008</v>
      </c>
      <c r="E34">
        <f t="shared" si="21"/>
        <v>12.637443370440002</v>
      </c>
      <c r="F34">
        <f t="shared" si="19"/>
        <v>316.18333333333334</v>
      </c>
      <c r="G34">
        <f t="shared" si="20"/>
        <v>1.7010591024456174</v>
      </c>
    </row>
    <row r="35" spans="1:8" x14ac:dyDescent="0.2">
      <c r="A35">
        <v>18679</v>
      </c>
      <c r="B35">
        <v>21.53217819</v>
      </c>
      <c r="C35">
        <f>2300</f>
        <v>2300</v>
      </c>
      <c r="D35">
        <f t="shared" si="0"/>
        <v>0.58800000000000008</v>
      </c>
      <c r="E35">
        <f t="shared" si="21"/>
        <v>12.660920775720001</v>
      </c>
      <c r="F35">
        <f t="shared" si="19"/>
        <v>311.31666666666666</v>
      </c>
      <c r="G35">
        <f t="shared" si="20"/>
        <v>1.7579182541036567</v>
      </c>
    </row>
    <row r="36" spans="1:8" x14ac:dyDescent="0.2">
      <c r="A36">
        <v>18906</v>
      </c>
      <c r="B36">
        <v>20.634072719999999</v>
      </c>
      <c r="C36">
        <f>2300</f>
        <v>2300</v>
      </c>
      <c r="D36">
        <f t="shared" si="0"/>
        <v>0.58800000000000008</v>
      </c>
      <c r="E36">
        <f t="shared" si="21"/>
        <v>12.132834759360001</v>
      </c>
      <c r="F36">
        <f t="shared" si="19"/>
        <v>315.10000000000002</v>
      </c>
      <c r="G36">
        <f t="shared" si="20"/>
        <v>1.6443853711768239</v>
      </c>
    </row>
    <row r="37" spans="1:8" x14ac:dyDescent="0.2">
      <c r="A37">
        <v>16222</v>
      </c>
      <c r="B37">
        <v>22.049869549673701</v>
      </c>
      <c r="C37">
        <f>2300</f>
        <v>2300</v>
      </c>
      <c r="D37">
        <f t="shared" si="0"/>
        <v>0.58800000000000008</v>
      </c>
      <c r="E37">
        <f t="shared" ref="E37:E41" si="22">D37*B37</f>
        <v>12.965323295208139</v>
      </c>
      <c r="F37">
        <f t="shared" ref="F37:F41" si="23">A37/60</f>
        <v>270.36666666666667</v>
      </c>
      <c r="G37">
        <f t="shared" ref="G37:G41" si="24">E37/($K$2*(F37^2)*($K$1^5))</f>
        <v>2.3867953617560644</v>
      </c>
      <c r="H37" t="s">
        <v>22</v>
      </c>
    </row>
    <row r="38" spans="1:8" x14ac:dyDescent="0.2">
      <c r="A38">
        <v>16105</v>
      </c>
      <c r="B38">
        <v>21.221066087508198</v>
      </c>
      <c r="C38">
        <f>2300</f>
        <v>2300</v>
      </c>
      <c r="D38">
        <f t="shared" si="0"/>
        <v>0.58800000000000008</v>
      </c>
      <c r="E38">
        <f t="shared" si="22"/>
        <v>12.477986859454822</v>
      </c>
      <c r="F38">
        <f t="shared" si="23"/>
        <v>268.41666666666669</v>
      </c>
      <c r="G38">
        <f t="shared" si="24"/>
        <v>2.3305782785848637</v>
      </c>
    </row>
    <row r="39" spans="1:8" x14ac:dyDescent="0.2">
      <c r="A39">
        <v>15991</v>
      </c>
      <c r="B39">
        <v>20.810516080723801</v>
      </c>
      <c r="C39">
        <f>2300</f>
        <v>2300</v>
      </c>
      <c r="D39">
        <f t="shared" si="0"/>
        <v>0.58800000000000008</v>
      </c>
      <c r="E39">
        <f t="shared" si="22"/>
        <v>12.236583455465597</v>
      </c>
      <c r="F39">
        <f t="shared" si="23"/>
        <v>266.51666666666665</v>
      </c>
      <c r="G39">
        <f t="shared" si="24"/>
        <v>2.3181928326720938</v>
      </c>
    </row>
    <row r="40" spans="1:8" x14ac:dyDescent="0.2">
      <c r="A40">
        <v>16223</v>
      </c>
      <c r="B40">
        <v>21.915353476180599</v>
      </c>
      <c r="C40">
        <f>2300</f>
        <v>2300</v>
      </c>
      <c r="D40">
        <f t="shared" si="0"/>
        <v>0.58800000000000008</v>
      </c>
      <c r="E40">
        <f t="shared" si="22"/>
        <v>12.886227843994194</v>
      </c>
      <c r="F40">
        <f t="shared" si="23"/>
        <v>270.38333333333333</v>
      </c>
      <c r="G40">
        <f t="shared" si="24"/>
        <v>2.3719421810122694</v>
      </c>
    </row>
    <row r="41" spans="1:8" x14ac:dyDescent="0.2">
      <c r="A41">
        <v>16111</v>
      </c>
      <c r="B41">
        <v>21.801648178327</v>
      </c>
      <c r="C41">
        <f>2300</f>
        <v>2300</v>
      </c>
      <c r="D41">
        <f t="shared" si="0"/>
        <v>0.58800000000000008</v>
      </c>
      <c r="E41">
        <f t="shared" si="22"/>
        <v>12.819369128856277</v>
      </c>
      <c r="F41">
        <f t="shared" si="23"/>
        <v>268.51666666666665</v>
      </c>
      <c r="G41">
        <f t="shared" si="24"/>
        <v>2.3925569636976989</v>
      </c>
    </row>
  </sheetData>
  <autoFilter ref="M2:N27">
    <sortState ref="M3:N27">
      <sortCondition ref="M2:M27"/>
    </sortState>
  </autoFilter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10x4.5</vt:lpstr>
      <vt:lpstr>12x4.5</vt:lpstr>
      <vt:lpstr>5x3</vt:lpstr>
      <vt:lpstr>5x4</vt:lpstr>
      <vt:lpstr>5x4.5</vt:lpstr>
      <vt:lpstr>6x3</vt:lpstr>
      <vt:lpstr>6x4.5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2017-01-21T19:41:10Z</dcterms:created>
  <dcterms:modified xsi:type="dcterms:W3CDTF">2017-01-28T20:44:03Z</dcterms:modified>
</cp:coreProperties>
</file>