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sritac\Documents\ISS\MTech\CRM\Rita\"/>
    </mc:Choice>
  </mc:AlternateContent>
  <bookViews>
    <workbookView xWindow="0" yWindow="140" windowWidth="19160" windowHeight="11310" activeTab="1"/>
  </bookViews>
  <sheets>
    <sheet name="Unequal pop% by scoreband" sheetId="1" r:id="rId1"/>
    <sheet name="Equal pop% by scoreband" sheetId="3" r:id="rId2"/>
  </sheets>
  <calcPr calcId="162913"/>
</workbook>
</file>

<file path=xl/calcChain.xml><?xml version="1.0" encoding="utf-8"?>
<calcChain xmlns="http://schemas.openxmlformats.org/spreadsheetml/2006/main">
  <c r="F3" i="3" l="1"/>
  <c r="B23" i="3"/>
  <c r="C8" i="3" s="1"/>
  <c r="H22" i="3"/>
  <c r="H21" i="3"/>
  <c r="C21" i="3"/>
  <c r="H20" i="3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H9" i="3"/>
  <c r="H8" i="3"/>
  <c r="H7" i="3"/>
  <c r="H6" i="3"/>
  <c r="H5" i="3"/>
  <c r="H4" i="3"/>
  <c r="F7" i="3" s="1"/>
  <c r="H3" i="3"/>
  <c r="F6" i="3" s="1"/>
  <c r="C3" i="3"/>
  <c r="F21" i="3" l="1"/>
  <c r="F17" i="3"/>
  <c r="F13" i="3"/>
  <c r="F9" i="3"/>
  <c r="F5" i="3"/>
  <c r="D3" i="3"/>
  <c r="F20" i="3"/>
  <c r="F16" i="3"/>
  <c r="F12" i="3"/>
  <c r="F8" i="3"/>
  <c r="D4" i="3"/>
  <c r="D7" i="3"/>
  <c r="C20" i="3"/>
  <c r="C22" i="3"/>
  <c r="F4" i="3"/>
  <c r="F19" i="3"/>
  <c r="F15" i="3"/>
  <c r="F11" i="3"/>
  <c r="C7" i="3"/>
  <c r="F22" i="3"/>
  <c r="F18" i="3"/>
  <c r="F14" i="3"/>
  <c r="F10" i="3"/>
  <c r="H23" i="3"/>
  <c r="C6" i="3"/>
  <c r="C10" i="3"/>
  <c r="C5" i="3"/>
  <c r="D8" i="3" s="1"/>
  <c r="C9" i="3"/>
  <c r="D20" i="3" s="1"/>
  <c r="C4" i="3"/>
  <c r="D12" i="3" s="1"/>
  <c r="E20" i="1"/>
  <c r="M6" i="1"/>
  <c r="M7" i="1"/>
  <c r="M8" i="1"/>
  <c r="M9" i="1"/>
  <c r="M10" i="1"/>
  <c r="M11" i="1"/>
  <c r="M12" i="1"/>
  <c r="M13" i="1"/>
  <c r="M5" i="1"/>
  <c r="M4" i="1"/>
  <c r="I5" i="1"/>
  <c r="I6" i="1"/>
  <c r="I7" i="1"/>
  <c r="I8" i="1"/>
  <c r="I9" i="1"/>
  <c r="I10" i="1"/>
  <c r="I11" i="1"/>
  <c r="I12" i="1"/>
  <c r="I13" i="1"/>
  <c r="I4" i="1"/>
  <c r="D18" i="3" l="1"/>
  <c r="D9" i="3"/>
  <c r="D22" i="3"/>
  <c r="D11" i="3"/>
  <c r="D13" i="3"/>
  <c r="D10" i="3"/>
  <c r="D15" i="3"/>
  <c r="D21" i="3"/>
  <c r="D6" i="3"/>
  <c r="D17" i="3"/>
  <c r="D14" i="3"/>
  <c r="D19" i="3"/>
  <c r="D16" i="3"/>
  <c r="D5" i="3"/>
  <c r="E23" i="3"/>
  <c r="I8" i="3"/>
  <c r="I4" i="3"/>
  <c r="I10" i="3"/>
  <c r="I23" i="3"/>
  <c r="I6" i="3"/>
  <c r="I3" i="3"/>
  <c r="I11" i="3"/>
  <c r="I16" i="3"/>
  <c r="I21" i="3"/>
  <c r="C23" i="3"/>
  <c r="I9" i="3"/>
  <c r="I22" i="3"/>
  <c r="I14" i="3"/>
  <c r="I17" i="3"/>
  <c r="I7" i="3"/>
  <c r="I19" i="3"/>
  <c r="I20" i="3"/>
  <c r="I13" i="3"/>
  <c r="I12" i="3"/>
  <c r="I15" i="3"/>
  <c r="I18" i="3"/>
  <c r="I5" i="3"/>
  <c r="L5" i="1"/>
  <c r="L6" i="1"/>
  <c r="L7" i="1"/>
  <c r="L8" i="1"/>
  <c r="L9" i="1"/>
  <c r="L10" i="1"/>
  <c r="L11" i="1"/>
  <c r="L12" i="1"/>
  <c r="L13" i="1"/>
  <c r="D14" i="1"/>
  <c r="J5" i="3" l="1"/>
  <c r="J9" i="3"/>
  <c r="J13" i="3"/>
  <c r="J17" i="3"/>
  <c r="J21" i="3"/>
  <c r="J6" i="3"/>
  <c r="J10" i="3"/>
  <c r="J14" i="3"/>
  <c r="J18" i="3"/>
  <c r="J22" i="3"/>
  <c r="J7" i="3"/>
  <c r="J11" i="3"/>
  <c r="J15" i="3"/>
  <c r="J19" i="3"/>
  <c r="J4" i="3"/>
  <c r="J8" i="3"/>
  <c r="J12" i="3"/>
  <c r="J16" i="3"/>
  <c r="J20" i="3"/>
  <c r="G23" i="3"/>
  <c r="G9" i="3"/>
  <c r="G5" i="3"/>
  <c r="G10" i="3"/>
  <c r="G6" i="3"/>
  <c r="G8" i="3"/>
  <c r="G4" i="3"/>
  <c r="G22" i="3"/>
  <c r="G21" i="3"/>
  <c r="G20" i="3"/>
  <c r="G19" i="3"/>
  <c r="G18" i="3"/>
  <c r="G17" i="3"/>
  <c r="G16" i="3"/>
  <c r="G15" i="3"/>
  <c r="G14" i="3"/>
  <c r="G13" i="3"/>
  <c r="G12" i="3"/>
  <c r="G11" i="3"/>
  <c r="G7" i="3"/>
  <c r="G3" i="3"/>
  <c r="J3" i="3"/>
  <c r="E13" i="1"/>
  <c r="E11" i="1"/>
  <c r="E9" i="1"/>
  <c r="E7" i="1"/>
  <c r="E5" i="1"/>
  <c r="E4" i="1"/>
  <c r="E12" i="1"/>
  <c r="E10" i="1"/>
  <c r="E8" i="1"/>
  <c r="E6" i="1"/>
  <c r="E14" i="1"/>
  <c r="F6" i="1" l="1"/>
  <c r="F10" i="1"/>
  <c r="F5" i="1"/>
  <c r="F11" i="1"/>
  <c r="F7" i="1"/>
  <c r="F4" i="1"/>
  <c r="F9" i="1"/>
  <c r="F8" i="1"/>
  <c r="F12" i="1"/>
  <c r="F13" i="1"/>
  <c r="G14" i="1" l="1"/>
  <c r="L4" i="1"/>
  <c r="L14" i="1" s="1"/>
  <c r="J10" i="1" l="1"/>
  <c r="H6" i="1"/>
  <c r="H10" i="1"/>
  <c r="H5" i="1"/>
  <c r="H7" i="1"/>
  <c r="H4" i="1"/>
  <c r="H8" i="1"/>
  <c r="H9" i="1"/>
  <c r="H13" i="1"/>
  <c r="I14" i="1"/>
  <c r="H11" i="1"/>
  <c r="H12" i="1"/>
  <c r="J4" i="1"/>
  <c r="J8" i="1"/>
  <c r="J12" i="1"/>
  <c r="J13" i="1"/>
  <c r="J5" i="1"/>
  <c r="J7" i="1"/>
  <c r="J6" i="1"/>
  <c r="J9" i="1"/>
  <c r="J11" i="1"/>
  <c r="K9" i="1" l="1"/>
  <c r="K8" i="1"/>
  <c r="K12" i="1"/>
  <c r="K10" i="1"/>
  <c r="K6" i="1"/>
  <c r="K11" i="1"/>
  <c r="K4" i="1"/>
  <c r="K5" i="1"/>
  <c r="K13" i="1"/>
  <c r="K7" i="1"/>
  <c r="N11" i="1"/>
  <c r="N13" i="1"/>
  <c r="N9" i="1"/>
  <c r="N10" i="1"/>
  <c r="N6" i="1"/>
  <c r="N8" i="1"/>
  <c r="N5" i="1"/>
  <c r="N12" i="1"/>
  <c r="N7" i="1"/>
  <c r="N4" i="1"/>
</calcChain>
</file>

<file path=xl/sharedStrings.xml><?xml version="1.0" encoding="utf-8"?>
<sst xmlns="http://schemas.openxmlformats.org/spreadsheetml/2006/main" count="46" uniqueCount="43">
  <si>
    <t>&lt;=390</t>
  </si>
  <si>
    <t>391-420</t>
  </si>
  <si>
    <t>421-440</t>
  </si>
  <si>
    <t>441-450</t>
  </si>
  <si>
    <t>451-465</t>
  </si>
  <si>
    <t>466-480</t>
  </si>
  <si>
    <t>481-510</t>
  </si>
  <si>
    <t>511-570</t>
  </si>
  <si>
    <t>571-620</t>
  </si>
  <si>
    <t>&gt; 620</t>
  </si>
  <si>
    <t>Total Customers</t>
  </si>
  <si>
    <t>% Customers</t>
  </si>
  <si>
    <t>Total</t>
  </si>
  <si>
    <t>Lift</t>
  </si>
  <si>
    <t>Score Band</t>
  </si>
  <si>
    <t>Cum % Customers</t>
  </si>
  <si>
    <t>Cum% Good Customers</t>
  </si>
  <si>
    <t>Good Customers (Responders)</t>
  </si>
  <si>
    <t>Good Rate/Response Rate</t>
  </si>
  <si>
    <t>Bad Customers/non responders</t>
  </si>
  <si>
    <t>Note : 13% population covers 38.9% good customers but only 9.7% bad customers or non responders</t>
  </si>
  <si>
    <t xml:space="preserve">So if you target customers whose score is above 421 you would have covered 38.9% of the responders. </t>
  </si>
  <si>
    <t xml:space="preserve">Response rate for this group is : </t>
  </si>
  <si>
    <t xml:space="preserve"> whereas overall response rate is 11.21%</t>
  </si>
  <si>
    <t>Bad or non responder  Coverage</t>
  </si>
  <si>
    <t>=</t>
  </si>
  <si>
    <r>
      <t xml:space="preserve">% Good Customers </t>
    </r>
    <r>
      <rPr>
        <b/>
        <sz val="11"/>
        <color rgb="FFFF0000"/>
        <rFont val="Calibri"/>
        <family val="2"/>
        <scheme val="minor"/>
      </rPr>
      <t>or coverage</t>
    </r>
  </si>
  <si>
    <t>Attrition %</t>
  </si>
  <si>
    <t>% Total Customers</t>
  </si>
  <si>
    <t>Total no. of customers</t>
  </si>
  <si>
    <t>Total # of attritors</t>
  </si>
  <si>
    <t>Attrition Coverage %</t>
  </si>
  <si>
    <r>
      <rPr>
        <b/>
        <sz val="11"/>
        <color rgb="FFFF0000"/>
        <rFont val="Calibri"/>
        <family val="2"/>
        <scheme val="minor"/>
      </rPr>
      <t>Cumulative</t>
    </r>
    <r>
      <rPr>
        <b/>
        <sz val="11"/>
        <color theme="1"/>
        <rFont val="Calibri"/>
        <family val="2"/>
        <scheme val="minor"/>
      </rPr>
      <t xml:space="preserve"> Good Coverage %</t>
    </r>
  </si>
  <si>
    <t>Cumulative attrition %</t>
  </si>
  <si>
    <t>Cumulative Attrition Coverage</t>
  </si>
  <si>
    <t>Cum % of Customers</t>
  </si>
  <si>
    <t>Note : Similar to propensity model in previous page 15% of the population covers 49.2% of attritors</t>
  </si>
  <si>
    <t xml:space="preserve">So if you target customers who are in top 3 bins you would have covered 49.2% of the attritors. </t>
  </si>
  <si>
    <t>Attrition rate for this group is : 1.6%</t>
  </si>
  <si>
    <t>X-sell/Propensity Score</t>
  </si>
  <si>
    <t>Attrition Score</t>
  </si>
  <si>
    <t xml:space="preserve">This MIS corresponds to the slide 22 of Mod 4.2 material, data is slightly different </t>
  </si>
  <si>
    <t>Using this data you can create charts on slides 23 &amp; 24 where X axis is cumulative population in score interval or bin as mentioned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</si>
</sst>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3F5F"/>
      <name val="Calibri"/>
      <family val="2"/>
    </font>
    <font>
      <sz val="10"/>
      <color rgb="FFFFFFFF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E9AB"/>
        <bgColor indexed="64"/>
      </patternFill>
    </fill>
    <fill>
      <patternFill patternType="solid">
        <fgColor rgb="FFF58783"/>
        <bgColor indexed="64"/>
      </patternFill>
    </fill>
    <fill>
      <patternFill patternType="solid">
        <fgColor rgb="FFA3120D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0" fontId="0" fillId="0" borderId="0" xfId="2" applyNumberFormat="1" applyFont="1"/>
    <xf numFmtId="10" fontId="4" fillId="2" borderId="1" xfId="0" applyNumberFormat="1" applyFont="1" applyFill="1" applyBorder="1" applyAlignment="1">
      <alignment horizontal="center" vertical="top" wrapText="1" readingOrder="1"/>
    </xf>
    <xf numFmtId="9" fontId="4" fillId="2" borderId="1" xfId="0" applyNumberFormat="1" applyFont="1" applyFill="1" applyBorder="1" applyAlignment="1">
      <alignment horizontal="center" vertical="top" wrapText="1" readingOrder="1"/>
    </xf>
    <xf numFmtId="10" fontId="5" fillId="2" borderId="2" xfId="0" applyNumberFormat="1" applyFont="1" applyFill="1" applyBorder="1" applyAlignment="1">
      <alignment horizontal="center" vertical="top" wrapText="1" readingOrder="1"/>
    </xf>
    <xf numFmtId="9" fontId="5" fillId="2" borderId="2" xfId="0" applyNumberFormat="1" applyFont="1" applyFill="1" applyBorder="1" applyAlignment="1">
      <alignment horizontal="center" vertical="top" wrapText="1" readingOrder="1"/>
    </xf>
    <xf numFmtId="10" fontId="5" fillId="3" borderId="3" xfId="0" applyNumberFormat="1" applyFont="1" applyFill="1" applyBorder="1" applyAlignment="1">
      <alignment horizontal="center" vertical="top" wrapText="1" readingOrder="1"/>
    </xf>
    <xf numFmtId="9" fontId="5" fillId="3" borderId="3" xfId="0" applyNumberFormat="1" applyFont="1" applyFill="1" applyBorder="1" applyAlignment="1">
      <alignment horizontal="center" vertical="top" wrapText="1" readingOrder="1"/>
    </xf>
    <xf numFmtId="10" fontId="5" fillId="4" borderId="3" xfId="0" applyNumberFormat="1" applyFont="1" applyFill="1" applyBorder="1" applyAlignment="1">
      <alignment horizontal="center" vertical="top" wrapText="1" readingOrder="1"/>
    </xf>
    <xf numFmtId="9" fontId="5" fillId="4" borderId="3" xfId="0" applyNumberFormat="1" applyFont="1" applyFill="1" applyBorder="1" applyAlignment="1">
      <alignment horizontal="center" vertical="top" wrapText="1" readingOrder="1"/>
    </xf>
    <xf numFmtId="10" fontId="6" fillId="5" borderId="3" xfId="0" applyNumberFormat="1" applyFont="1" applyFill="1" applyBorder="1" applyAlignment="1">
      <alignment horizontal="center" vertical="top" wrapText="1" readingOrder="1"/>
    </xf>
    <xf numFmtId="9" fontId="6" fillId="5" borderId="3" xfId="0" applyNumberFormat="1" applyFont="1" applyFill="1" applyBorder="1" applyAlignment="1">
      <alignment horizontal="center" vertical="top" wrapText="1" readingOrder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quotePrefix="1" applyFont="1" applyBorder="1" applyAlignment="1">
      <alignment horizontal="center"/>
    </xf>
    <xf numFmtId="165" fontId="0" fillId="0" borderId="8" xfId="1" applyNumberFormat="1" applyFont="1" applyBorder="1"/>
    <xf numFmtId="9" fontId="0" fillId="0" borderId="8" xfId="2" applyNumberFormat="1" applyFont="1" applyBorder="1"/>
    <xf numFmtId="166" fontId="0" fillId="0" borderId="8" xfId="2" applyNumberFormat="1" applyFont="1" applyBorder="1"/>
    <xf numFmtId="165" fontId="0" fillId="0" borderId="8" xfId="0" applyNumberFormat="1" applyBorder="1"/>
    <xf numFmtId="10" fontId="3" fillId="0" borderId="8" xfId="2" applyNumberFormat="1" applyFont="1" applyBorder="1"/>
    <xf numFmtId="164" fontId="0" fillId="0" borderId="9" xfId="1" applyFont="1" applyBorder="1"/>
    <xf numFmtId="0" fontId="2" fillId="0" borderId="10" xfId="0" applyFont="1" applyBorder="1" applyAlignment="1">
      <alignment horizontal="center"/>
    </xf>
    <xf numFmtId="165" fontId="0" fillId="0" borderId="11" xfId="1" applyNumberFormat="1" applyFont="1" applyBorder="1"/>
    <xf numFmtId="9" fontId="0" fillId="0" borderId="11" xfId="2" applyNumberFormat="1" applyFont="1" applyBorder="1"/>
    <xf numFmtId="165" fontId="0" fillId="0" borderId="11" xfId="0" applyNumberFormat="1" applyBorder="1"/>
    <xf numFmtId="0" fontId="0" fillId="0" borderId="12" xfId="0" applyBorder="1"/>
    <xf numFmtId="3" fontId="0" fillId="0" borderId="8" xfId="1" applyNumberFormat="1" applyFont="1" applyBorder="1"/>
    <xf numFmtId="0" fontId="0" fillId="0" borderId="11" xfId="0" applyBorder="1"/>
    <xf numFmtId="10" fontId="3" fillId="0" borderId="11" xfId="2" applyNumberFormat="1" applyFont="1" applyBorder="1"/>
    <xf numFmtId="9" fontId="7" fillId="0" borderId="8" xfId="2" applyNumberFormat="1" applyFont="1" applyBorder="1"/>
    <xf numFmtId="166" fontId="7" fillId="0" borderId="8" xfId="2" applyNumberFormat="1" applyFont="1" applyBorder="1"/>
    <xf numFmtId="9" fontId="0" fillId="0" borderId="0" xfId="2" applyFont="1"/>
    <xf numFmtId="0" fontId="0" fillId="0" borderId="0" xfId="0" quotePrefix="1"/>
    <xf numFmtId="10" fontId="0" fillId="0" borderId="8" xfId="2" applyNumberFormat="1" applyFont="1" applyBorder="1"/>
    <xf numFmtId="9" fontId="0" fillId="0" borderId="11" xfId="2" applyFont="1" applyBorder="1"/>
    <xf numFmtId="0" fontId="2" fillId="0" borderId="13" xfId="0" applyFont="1" applyBorder="1" applyAlignment="1">
      <alignment horizontal="center" wrapText="1"/>
    </xf>
    <xf numFmtId="0" fontId="2" fillId="0" borderId="14" xfId="0" quotePrefix="1" applyFont="1" applyBorder="1" applyAlignment="1">
      <alignment horizontal="center"/>
    </xf>
    <xf numFmtId="2" fontId="0" fillId="0" borderId="8" xfId="2" applyNumberFormat="1" applyFont="1" applyBorder="1"/>
    <xf numFmtId="0" fontId="2" fillId="0" borderId="11" xfId="0" quotePrefix="1" applyFont="1" applyBorder="1" applyAlignment="1">
      <alignment horizontal="center"/>
    </xf>
    <xf numFmtId="10" fontId="0" fillId="0" borderId="11" xfId="2" applyNumberFormat="1" applyFont="1" applyBorder="1"/>
    <xf numFmtId="2" fontId="0" fillId="0" borderId="11" xfId="2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166" fontId="0" fillId="0" borderId="9" xfId="2" applyNumberFormat="1" applyFont="1" applyBorder="1"/>
    <xf numFmtId="165" fontId="0" fillId="0" borderId="12" xfId="0" applyNumberFormat="1" applyBorder="1"/>
    <xf numFmtId="10" fontId="7" fillId="0" borderId="8" xfId="2" applyNumberFormat="1" applyFont="1" applyBorder="1"/>
    <xf numFmtId="166" fontId="7" fillId="0" borderId="9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0"/>
  <sheetViews>
    <sheetView topLeftCell="C4" workbookViewId="0">
      <selection activeCell="C2" sqref="C2"/>
    </sheetView>
  </sheetViews>
  <sheetFormatPr defaultRowHeight="14.5" x14ac:dyDescent="0.35"/>
  <cols>
    <col min="3" max="3" width="9.7265625" customWidth="1"/>
    <col min="4" max="4" width="10.54296875" customWidth="1"/>
    <col min="5" max="5" width="11.36328125" customWidth="1"/>
    <col min="6" max="6" width="12.90625" customWidth="1"/>
    <col min="7" max="8" width="13.1796875" customWidth="1"/>
    <col min="9" max="9" width="14.7265625" customWidth="1"/>
    <col min="10" max="10" width="11.26953125" customWidth="1"/>
    <col min="11" max="11" width="8.54296875" customWidth="1"/>
    <col min="12" max="12" width="10.81640625" customWidth="1"/>
    <col min="13" max="13" width="9.36328125" customWidth="1"/>
    <col min="14" max="14" width="9.1796875" customWidth="1"/>
    <col min="16" max="16" width="10.54296875" bestFit="1" customWidth="1"/>
  </cols>
  <sheetData>
    <row r="2" spans="3:17" ht="15" thickBot="1" x14ac:dyDescent="0.4">
      <c r="C2" t="s">
        <v>39</v>
      </c>
    </row>
    <row r="3" spans="3:17" ht="73.5" thickTop="1" thickBot="1" x14ac:dyDescent="0.4">
      <c r="C3" s="12" t="s">
        <v>14</v>
      </c>
      <c r="D3" s="13" t="s">
        <v>10</v>
      </c>
      <c r="E3" s="13" t="s">
        <v>11</v>
      </c>
      <c r="F3" s="13" t="s">
        <v>15</v>
      </c>
      <c r="G3" s="13" t="s">
        <v>17</v>
      </c>
      <c r="H3" s="13" t="s">
        <v>32</v>
      </c>
      <c r="I3" s="13" t="s">
        <v>18</v>
      </c>
      <c r="J3" s="13" t="s">
        <v>26</v>
      </c>
      <c r="K3" s="13" t="s">
        <v>16</v>
      </c>
      <c r="L3" s="13" t="s">
        <v>19</v>
      </c>
      <c r="M3" s="13" t="s">
        <v>24</v>
      </c>
      <c r="N3" s="14" t="s">
        <v>13</v>
      </c>
    </row>
    <row r="4" spans="3:17" ht="15" thickBot="1" x14ac:dyDescent="0.4">
      <c r="C4" s="15" t="s">
        <v>9</v>
      </c>
      <c r="D4" s="16">
        <v>13506.064662999999</v>
      </c>
      <c r="E4" s="17">
        <f>D4/$D$14</f>
        <v>0.02</v>
      </c>
      <c r="F4" s="17">
        <f>E4</f>
        <v>0.02</v>
      </c>
      <c r="G4" s="27">
        <v>6746</v>
      </c>
      <c r="H4" s="18">
        <f>G4/G14</f>
        <v>8.9103156782459378E-2</v>
      </c>
      <c r="I4" s="20">
        <f>G4/D4</f>
        <v>0.49947932046266114</v>
      </c>
      <c r="J4" s="18">
        <f>G4/G$14</f>
        <v>8.9103156782459378E-2</v>
      </c>
      <c r="K4" s="17">
        <f>J4</f>
        <v>8.9103156782459378E-2</v>
      </c>
      <c r="L4" s="19">
        <f>D4-G4</f>
        <v>6760.0646629999992</v>
      </c>
      <c r="M4" s="18">
        <f>6760/L14</f>
        <v>1.1274310025958637E-2</v>
      </c>
      <c r="N4" s="21">
        <f t="shared" ref="N4:N13" si="0">I4/$I$14</f>
        <v>4.4551578391229691</v>
      </c>
      <c r="O4" s="1"/>
      <c r="P4" s="2">
        <v>0.4995</v>
      </c>
      <c r="Q4" s="3">
        <v>0.02</v>
      </c>
    </row>
    <row r="5" spans="3:17" ht="15.5" thickTop="1" thickBot="1" x14ac:dyDescent="0.4">
      <c r="C5" s="15" t="s">
        <v>8</v>
      </c>
      <c r="D5" s="16">
        <v>6753.0323314999996</v>
      </c>
      <c r="E5" s="17">
        <f t="shared" ref="E5:E13" si="1">D5/$D$14</f>
        <v>0.01</v>
      </c>
      <c r="F5" s="17">
        <f>SUM(E$4:E5)</f>
        <v>0.03</v>
      </c>
      <c r="G5" s="27">
        <v>2785</v>
      </c>
      <c r="H5" s="18">
        <f>SUM(G$4:G5)/G$14</f>
        <v>0.12588825782591467</v>
      </c>
      <c r="I5" s="20">
        <f t="shared" ref="I5:I14" si="2">G5/D5</f>
        <v>0.41240732507812372</v>
      </c>
      <c r="J5" s="18">
        <f t="shared" ref="J5:J13" si="3">G5/G$14</f>
        <v>3.6785101043455289E-2</v>
      </c>
      <c r="K5" s="17">
        <f>SUM(J$4:J5)</f>
        <v>0.12588825782591467</v>
      </c>
      <c r="L5" s="19">
        <f t="shared" ref="L5:L13" si="4">D5-G5</f>
        <v>3968.0323314999996</v>
      </c>
      <c r="M5" s="18">
        <f>SUM(L$4:L5)/L$14</f>
        <v>1.7892291642684625E-2</v>
      </c>
      <c r="N5" s="21">
        <f t="shared" si="0"/>
        <v>3.6785101043455293</v>
      </c>
      <c r="O5" s="1"/>
      <c r="P5" s="4">
        <v>0.41249999999999998</v>
      </c>
      <c r="Q5" s="5">
        <v>0.01</v>
      </c>
    </row>
    <row r="6" spans="3:17" ht="15" thickBot="1" x14ac:dyDescent="0.4">
      <c r="C6" s="15" t="s">
        <v>7</v>
      </c>
      <c r="D6" s="16">
        <v>13506.064662999999</v>
      </c>
      <c r="E6" s="17">
        <f t="shared" si="1"/>
        <v>0.02</v>
      </c>
      <c r="F6" s="17">
        <f>SUM(E$4:E6)</f>
        <v>0.05</v>
      </c>
      <c r="G6" s="27">
        <v>4594</v>
      </c>
      <c r="H6" s="18">
        <f>SUM(G$4:G6)/G$14</f>
        <v>0.18656716417910449</v>
      </c>
      <c r="I6" s="20">
        <f t="shared" si="2"/>
        <v>0.34014349217394979</v>
      </c>
      <c r="J6" s="18">
        <f t="shared" si="3"/>
        <v>6.0678906353189802E-2</v>
      </c>
      <c r="K6" s="17">
        <f>SUM(J$4:J6)</f>
        <v>0.18656716417910446</v>
      </c>
      <c r="L6" s="19">
        <f t="shared" si="4"/>
        <v>8912.0646629999992</v>
      </c>
      <c r="M6" s="18">
        <f>SUM(L$4:L6)/L$14</f>
        <v>3.2755809391508975E-2</v>
      </c>
      <c r="N6" s="21">
        <f t="shared" si="0"/>
        <v>3.0339453176594904</v>
      </c>
      <c r="O6" s="1"/>
      <c r="P6" s="6">
        <v>0.3402</v>
      </c>
      <c r="Q6" s="7">
        <v>0.02</v>
      </c>
    </row>
    <row r="7" spans="3:17" ht="15" thickBot="1" x14ac:dyDescent="0.4">
      <c r="C7" s="15" t="s">
        <v>6</v>
      </c>
      <c r="D7" s="16">
        <v>13506.064662999999</v>
      </c>
      <c r="E7" s="17">
        <f t="shared" si="1"/>
        <v>0.02</v>
      </c>
      <c r="F7" s="17">
        <f>SUM(E$4:E7)</f>
        <v>7.0000000000000007E-2</v>
      </c>
      <c r="G7" s="27">
        <v>4427</v>
      </c>
      <c r="H7" s="18">
        <f>SUM(G$4:G7)/G$14</f>
        <v>0.24504028529916788</v>
      </c>
      <c r="I7" s="20">
        <f t="shared" si="2"/>
        <v>0.32777867650284626</v>
      </c>
      <c r="J7" s="18">
        <f t="shared" si="3"/>
        <v>5.84731211200634E-2</v>
      </c>
      <c r="K7" s="17">
        <f>SUM(J$4:J7)</f>
        <v>0.24504028529916785</v>
      </c>
      <c r="L7" s="19">
        <f t="shared" si="4"/>
        <v>9079.0646629999992</v>
      </c>
      <c r="M7" s="18">
        <f>SUM(L$4:L7)/L$14</f>
        <v>4.7897849296300046E-2</v>
      </c>
      <c r="N7" s="21">
        <f t="shared" si="0"/>
        <v>2.9236560560031699</v>
      </c>
      <c r="O7" s="1"/>
      <c r="P7" s="6">
        <v>0.32779999999999998</v>
      </c>
      <c r="Q7" s="7">
        <v>0.02</v>
      </c>
    </row>
    <row r="8" spans="3:17" ht="15" thickBot="1" x14ac:dyDescent="0.4">
      <c r="C8" s="15" t="s">
        <v>5</v>
      </c>
      <c r="D8" s="16">
        <v>6753.0323314999996</v>
      </c>
      <c r="E8" s="17">
        <f t="shared" si="1"/>
        <v>0.01</v>
      </c>
      <c r="F8" s="17">
        <f>SUM(E$4:E8)</f>
        <v>0.08</v>
      </c>
      <c r="G8" s="27">
        <v>2029</v>
      </c>
      <c r="H8" s="18">
        <f>SUM(G$4:G8)/G$14</f>
        <v>0.27183991546691322</v>
      </c>
      <c r="I8" s="20">
        <f t="shared" si="2"/>
        <v>0.30045761672657556</v>
      </c>
      <c r="J8" s="18">
        <f t="shared" si="3"/>
        <v>2.6799630167745343E-2</v>
      </c>
      <c r="K8" s="17">
        <f>SUM(J$4:J8)</f>
        <v>0.27183991546691322</v>
      </c>
      <c r="L8" s="19">
        <f t="shared" si="4"/>
        <v>4724.0323314999996</v>
      </c>
      <c r="M8" s="18">
        <f>SUM(L$4:L8)/L$14</f>
        <v>5.5776577858131886E-2</v>
      </c>
      <c r="N8" s="21">
        <f t="shared" si="0"/>
        <v>2.6799630167745341</v>
      </c>
      <c r="O8" s="1"/>
      <c r="P8" s="6">
        <v>0.30049999999999999</v>
      </c>
      <c r="Q8" s="7">
        <v>0.01</v>
      </c>
    </row>
    <row r="9" spans="3:17" ht="15" thickBot="1" x14ac:dyDescent="0.4">
      <c r="C9" s="15" t="s">
        <v>4</v>
      </c>
      <c r="D9" s="16">
        <v>6753.0323314999996</v>
      </c>
      <c r="E9" s="17">
        <f t="shared" si="1"/>
        <v>0.01</v>
      </c>
      <c r="F9" s="17">
        <f>SUM(E$4:E9)</f>
        <v>0.09</v>
      </c>
      <c r="G9" s="27">
        <v>1925</v>
      </c>
      <c r="H9" s="18">
        <f>SUM(G$4:G9)/G$14</f>
        <v>0.29726588297450801</v>
      </c>
      <c r="I9" s="20">
        <f t="shared" si="2"/>
        <v>0.28505712774699754</v>
      </c>
      <c r="J9" s="18">
        <f t="shared" si="3"/>
        <v>2.5425967507594769E-2</v>
      </c>
      <c r="K9" s="17">
        <f>SUM(J$4:J9)</f>
        <v>0.29726588297450801</v>
      </c>
      <c r="L9" s="19">
        <f t="shared" si="4"/>
        <v>4828.0323314999996</v>
      </c>
      <c r="M9" s="18">
        <f>SUM(L$4:L9)/L$14</f>
        <v>6.3828757343439999E-2</v>
      </c>
      <c r="N9" s="21">
        <f t="shared" si="0"/>
        <v>2.5425967507594769</v>
      </c>
      <c r="O9" s="1"/>
      <c r="P9" s="8">
        <v>0.28510000000000002</v>
      </c>
      <c r="Q9" s="9">
        <v>0.01</v>
      </c>
    </row>
    <row r="10" spans="3:17" ht="15" thickBot="1" x14ac:dyDescent="0.4">
      <c r="C10" s="15" t="s">
        <v>3</v>
      </c>
      <c r="D10" s="16">
        <v>13506.064662999999</v>
      </c>
      <c r="E10" s="17">
        <f t="shared" si="1"/>
        <v>0.02</v>
      </c>
      <c r="F10" s="17">
        <f>SUM(E$4:E10)</f>
        <v>0.11</v>
      </c>
      <c r="G10" s="27">
        <v>3835</v>
      </c>
      <c r="H10" s="18">
        <f>SUM(G$4:G10)/G$14</f>
        <v>0.34791969356756042</v>
      </c>
      <c r="I10" s="20">
        <f t="shared" si="2"/>
        <v>0.28394651556097028</v>
      </c>
      <c r="J10" s="18">
        <f t="shared" si="3"/>
        <v>5.0653810593052434E-2</v>
      </c>
      <c r="K10" s="17">
        <f>SUM(J$4:J10)</f>
        <v>0.34791969356756047</v>
      </c>
      <c r="L10" s="19">
        <f t="shared" si="4"/>
        <v>9671.0646629999992</v>
      </c>
      <c r="M10" s="18">
        <f>SUM(L$4:L10)/L$14</f>
        <v>7.9958133274173018E-2</v>
      </c>
      <c r="N10" s="21">
        <f t="shared" si="0"/>
        <v>2.5326905296526219</v>
      </c>
      <c r="O10" s="1"/>
      <c r="P10" s="8">
        <v>0.28399999999999997</v>
      </c>
      <c r="Q10" s="9">
        <v>0.02</v>
      </c>
    </row>
    <row r="11" spans="3:17" ht="15" thickBot="1" x14ac:dyDescent="0.4">
      <c r="C11" s="15" t="s">
        <v>2</v>
      </c>
      <c r="D11" s="16">
        <v>13506.064662999999</v>
      </c>
      <c r="E11" s="17">
        <f t="shared" si="1"/>
        <v>0.02</v>
      </c>
      <c r="F11" s="30">
        <f>SUM(E$4:E11)</f>
        <v>0.13</v>
      </c>
      <c r="G11" s="27">
        <v>3106</v>
      </c>
      <c r="H11" s="31">
        <f>SUM(G$4:G11)/G$14</f>
        <v>0.38894465724474969</v>
      </c>
      <c r="I11" s="20">
        <f t="shared" si="2"/>
        <v>0.22997076332004529</v>
      </c>
      <c r="J11" s="18">
        <f t="shared" si="3"/>
        <v>4.1024963677189275E-2</v>
      </c>
      <c r="K11" s="17">
        <f>SUM(J$4:J11)</f>
        <v>0.38894465724474975</v>
      </c>
      <c r="L11" s="19">
        <f t="shared" si="4"/>
        <v>10400.064662999999</v>
      </c>
      <c r="M11" s="31">
        <f>SUM(L$4:L11)/L$14</f>
        <v>9.7303333466581154E-2</v>
      </c>
      <c r="N11" s="21">
        <f t="shared" si="0"/>
        <v>2.0512481838594638</v>
      </c>
      <c r="O11" s="1"/>
      <c r="P11" s="8">
        <v>0.23</v>
      </c>
      <c r="Q11" s="9">
        <v>0.02</v>
      </c>
    </row>
    <row r="12" spans="3:17" ht="15" thickBot="1" x14ac:dyDescent="0.4">
      <c r="C12" s="15" t="s">
        <v>1</v>
      </c>
      <c r="D12" s="16">
        <v>20259.0969945</v>
      </c>
      <c r="E12" s="17">
        <f t="shared" si="1"/>
        <v>0.03</v>
      </c>
      <c r="F12" s="17">
        <f>SUM(E$4:E12)</f>
        <v>0.16</v>
      </c>
      <c r="G12" s="27">
        <v>4457</v>
      </c>
      <c r="H12" s="18">
        <f>SUM(G$4:G12)/G$14</f>
        <v>0.44781402720908731</v>
      </c>
      <c r="I12" s="20">
        <f t="shared" si="2"/>
        <v>0.21999993391660053</v>
      </c>
      <c r="J12" s="18">
        <f t="shared" si="3"/>
        <v>5.8869369964337601E-2</v>
      </c>
      <c r="K12" s="17">
        <f>SUM(J$4:J12)</f>
        <v>0.44781402720908736</v>
      </c>
      <c r="L12" s="19">
        <f t="shared" si="4"/>
        <v>15802.0969945</v>
      </c>
      <c r="M12" s="18">
        <f>SUM(L$4:L12)/L$14</f>
        <v>0.12365802881809924</v>
      </c>
      <c r="N12" s="21">
        <f t="shared" si="0"/>
        <v>1.9623123321445868</v>
      </c>
      <c r="O12" s="1"/>
      <c r="P12" s="8">
        <v>0.22</v>
      </c>
      <c r="Q12" s="9">
        <v>0.03</v>
      </c>
    </row>
    <row r="13" spans="3:17" ht="15" thickBot="1" x14ac:dyDescent="0.4">
      <c r="C13" s="15" t="s">
        <v>0</v>
      </c>
      <c r="D13" s="16">
        <v>567254.71584600001</v>
      </c>
      <c r="E13" s="17">
        <f t="shared" si="1"/>
        <v>0.84000000000000008</v>
      </c>
      <c r="F13" s="17">
        <f>SUM(E$4:E13)</f>
        <v>1</v>
      </c>
      <c r="G13" s="27">
        <v>41806</v>
      </c>
      <c r="H13" s="18">
        <f>SUM(G$4:G13)/G$14</f>
        <v>1</v>
      </c>
      <c r="I13" s="20">
        <f t="shared" si="2"/>
        <v>7.369881436358057E-2</v>
      </c>
      <c r="J13" s="18">
        <f t="shared" si="3"/>
        <v>0.55218597279091264</v>
      </c>
      <c r="K13" s="17">
        <f>SUM(J$4:J13)</f>
        <v>1</v>
      </c>
      <c r="L13" s="19">
        <f t="shared" si="4"/>
        <v>525448.71584600001</v>
      </c>
      <c r="M13" s="18">
        <f>SUM(L$4:L13)/L$14</f>
        <v>1</v>
      </c>
      <c r="N13" s="21">
        <f t="shared" si="0"/>
        <v>0.65736425332251502</v>
      </c>
      <c r="O13" s="1"/>
      <c r="P13" s="10">
        <v>7.3700000000000002E-2</v>
      </c>
      <c r="Q13" s="11">
        <v>0.84</v>
      </c>
    </row>
    <row r="14" spans="3:17" ht="15" thickBot="1" x14ac:dyDescent="0.4">
      <c r="C14" s="22" t="s">
        <v>12</v>
      </c>
      <c r="D14" s="23">
        <f>SUM(D4:D13)</f>
        <v>675303.23314999999</v>
      </c>
      <c r="E14" s="24">
        <f>D14/$D$14</f>
        <v>1</v>
      </c>
      <c r="F14" s="24"/>
      <c r="G14" s="25">
        <f>SUM(G4:G13)</f>
        <v>75710</v>
      </c>
      <c r="H14" s="25"/>
      <c r="I14" s="29">
        <f t="shared" si="2"/>
        <v>0.11211259813883212</v>
      </c>
      <c r="J14" s="25"/>
      <c r="K14" s="25"/>
      <c r="L14" s="25">
        <f>SUM(L4:L13)</f>
        <v>599593.23314999999</v>
      </c>
      <c r="M14" s="28"/>
      <c r="N14" s="26"/>
    </row>
    <row r="15" spans="3:17" ht="15" thickTop="1" x14ac:dyDescent="0.35"/>
    <row r="16" spans="3:17" x14ac:dyDescent="0.35">
      <c r="E16" t="s">
        <v>20</v>
      </c>
    </row>
    <row r="17" spans="5:6" x14ac:dyDescent="0.35">
      <c r="E17" t="s">
        <v>21</v>
      </c>
    </row>
    <row r="18" spans="5:6" x14ac:dyDescent="0.35">
      <c r="E18" t="s">
        <v>22</v>
      </c>
    </row>
    <row r="19" spans="5:6" x14ac:dyDescent="0.35">
      <c r="E19" s="33" t="s">
        <v>25</v>
      </c>
    </row>
    <row r="20" spans="5:6" x14ac:dyDescent="0.35">
      <c r="E20" s="32">
        <f>SUM(G4:G11)/SUM(D4:D11)</f>
        <v>0.3354276619686648</v>
      </c>
      <c r="F20" t="s">
        <v>23</v>
      </c>
    </row>
  </sheetData>
  <sortState ref="C4:C13">
    <sortCondition descending="1" ref="C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M2" sqref="M2"/>
    </sheetView>
  </sheetViews>
  <sheetFormatPr defaultRowHeight="14.5" x14ac:dyDescent="0.35"/>
  <cols>
    <col min="2" max="2" width="11.7265625" customWidth="1"/>
    <col min="4" max="4" width="10.36328125" customWidth="1"/>
    <col min="10" max="10" width="10.36328125" customWidth="1"/>
  </cols>
  <sheetData>
    <row r="1" spans="1:12" ht="15" thickBot="1" x14ac:dyDescent="0.4">
      <c r="A1" t="s">
        <v>40</v>
      </c>
    </row>
    <row r="2" spans="1:12" ht="58.5" thickTop="1" x14ac:dyDescent="0.35">
      <c r="A2" s="12" t="s">
        <v>14</v>
      </c>
      <c r="B2" s="36" t="s">
        <v>29</v>
      </c>
      <c r="C2" s="13" t="s">
        <v>28</v>
      </c>
      <c r="D2" s="13" t="s">
        <v>35</v>
      </c>
      <c r="E2" s="13" t="s">
        <v>27</v>
      </c>
      <c r="F2" s="13" t="s">
        <v>33</v>
      </c>
      <c r="G2" s="13" t="s">
        <v>13</v>
      </c>
      <c r="H2" s="13" t="s">
        <v>30</v>
      </c>
      <c r="I2" s="13" t="s">
        <v>31</v>
      </c>
      <c r="J2" s="14" t="s">
        <v>34</v>
      </c>
    </row>
    <row r="3" spans="1:12" x14ac:dyDescent="0.35">
      <c r="A3" s="15">
        <v>1</v>
      </c>
      <c r="B3" s="37">
        <v>1001</v>
      </c>
      <c r="C3" s="34">
        <f>B3/B$23</f>
        <v>5.0044995500449954E-2</v>
      </c>
      <c r="D3" s="34">
        <f>C3</f>
        <v>5.0044995500449954E-2</v>
      </c>
      <c r="E3" s="34">
        <v>9.1600000000000001E-2</v>
      </c>
      <c r="F3" s="34">
        <f>E3</f>
        <v>9.1600000000000001E-2</v>
      </c>
      <c r="G3" s="38">
        <f>E3/E$23</f>
        <v>5.7077358255451713</v>
      </c>
      <c r="H3" s="38">
        <f>INT(B3*E3)</f>
        <v>91</v>
      </c>
      <c r="I3" s="42">
        <f>H3/H$23</f>
        <v>0.2834890965732087</v>
      </c>
      <c r="J3" s="44">
        <f>I3/I23</f>
        <v>0.2834890965732087</v>
      </c>
    </row>
    <row r="4" spans="1:12" x14ac:dyDescent="0.35">
      <c r="A4" s="15">
        <v>2</v>
      </c>
      <c r="B4" s="37">
        <v>999</v>
      </c>
      <c r="C4" s="34">
        <f t="shared" ref="C4:C22" si="0">B4/B$23</f>
        <v>4.9945005499450058E-2</v>
      </c>
      <c r="D4" s="34">
        <f>SUM(C$3:C4)</f>
        <v>9.9990000999900019E-2</v>
      </c>
      <c r="E4" s="34">
        <v>3.95E-2</v>
      </c>
      <c r="F4" s="34">
        <f>SUM(H$3:H4)/SUM(B$3:B4)</f>
        <v>6.5000000000000002E-2</v>
      </c>
      <c r="G4" s="38">
        <f t="shared" ref="G4:G22" si="1">E4/E$23</f>
        <v>2.4613052959501558</v>
      </c>
      <c r="H4" s="38">
        <f t="shared" ref="H4:H22" si="2">INT(B4*E4)</f>
        <v>39</v>
      </c>
      <c r="I4" s="42">
        <f t="shared" ref="I4:I23" si="3">H4/H$23</f>
        <v>0.12149532710280374</v>
      </c>
      <c r="J4" s="44">
        <f>SUM(I$3:I4)</f>
        <v>0.40498442367601245</v>
      </c>
      <c r="L4" t="s">
        <v>36</v>
      </c>
    </row>
    <row r="5" spans="1:12" x14ac:dyDescent="0.35">
      <c r="A5" s="15">
        <v>3</v>
      </c>
      <c r="B5" s="37">
        <v>1002</v>
      </c>
      <c r="C5" s="34">
        <f t="shared" si="0"/>
        <v>5.0094990500949906E-2</v>
      </c>
      <c r="D5" s="46">
        <f>SUM(C$3:C5)</f>
        <v>0.15008499150084992</v>
      </c>
      <c r="E5" s="34">
        <v>2.8199999999999999E-2</v>
      </c>
      <c r="F5" s="34">
        <f>SUM(H$3:H5)/SUM(B$3:B5)</f>
        <v>5.2631578947368418E-2</v>
      </c>
      <c r="G5" s="38">
        <f t="shared" si="1"/>
        <v>1.7571850467289718</v>
      </c>
      <c r="H5" s="38">
        <f t="shared" si="2"/>
        <v>28</v>
      </c>
      <c r="I5" s="42">
        <f t="shared" si="3"/>
        <v>8.7227414330218064E-2</v>
      </c>
      <c r="J5" s="47">
        <f>SUM(I$3:I5)</f>
        <v>0.49221183800623053</v>
      </c>
      <c r="L5" t="s">
        <v>37</v>
      </c>
    </row>
    <row r="6" spans="1:12" x14ac:dyDescent="0.35">
      <c r="A6" s="15">
        <v>4</v>
      </c>
      <c r="B6" s="37">
        <v>1000</v>
      </c>
      <c r="C6" s="34">
        <f t="shared" si="0"/>
        <v>4.9995000499950003E-2</v>
      </c>
      <c r="D6" s="34">
        <f>SUM(C$3:C6)</f>
        <v>0.20007999200079993</v>
      </c>
      <c r="E6" s="34">
        <v>2.2800000000000001E-2</v>
      </c>
      <c r="F6" s="34">
        <f>SUM(H$3:H6)/SUM(B$3:B6)</f>
        <v>4.4977511244377814E-2</v>
      </c>
      <c r="G6" s="38">
        <f t="shared" si="1"/>
        <v>1.4207028037383178</v>
      </c>
      <c r="H6" s="38">
        <f t="shared" si="2"/>
        <v>22</v>
      </c>
      <c r="I6" s="42">
        <f t="shared" si="3"/>
        <v>6.8535825545171333E-2</v>
      </c>
      <c r="J6" s="44">
        <f>SUM(I$3:I6)</f>
        <v>0.56074766355140182</v>
      </c>
      <c r="L6" t="s">
        <v>38</v>
      </c>
    </row>
    <row r="7" spans="1:12" x14ac:dyDescent="0.35">
      <c r="A7" s="15">
        <v>5</v>
      </c>
      <c r="B7" s="37">
        <v>998</v>
      </c>
      <c r="C7" s="34">
        <f t="shared" si="0"/>
        <v>4.9895010498950107E-2</v>
      </c>
      <c r="D7" s="34">
        <f>SUM(C$3:C7)</f>
        <v>0.24997500249975002</v>
      </c>
      <c r="E7" s="34">
        <v>1.8599999999999998E-2</v>
      </c>
      <c r="F7" s="34">
        <f>SUM(H$3:H7)/SUM(B$3:B7)</f>
        <v>3.9600000000000003E-2</v>
      </c>
      <c r="G7" s="38">
        <f t="shared" si="1"/>
        <v>1.1589943925233643</v>
      </c>
      <c r="H7" s="38">
        <f t="shared" si="2"/>
        <v>18</v>
      </c>
      <c r="I7" s="42">
        <f t="shared" si="3"/>
        <v>5.6074766355140186E-2</v>
      </c>
      <c r="J7" s="44">
        <f>SUM(I$3:I7)</f>
        <v>0.61682242990654201</v>
      </c>
      <c r="L7" t="s">
        <v>41</v>
      </c>
    </row>
    <row r="8" spans="1:12" x14ac:dyDescent="0.35">
      <c r="A8" s="15">
        <v>6</v>
      </c>
      <c r="B8" s="37">
        <v>1005</v>
      </c>
      <c r="C8" s="34">
        <f t="shared" si="0"/>
        <v>5.0244975502449753E-2</v>
      </c>
      <c r="D8" s="34">
        <f>SUM(C$3:C8)</f>
        <v>0.30021997800219979</v>
      </c>
      <c r="E8" s="34">
        <v>1.7399999999999999E-2</v>
      </c>
      <c r="F8" s="34">
        <f>SUM(H$3:H8)/SUM(B$3:B8)</f>
        <v>3.5803497085761866E-2</v>
      </c>
      <c r="G8" s="38">
        <f t="shared" si="1"/>
        <v>1.0842205607476634</v>
      </c>
      <c r="H8" s="38">
        <f t="shared" si="2"/>
        <v>17</v>
      </c>
      <c r="I8" s="42">
        <f t="shared" si="3"/>
        <v>5.2959501557632398E-2</v>
      </c>
      <c r="J8" s="44">
        <f>SUM(I$3:I8)</f>
        <v>0.66978193146417442</v>
      </c>
      <c r="L8" t="s">
        <v>42</v>
      </c>
    </row>
    <row r="9" spans="1:12" x14ac:dyDescent="0.35">
      <c r="A9" s="15">
        <v>7</v>
      </c>
      <c r="B9" s="37">
        <v>998</v>
      </c>
      <c r="C9" s="34">
        <f t="shared" si="0"/>
        <v>4.9895010498950107E-2</v>
      </c>
      <c r="D9" s="34">
        <f>SUM(C$3:C9)</f>
        <v>0.35011498850114992</v>
      </c>
      <c r="E9" s="34">
        <v>1.67E-2</v>
      </c>
      <c r="F9" s="34">
        <f>SUM(H$3:H9)/SUM(B$3:B9)</f>
        <v>3.2985863201485076E-2</v>
      </c>
      <c r="G9" s="38">
        <f t="shared" si="1"/>
        <v>1.040602492211838</v>
      </c>
      <c r="H9" s="38">
        <f t="shared" si="2"/>
        <v>16</v>
      </c>
      <c r="I9" s="42">
        <f t="shared" si="3"/>
        <v>4.9844236760124609E-2</v>
      </c>
      <c r="J9" s="44">
        <f>SUM(I$3:I9)</f>
        <v>0.71962616822429903</v>
      </c>
    </row>
    <row r="10" spans="1:12" x14ac:dyDescent="0.35">
      <c r="A10" s="15">
        <v>8</v>
      </c>
      <c r="B10" s="37">
        <v>995</v>
      </c>
      <c r="C10" s="34">
        <f t="shared" si="0"/>
        <v>4.9745025497450253E-2</v>
      </c>
      <c r="D10" s="34">
        <f>SUM(C$3:C10)</f>
        <v>0.39986001399860016</v>
      </c>
      <c r="E10" s="34">
        <v>1.3100000000000001E-2</v>
      </c>
      <c r="F10" s="34">
        <f>SUM(H$3:H10)/SUM(B$3:B10)</f>
        <v>3.0507626906726683E-2</v>
      </c>
      <c r="G10" s="38">
        <f t="shared" si="1"/>
        <v>0.81628099688473521</v>
      </c>
      <c r="H10" s="38">
        <f t="shared" si="2"/>
        <v>13</v>
      </c>
      <c r="I10" s="42">
        <f t="shared" si="3"/>
        <v>4.0498442367601244E-2</v>
      </c>
      <c r="J10" s="44">
        <f>SUM(I$3:I10)</f>
        <v>0.76012461059190028</v>
      </c>
    </row>
    <row r="11" spans="1:12" x14ac:dyDescent="0.35">
      <c r="A11" s="15">
        <v>9</v>
      </c>
      <c r="B11" s="37">
        <v>1002</v>
      </c>
      <c r="C11" s="34">
        <f t="shared" si="0"/>
        <v>5.0094990500949906E-2</v>
      </c>
      <c r="D11" s="34">
        <f>SUM(C$3:C11)</f>
        <v>0.44995500449955006</v>
      </c>
      <c r="E11" s="34">
        <v>1.2500000000000001E-2</v>
      </c>
      <c r="F11" s="34">
        <f>SUM(H$3:H11)/SUM(B$3:B11)</f>
        <v>2.8444444444444446E-2</v>
      </c>
      <c r="G11" s="38">
        <f t="shared" si="1"/>
        <v>0.77889408099688473</v>
      </c>
      <c r="H11" s="38">
        <f t="shared" si="2"/>
        <v>12</v>
      </c>
      <c r="I11" s="42">
        <f t="shared" si="3"/>
        <v>3.7383177570093455E-2</v>
      </c>
      <c r="J11" s="44">
        <f>SUM(I$3:I11)</f>
        <v>0.79750778816199375</v>
      </c>
    </row>
    <row r="12" spans="1:12" x14ac:dyDescent="0.35">
      <c r="A12" s="15">
        <v>10</v>
      </c>
      <c r="B12" s="37">
        <v>1003</v>
      </c>
      <c r="C12" s="34">
        <f t="shared" si="0"/>
        <v>5.0144985501449857E-2</v>
      </c>
      <c r="D12" s="34">
        <f>SUM(C$3:C12)</f>
        <v>0.50009999000099992</v>
      </c>
      <c r="E12" s="34">
        <v>1.12E-2</v>
      </c>
      <c r="F12" s="34">
        <f>SUM(H$3:H12)/SUM(B$3:B12)</f>
        <v>2.6691992402279315E-2</v>
      </c>
      <c r="G12" s="38">
        <f t="shared" si="1"/>
        <v>0.69788909657320863</v>
      </c>
      <c r="H12" s="38">
        <f t="shared" si="2"/>
        <v>11</v>
      </c>
      <c r="I12" s="42">
        <f t="shared" si="3"/>
        <v>3.4267912772585667E-2</v>
      </c>
      <c r="J12" s="44">
        <f>SUM(I$3:I12)</f>
        <v>0.83177570093457942</v>
      </c>
    </row>
    <row r="13" spans="1:12" x14ac:dyDescent="0.35">
      <c r="A13" s="15">
        <v>11</v>
      </c>
      <c r="B13" s="37">
        <v>997</v>
      </c>
      <c r="C13" s="34">
        <f t="shared" si="0"/>
        <v>4.9845015498450156E-2</v>
      </c>
      <c r="D13" s="34">
        <f>SUM(C$3:C13)</f>
        <v>0.54994500549945002</v>
      </c>
      <c r="E13" s="34">
        <v>9.9000000000000008E-3</v>
      </c>
      <c r="F13" s="34">
        <f>SUM(H$3:H13)/SUM(B$3:B13)</f>
        <v>2.5090909090909091E-2</v>
      </c>
      <c r="G13" s="38">
        <f t="shared" si="1"/>
        <v>0.61688411214953276</v>
      </c>
      <c r="H13" s="38">
        <f t="shared" si="2"/>
        <v>9</v>
      </c>
      <c r="I13" s="42">
        <f t="shared" si="3"/>
        <v>2.8037383177570093E-2</v>
      </c>
      <c r="J13" s="44">
        <f>SUM(I$3:I13)</f>
        <v>0.85981308411214952</v>
      </c>
    </row>
    <row r="14" spans="1:12" x14ac:dyDescent="0.35">
      <c r="A14" s="15">
        <v>12</v>
      </c>
      <c r="B14" s="37">
        <v>999</v>
      </c>
      <c r="C14" s="34">
        <f t="shared" si="0"/>
        <v>4.9945005499450058E-2</v>
      </c>
      <c r="D14" s="34">
        <f>SUM(C$3:C14)</f>
        <v>0.59989001099890005</v>
      </c>
      <c r="E14" s="34">
        <v>9.7999999999999997E-3</v>
      </c>
      <c r="F14" s="34">
        <f>SUM(H$3:H14)/SUM(B$3:B14)</f>
        <v>2.3751979331610967E-2</v>
      </c>
      <c r="G14" s="38">
        <f t="shared" si="1"/>
        <v>0.61065295950155762</v>
      </c>
      <c r="H14" s="38">
        <f t="shared" si="2"/>
        <v>9</v>
      </c>
      <c r="I14" s="42">
        <f t="shared" si="3"/>
        <v>2.8037383177570093E-2</v>
      </c>
      <c r="J14" s="44">
        <f>SUM(I$3:I14)</f>
        <v>0.88785046728971961</v>
      </c>
    </row>
    <row r="15" spans="1:12" x14ac:dyDescent="0.35">
      <c r="A15" s="15">
        <v>13</v>
      </c>
      <c r="B15" s="37">
        <v>1002</v>
      </c>
      <c r="C15" s="34">
        <f t="shared" si="0"/>
        <v>5.0094990500949906E-2</v>
      </c>
      <c r="D15" s="34">
        <f>SUM(C$3:C15)</f>
        <v>0.64998500149984995</v>
      </c>
      <c r="E15" s="34">
        <v>9.7000000000000003E-3</v>
      </c>
      <c r="F15" s="34">
        <f>SUM(H$3:H15)/SUM(B$3:B15)</f>
        <v>2.2613645104222754E-2</v>
      </c>
      <c r="G15" s="38">
        <f t="shared" si="1"/>
        <v>0.60442180685358249</v>
      </c>
      <c r="H15" s="38">
        <f t="shared" si="2"/>
        <v>9</v>
      </c>
      <c r="I15" s="42">
        <f t="shared" si="3"/>
        <v>2.8037383177570093E-2</v>
      </c>
      <c r="J15" s="44">
        <f>SUM(I$3:I15)</f>
        <v>0.91588785046728971</v>
      </c>
    </row>
    <row r="16" spans="1:12" x14ac:dyDescent="0.35">
      <c r="A16" s="15">
        <v>14</v>
      </c>
      <c r="B16" s="37">
        <v>1000</v>
      </c>
      <c r="C16" s="34">
        <f t="shared" si="0"/>
        <v>4.9995000499950003E-2</v>
      </c>
      <c r="D16" s="34">
        <f>SUM(C$3:C16)</f>
        <v>0.69998000199979993</v>
      </c>
      <c r="E16" s="34">
        <v>8.6999999999999994E-3</v>
      </c>
      <c r="F16" s="34">
        <f>SUM(H$3:H16)/SUM(B$3:B16)</f>
        <v>2.1569887865152491E-2</v>
      </c>
      <c r="G16" s="38">
        <f t="shared" si="1"/>
        <v>0.54211028037383169</v>
      </c>
      <c r="H16" s="38">
        <f t="shared" si="2"/>
        <v>8</v>
      </c>
      <c r="I16" s="42">
        <f t="shared" si="3"/>
        <v>2.4922118380062305E-2</v>
      </c>
      <c r="J16" s="44">
        <f>SUM(I$3:I16)</f>
        <v>0.94080996884735202</v>
      </c>
    </row>
    <row r="17" spans="1:10" x14ac:dyDescent="0.35">
      <c r="A17" s="15">
        <v>15</v>
      </c>
      <c r="B17" s="37">
        <v>998</v>
      </c>
      <c r="C17" s="34">
        <f t="shared" si="0"/>
        <v>4.9895010498950107E-2</v>
      </c>
      <c r="D17" s="34">
        <f>SUM(C$3:C17)</f>
        <v>0.74987501249874999</v>
      </c>
      <c r="E17" s="34">
        <v>6.0000000000000001E-3</v>
      </c>
      <c r="F17" s="34">
        <f>SUM(H$3:H17)/SUM(B$3:B17)</f>
        <v>2.0468031202080138E-2</v>
      </c>
      <c r="G17" s="38">
        <f t="shared" si="1"/>
        <v>0.37386915887850464</v>
      </c>
      <c r="H17" s="38">
        <f t="shared" si="2"/>
        <v>5</v>
      </c>
      <c r="I17" s="42">
        <f t="shared" si="3"/>
        <v>1.5576323987538941E-2</v>
      </c>
      <c r="J17" s="44">
        <f>SUM(I$3:I17)</f>
        <v>0.95638629283489096</v>
      </c>
    </row>
    <row r="18" spans="1:10" x14ac:dyDescent="0.35">
      <c r="A18" s="15">
        <v>16</v>
      </c>
      <c r="B18" s="37">
        <v>1005</v>
      </c>
      <c r="C18" s="34">
        <f t="shared" si="0"/>
        <v>5.0244975502449753E-2</v>
      </c>
      <c r="D18" s="34">
        <f>SUM(C$3:C18)</f>
        <v>0.80011998800119977</v>
      </c>
      <c r="E18" s="34">
        <v>5.0000000000000001E-3</v>
      </c>
      <c r="F18" s="34">
        <f>SUM(H$3:H18)/SUM(B$3:B18)</f>
        <v>1.9495126218445388E-2</v>
      </c>
      <c r="G18" s="38">
        <f t="shared" si="1"/>
        <v>0.31155763239875389</v>
      </c>
      <c r="H18" s="38">
        <f t="shared" si="2"/>
        <v>5</v>
      </c>
      <c r="I18" s="42">
        <f t="shared" si="3"/>
        <v>1.5576323987538941E-2</v>
      </c>
      <c r="J18" s="44">
        <f>SUM(I$3:I18)</f>
        <v>0.9719626168224299</v>
      </c>
    </row>
    <row r="19" spans="1:10" x14ac:dyDescent="0.35">
      <c r="A19" s="15">
        <v>17</v>
      </c>
      <c r="B19" s="37">
        <v>998</v>
      </c>
      <c r="C19" s="34">
        <f t="shared" si="0"/>
        <v>4.9895010498950107E-2</v>
      </c>
      <c r="D19" s="34">
        <f>SUM(C$3:C19)</f>
        <v>0.85001499850014983</v>
      </c>
      <c r="E19" s="34">
        <v>4.0000000000000001E-3</v>
      </c>
      <c r="F19" s="34">
        <f>SUM(H$3:H19)/SUM(B$3:B19)</f>
        <v>1.8527232090342311E-2</v>
      </c>
      <c r="G19" s="38">
        <f t="shared" si="1"/>
        <v>0.24924610591900312</v>
      </c>
      <c r="H19" s="38">
        <f t="shared" si="2"/>
        <v>3</v>
      </c>
      <c r="I19" s="42">
        <f t="shared" si="3"/>
        <v>9.3457943925233638E-3</v>
      </c>
      <c r="J19" s="44">
        <f>SUM(I$3:I19)</f>
        <v>0.98130841121495327</v>
      </c>
    </row>
    <row r="20" spans="1:10" x14ac:dyDescent="0.35">
      <c r="A20" s="15">
        <v>18</v>
      </c>
      <c r="B20" s="37">
        <v>995</v>
      </c>
      <c r="C20" s="34">
        <f t="shared" si="0"/>
        <v>4.9745025497450253E-2</v>
      </c>
      <c r="D20" s="34">
        <f>SUM(C$3:C20)</f>
        <v>0.89976002399760013</v>
      </c>
      <c r="E20" s="34">
        <v>3.5000000000000001E-3</v>
      </c>
      <c r="F20" s="34">
        <f>SUM(H$3:H20)/SUM(B$3:B20)</f>
        <v>1.7669611601933654E-2</v>
      </c>
      <c r="G20" s="38">
        <f t="shared" si="1"/>
        <v>0.21809034267912772</v>
      </c>
      <c r="H20" s="38">
        <f t="shared" si="2"/>
        <v>3</v>
      </c>
      <c r="I20" s="42">
        <f t="shared" si="3"/>
        <v>9.3457943925233638E-3</v>
      </c>
      <c r="J20" s="44">
        <f>SUM(I$3:I20)</f>
        <v>0.99065420560747663</v>
      </c>
    </row>
    <row r="21" spans="1:10" x14ac:dyDescent="0.35">
      <c r="A21" s="15">
        <v>19</v>
      </c>
      <c r="B21" s="37">
        <v>1002</v>
      </c>
      <c r="C21" s="34">
        <f t="shared" si="0"/>
        <v>5.0094990500949906E-2</v>
      </c>
      <c r="D21" s="34">
        <f>SUM(C$3:C21)</f>
        <v>0.94985501449855003</v>
      </c>
      <c r="E21" s="34">
        <v>2.8E-3</v>
      </c>
      <c r="F21" s="34">
        <f>SUM(H$3:H21)/SUM(B$3:B21)</f>
        <v>1.684299173640718E-2</v>
      </c>
      <c r="G21" s="38">
        <f t="shared" si="1"/>
        <v>0.17447227414330216</v>
      </c>
      <c r="H21" s="38">
        <f t="shared" si="2"/>
        <v>2</v>
      </c>
      <c r="I21" s="42">
        <f t="shared" si="3"/>
        <v>6.2305295950155761E-3</v>
      </c>
      <c r="J21" s="44">
        <f>SUM(I$3:I21)</f>
        <v>0.99688473520249221</v>
      </c>
    </row>
    <row r="22" spans="1:10" x14ac:dyDescent="0.35">
      <c r="A22" s="15">
        <v>20</v>
      </c>
      <c r="B22" s="37">
        <v>1003</v>
      </c>
      <c r="C22" s="34">
        <f t="shared" si="0"/>
        <v>5.0144985501449857E-2</v>
      </c>
      <c r="D22" s="34">
        <f>SUM(C$3:C22)</f>
        <v>0.99999999999999989</v>
      </c>
      <c r="E22" s="34">
        <v>1.8E-3</v>
      </c>
      <c r="F22" s="34">
        <f>SUM(H$3:H22)/SUM(B$3:B22)</f>
        <v>1.6048395160483953E-2</v>
      </c>
      <c r="G22" s="38">
        <f t="shared" si="1"/>
        <v>0.11216074766355139</v>
      </c>
      <c r="H22" s="38">
        <f t="shared" si="2"/>
        <v>1</v>
      </c>
      <c r="I22" s="42">
        <f t="shared" si="3"/>
        <v>3.1152647975077881E-3</v>
      </c>
      <c r="J22" s="44">
        <f>SUM(I$3:I22)</f>
        <v>1</v>
      </c>
    </row>
    <row r="23" spans="1:10" ht="15" thickBot="1" x14ac:dyDescent="0.4">
      <c r="A23" s="22" t="s">
        <v>12</v>
      </c>
      <c r="B23" s="39">
        <f>SUM(B3:B22)</f>
        <v>20002</v>
      </c>
      <c r="C23" s="35">
        <f>SUM(C3:C22)</f>
        <v>0.99999999999999989</v>
      </c>
      <c r="D23" s="35"/>
      <c r="E23" s="40">
        <f>H23/B23</f>
        <v>1.6048395160483953E-2</v>
      </c>
      <c r="F23" s="40"/>
      <c r="G23" s="41">
        <f>E23/E$23</f>
        <v>1</v>
      </c>
      <c r="H23" s="41">
        <f>SUM(H3:H22)</f>
        <v>321</v>
      </c>
      <c r="I23" s="43">
        <f t="shared" si="3"/>
        <v>1</v>
      </c>
      <c r="J23" s="45"/>
    </row>
    <row r="24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Unequal pop% by scoreband</vt:lpstr>
      <vt:lpstr>Equal pop% by scoreband</vt:lpstr>
    </vt:vector>
  </TitlesOfParts>
  <Company>Fair Isaac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ankitkhandelwal</dc:creator>
  <cp:lastModifiedBy>Administrator</cp:lastModifiedBy>
  <dcterms:created xsi:type="dcterms:W3CDTF">2011-08-11T08:02:21Z</dcterms:created>
  <dcterms:modified xsi:type="dcterms:W3CDTF">2018-06-13T03:07:39Z</dcterms:modified>
</cp:coreProperties>
</file>