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sritac\Documents\ISS\MTech\Unit3\Unit3B\Mod6\"/>
    </mc:Choice>
  </mc:AlternateContent>
  <bookViews>
    <workbookView xWindow="0" yWindow="0" windowWidth="19305" windowHeight="8085" activeTab="2"/>
  </bookViews>
  <sheets>
    <sheet name="Problem MA" sheetId="1" r:id="rId1"/>
    <sheet name="Problem Exp" sheetId="2" r:id="rId2"/>
    <sheet name="Hotel Occup" sheetId="3" r:id="rId3"/>
    <sheet name="Problem 6.6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16" i="4"/>
  <c r="C14" i="4"/>
  <c r="N6" i="4"/>
  <c r="M6" i="4"/>
  <c r="L6" i="4"/>
  <c r="J6" i="4"/>
  <c r="H6" i="4"/>
  <c r="N5" i="4"/>
  <c r="M5" i="4"/>
  <c r="L5" i="4"/>
  <c r="J5" i="4"/>
  <c r="H5" i="4"/>
  <c r="N4" i="4"/>
  <c r="M4" i="4"/>
  <c r="L4" i="4"/>
  <c r="J4" i="4"/>
  <c r="H4" i="4"/>
  <c r="N3" i="4"/>
  <c r="M3" i="4"/>
  <c r="L3" i="4"/>
  <c r="J3" i="4"/>
  <c r="H3" i="4"/>
  <c r="N2" i="4"/>
  <c r="M2" i="4"/>
  <c r="L2" i="4"/>
  <c r="J2" i="4"/>
  <c r="H2" i="4"/>
  <c r="E3" i="3"/>
  <c r="O170" i="3"/>
  <c r="N170" i="3"/>
  <c r="M170" i="3"/>
  <c r="L170" i="3"/>
  <c r="K170" i="3"/>
  <c r="J170" i="3"/>
  <c r="I170" i="3"/>
  <c r="H170" i="3"/>
  <c r="G170" i="3"/>
  <c r="F170" i="3"/>
  <c r="E170" i="3"/>
  <c r="P170" i="3" s="1"/>
  <c r="C170" i="3"/>
  <c r="O169" i="3"/>
  <c r="N169" i="3"/>
  <c r="M169" i="3"/>
  <c r="L169" i="3"/>
  <c r="K169" i="3"/>
  <c r="J169" i="3"/>
  <c r="I169" i="3"/>
  <c r="H169" i="3"/>
  <c r="G169" i="3"/>
  <c r="F169" i="3"/>
  <c r="E169" i="3"/>
  <c r="P169" i="3" s="1"/>
  <c r="C169" i="3"/>
  <c r="O168" i="3"/>
  <c r="N168" i="3"/>
  <c r="M168" i="3"/>
  <c r="L168" i="3"/>
  <c r="K168" i="3"/>
  <c r="J168" i="3"/>
  <c r="I168" i="3"/>
  <c r="H168" i="3"/>
  <c r="G168" i="3"/>
  <c r="F168" i="3"/>
  <c r="E168" i="3"/>
  <c r="P168" i="3" s="1"/>
  <c r="C168" i="3"/>
  <c r="O167" i="3"/>
  <c r="N167" i="3"/>
  <c r="M167" i="3"/>
  <c r="L167" i="3"/>
  <c r="K167" i="3"/>
  <c r="J167" i="3"/>
  <c r="I167" i="3"/>
  <c r="H167" i="3"/>
  <c r="G167" i="3"/>
  <c r="F167" i="3"/>
  <c r="E167" i="3"/>
  <c r="P167" i="3" s="1"/>
  <c r="C167" i="3"/>
  <c r="O166" i="3"/>
  <c r="N166" i="3"/>
  <c r="M166" i="3"/>
  <c r="L166" i="3"/>
  <c r="K166" i="3"/>
  <c r="J166" i="3"/>
  <c r="I166" i="3"/>
  <c r="H166" i="3"/>
  <c r="G166" i="3"/>
  <c r="F166" i="3"/>
  <c r="E166" i="3"/>
  <c r="P166" i="3" s="1"/>
  <c r="C166" i="3"/>
  <c r="O165" i="3"/>
  <c r="N165" i="3"/>
  <c r="M165" i="3"/>
  <c r="L165" i="3"/>
  <c r="K165" i="3"/>
  <c r="J165" i="3"/>
  <c r="I165" i="3"/>
  <c r="H165" i="3"/>
  <c r="G165" i="3"/>
  <c r="F165" i="3"/>
  <c r="E165" i="3"/>
  <c r="P165" i="3" s="1"/>
  <c r="C165" i="3"/>
  <c r="O164" i="3"/>
  <c r="N164" i="3"/>
  <c r="M164" i="3"/>
  <c r="L164" i="3"/>
  <c r="K164" i="3"/>
  <c r="J164" i="3"/>
  <c r="I164" i="3"/>
  <c r="H164" i="3"/>
  <c r="G164" i="3"/>
  <c r="F164" i="3"/>
  <c r="E164" i="3"/>
  <c r="P164" i="3" s="1"/>
  <c r="C164" i="3"/>
  <c r="O163" i="3"/>
  <c r="N163" i="3"/>
  <c r="M163" i="3"/>
  <c r="L163" i="3"/>
  <c r="K163" i="3"/>
  <c r="J163" i="3"/>
  <c r="I163" i="3"/>
  <c r="H163" i="3"/>
  <c r="G163" i="3"/>
  <c r="F163" i="3"/>
  <c r="E163" i="3"/>
  <c r="P163" i="3" s="1"/>
  <c r="C163" i="3"/>
  <c r="O162" i="3"/>
  <c r="N162" i="3"/>
  <c r="M162" i="3"/>
  <c r="L162" i="3"/>
  <c r="K162" i="3"/>
  <c r="J162" i="3"/>
  <c r="I162" i="3"/>
  <c r="H162" i="3"/>
  <c r="G162" i="3"/>
  <c r="F162" i="3"/>
  <c r="E162" i="3"/>
  <c r="P162" i="3" s="1"/>
  <c r="C162" i="3"/>
  <c r="O161" i="3"/>
  <c r="N161" i="3"/>
  <c r="M161" i="3"/>
  <c r="L161" i="3"/>
  <c r="K161" i="3"/>
  <c r="J161" i="3"/>
  <c r="I161" i="3"/>
  <c r="H161" i="3"/>
  <c r="G161" i="3"/>
  <c r="F161" i="3"/>
  <c r="E161" i="3"/>
  <c r="P161" i="3" s="1"/>
  <c r="C161" i="3"/>
  <c r="O160" i="3"/>
  <c r="N160" i="3"/>
  <c r="M160" i="3"/>
  <c r="L160" i="3"/>
  <c r="K160" i="3"/>
  <c r="J160" i="3"/>
  <c r="I160" i="3"/>
  <c r="H160" i="3"/>
  <c r="G160" i="3"/>
  <c r="F160" i="3"/>
  <c r="E160" i="3"/>
  <c r="P160" i="3" s="1"/>
  <c r="C160" i="3"/>
  <c r="O159" i="3"/>
  <c r="N159" i="3"/>
  <c r="M159" i="3"/>
  <c r="L159" i="3"/>
  <c r="K159" i="3"/>
  <c r="J159" i="3"/>
  <c r="I159" i="3"/>
  <c r="H159" i="3"/>
  <c r="G159" i="3"/>
  <c r="F159" i="3"/>
  <c r="E159" i="3"/>
  <c r="P159" i="3" s="1"/>
  <c r="C159" i="3"/>
  <c r="O158" i="3"/>
  <c r="N158" i="3"/>
  <c r="M158" i="3"/>
  <c r="L158" i="3"/>
  <c r="K158" i="3"/>
  <c r="J158" i="3"/>
  <c r="I158" i="3"/>
  <c r="H158" i="3"/>
  <c r="G158" i="3"/>
  <c r="F158" i="3"/>
  <c r="E158" i="3"/>
  <c r="P158" i="3" s="1"/>
  <c r="C158" i="3"/>
  <c r="O157" i="3"/>
  <c r="N157" i="3"/>
  <c r="M157" i="3"/>
  <c r="L157" i="3"/>
  <c r="K157" i="3"/>
  <c r="J157" i="3"/>
  <c r="I157" i="3"/>
  <c r="H157" i="3"/>
  <c r="G157" i="3"/>
  <c r="F157" i="3"/>
  <c r="E157" i="3"/>
  <c r="P157" i="3" s="1"/>
  <c r="C157" i="3"/>
  <c r="O156" i="3"/>
  <c r="N156" i="3"/>
  <c r="M156" i="3"/>
  <c r="L156" i="3"/>
  <c r="K156" i="3"/>
  <c r="J156" i="3"/>
  <c r="I156" i="3"/>
  <c r="H156" i="3"/>
  <c r="G156" i="3"/>
  <c r="F156" i="3"/>
  <c r="E156" i="3"/>
  <c r="P156" i="3" s="1"/>
  <c r="C156" i="3"/>
  <c r="O155" i="3"/>
  <c r="N155" i="3"/>
  <c r="M155" i="3"/>
  <c r="L155" i="3"/>
  <c r="K155" i="3"/>
  <c r="J155" i="3"/>
  <c r="I155" i="3"/>
  <c r="H155" i="3"/>
  <c r="G155" i="3"/>
  <c r="F155" i="3"/>
  <c r="E155" i="3"/>
  <c r="P155" i="3" s="1"/>
  <c r="C155" i="3"/>
  <c r="O154" i="3"/>
  <c r="N154" i="3"/>
  <c r="M154" i="3"/>
  <c r="L154" i="3"/>
  <c r="K154" i="3"/>
  <c r="J154" i="3"/>
  <c r="I154" i="3"/>
  <c r="H154" i="3"/>
  <c r="G154" i="3"/>
  <c r="F154" i="3"/>
  <c r="E154" i="3"/>
  <c r="P154" i="3" s="1"/>
  <c r="C154" i="3"/>
  <c r="O153" i="3"/>
  <c r="N153" i="3"/>
  <c r="M153" i="3"/>
  <c r="L153" i="3"/>
  <c r="K153" i="3"/>
  <c r="J153" i="3"/>
  <c r="I153" i="3"/>
  <c r="H153" i="3"/>
  <c r="G153" i="3"/>
  <c r="F153" i="3"/>
  <c r="E153" i="3"/>
  <c r="P153" i="3" s="1"/>
  <c r="C153" i="3"/>
  <c r="O152" i="3"/>
  <c r="N152" i="3"/>
  <c r="M152" i="3"/>
  <c r="L152" i="3"/>
  <c r="K152" i="3"/>
  <c r="J152" i="3"/>
  <c r="I152" i="3"/>
  <c r="H152" i="3"/>
  <c r="G152" i="3"/>
  <c r="F152" i="3"/>
  <c r="E152" i="3"/>
  <c r="P152" i="3" s="1"/>
  <c r="C152" i="3"/>
  <c r="O151" i="3"/>
  <c r="N151" i="3"/>
  <c r="M151" i="3"/>
  <c r="L151" i="3"/>
  <c r="K151" i="3"/>
  <c r="J151" i="3"/>
  <c r="I151" i="3"/>
  <c r="H151" i="3"/>
  <c r="G151" i="3"/>
  <c r="F151" i="3"/>
  <c r="E151" i="3"/>
  <c r="P151" i="3" s="1"/>
  <c r="C151" i="3"/>
  <c r="O150" i="3"/>
  <c r="N150" i="3"/>
  <c r="M150" i="3"/>
  <c r="L150" i="3"/>
  <c r="K150" i="3"/>
  <c r="J150" i="3"/>
  <c r="I150" i="3"/>
  <c r="H150" i="3"/>
  <c r="G150" i="3"/>
  <c r="F150" i="3"/>
  <c r="E150" i="3"/>
  <c r="P150" i="3" s="1"/>
  <c r="C150" i="3"/>
  <c r="O149" i="3"/>
  <c r="N149" i="3"/>
  <c r="M149" i="3"/>
  <c r="L149" i="3"/>
  <c r="K149" i="3"/>
  <c r="J149" i="3"/>
  <c r="I149" i="3"/>
  <c r="H149" i="3"/>
  <c r="G149" i="3"/>
  <c r="F149" i="3"/>
  <c r="E149" i="3"/>
  <c r="P149" i="3" s="1"/>
  <c r="C149" i="3"/>
  <c r="O148" i="3"/>
  <c r="N148" i="3"/>
  <c r="M148" i="3"/>
  <c r="L148" i="3"/>
  <c r="K148" i="3"/>
  <c r="J148" i="3"/>
  <c r="I148" i="3"/>
  <c r="H148" i="3"/>
  <c r="G148" i="3"/>
  <c r="F148" i="3"/>
  <c r="E148" i="3"/>
  <c r="P148" i="3" s="1"/>
  <c r="C148" i="3"/>
  <c r="O147" i="3"/>
  <c r="N147" i="3"/>
  <c r="M147" i="3"/>
  <c r="L147" i="3"/>
  <c r="K147" i="3"/>
  <c r="J147" i="3"/>
  <c r="I147" i="3"/>
  <c r="H147" i="3"/>
  <c r="G147" i="3"/>
  <c r="F147" i="3"/>
  <c r="E147" i="3"/>
  <c r="P147" i="3" s="1"/>
  <c r="C147" i="3"/>
  <c r="O146" i="3"/>
  <c r="N146" i="3"/>
  <c r="M146" i="3"/>
  <c r="L146" i="3"/>
  <c r="K146" i="3"/>
  <c r="J146" i="3"/>
  <c r="I146" i="3"/>
  <c r="H146" i="3"/>
  <c r="G146" i="3"/>
  <c r="F146" i="3"/>
  <c r="E146" i="3"/>
  <c r="P146" i="3" s="1"/>
  <c r="C146" i="3"/>
  <c r="O145" i="3"/>
  <c r="N145" i="3"/>
  <c r="M145" i="3"/>
  <c r="L145" i="3"/>
  <c r="K145" i="3"/>
  <c r="J145" i="3"/>
  <c r="I145" i="3"/>
  <c r="H145" i="3"/>
  <c r="G145" i="3"/>
  <c r="F145" i="3"/>
  <c r="E145" i="3"/>
  <c r="P145" i="3" s="1"/>
  <c r="C145" i="3"/>
  <c r="O144" i="3"/>
  <c r="N144" i="3"/>
  <c r="M144" i="3"/>
  <c r="L144" i="3"/>
  <c r="K144" i="3"/>
  <c r="J144" i="3"/>
  <c r="I144" i="3"/>
  <c r="H144" i="3"/>
  <c r="G144" i="3"/>
  <c r="F144" i="3"/>
  <c r="E144" i="3"/>
  <c r="P144" i="3" s="1"/>
  <c r="C144" i="3"/>
  <c r="O143" i="3"/>
  <c r="N143" i="3"/>
  <c r="M143" i="3"/>
  <c r="L143" i="3"/>
  <c r="K143" i="3"/>
  <c r="J143" i="3"/>
  <c r="I143" i="3"/>
  <c r="H143" i="3"/>
  <c r="G143" i="3"/>
  <c r="F143" i="3"/>
  <c r="E143" i="3"/>
  <c r="P143" i="3" s="1"/>
  <c r="C143" i="3"/>
  <c r="O142" i="3"/>
  <c r="N142" i="3"/>
  <c r="M142" i="3"/>
  <c r="L142" i="3"/>
  <c r="K142" i="3"/>
  <c r="J142" i="3"/>
  <c r="I142" i="3"/>
  <c r="H142" i="3"/>
  <c r="G142" i="3"/>
  <c r="F142" i="3"/>
  <c r="E142" i="3"/>
  <c r="P142" i="3" s="1"/>
  <c r="C142" i="3"/>
  <c r="O141" i="3"/>
  <c r="N141" i="3"/>
  <c r="M141" i="3"/>
  <c r="L141" i="3"/>
  <c r="K141" i="3"/>
  <c r="J141" i="3"/>
  <c r="I141" i="3"/>
  <c r="H141" i="3"/>
  <c r="G141" i="3"/>
  <c r="F141" i="3"/>
  <c r="E141" i="3"/>
  <c r="P141" i="3" s="1"/>
  <c r="C141" i="3"/>
  <c r="O140" i="3"/>
  <c r="N140" i="3"/>
  <c r="M140" i="3"/>
  <c r="L140" i="3"/>
  <c r="K140" i="3"/>
  <c r="J140" i="3"/>
  <c r="I140" i="3"/>
  <c r="H140" i="3"/>
  <c r="G140" i="3"/>
  <c r="F140" i="3"/>
  <c r="E140" i="3"/>
  <c r="P140" i="3" s="1"/>
  <c r="C140" i="3"/>
  <c r="O139" i="3"/>
  <c r="N139" i="3"/>
  <c r="M139" i="3"/>
  <c r="L139" i="3"/>
  <c r="K139" i="3"/>
  <c r="J139" i="3"/>
  <c r="I139" i="3"/>
  <c r="H139" i="3"/>
  <c r="G139" i="3"/>
  <c r="F139" i="3"/>
  <c r="E139" i="3"/>
  <c r="P139" i="3" s="1"/>
  <c r="C139" i="3"/>
  <c r="O138" i="3"/>
  <c r="N138" i="3"/>
  <c r="M138" i="3"/>
  <c r="L138" i="3"/>
  <c r="K138" i="3"/>
  <c r="J138" i="3"/>
  <c r="I138" i="3"/>
  <c r="H138" i="3"/>
  <c r="G138" i="3"/>
  <c r="F138" i="3"/>
  <c r="E138" i="3"/>
  <c r="P138" i="3" s="1"/>
  <c r="C138" i="3"/>
  <c r="O137" i="3"/>
  <c r="N137" i="3"/>
  <c r="M137" i="3"/>
  <c r="L137" i="3"/>
  <c r="K137" i="3"/>
  <c r="J137" i="3"/>
  <c r="I137" i="3"/>
  <c r="H137" i="3"/>
  <c r="G137" i="3"/>
  <c r="F137" i="3"/>
  <c r="E137" i="3"/>
  <c r="P137" i="3" s="1"/>
  <c r="C137" i="3"/>
  <c r="O136" i="3"/>
  <c r="N136" i="3"/>
  <c r="M136" i="3"/>
  <c r="L136" i="3"/>
  <c r="K136" i="3"/>
  <c r="J136" i="3"/>
  <c r="I136" i="3"/>
  <c r="H136" i="3"/>
  <c r="G136" i="3"/>
  <c r="F136" i="3"/>
  <c r="E136" i="3"/>
  <c r="P136" i="3" s="1"/>
  <c r="C136" i="3"/>
  <c r="O135" i="3"/>
  <c r="N135" i="3"/>
  <c r="M135" i="3"/>
  <c r="L135" i="3"/>
  <c r="K135" i="3"/>
  <c r="J135" i="3"/>
  <c r="I135" i="3"/>
  <c r="H135" i="3"/>
  <c r="G135" i="3"/>
  <c r="F135" i="3"/>
  <c r="E135" i="3"/>
  <c r="P135" i="3" s="1"/>
  <c r="C135" i="3"/>
  <c r="O134" i="3"/>
  <c r="N134" i="3"/>
  <c r="M134" i="3"/>
  <c r="L134" i="3"/>
  <c r="K134" i="3"/>
  <c r="J134" i="3"/>
  <c r="I134" i="3"/>
  <c r="H134" i="3"/>
  <c r="G134" i="3"/>
  <c r="F134" i="3"/>
  <c r="E134" i="3"/>
  <c r="P134" i="3" s="1"/>
  <c r="C134" i="3"/>
  <c r="O133" i="3"/>
  <c r="N133" i="3"/>
  <c r="M133" i="3"/>
  <c r="L133" i="3"/>
  <c r="K133" i="3"/>
  <c r="J133" i="3"/>
  <c r="I133" i="3"/>
  <c r="H133" i="3"/>
  <c r="G133" i="3"/>
  <c r="F133" i="3"/>
  <c r="E133" i="3"/>
  <c r="P133" i="3" s="1"/>
  <c r="C133" i="3"/>
  <c r="O132" i="3"/>
  <c r="N132" i="3"/>
  <c r="M132" i="3"/>
  <c r="L132" i="3"/>
  <c r="K132" i="3"/>
  <c r="J132" i="3"/>
  <c r="I132" i="3"/>
  <c r="H132" i="3"/>
  <c r="G132" i="3"/>
  <c r="F132" i="3"/>
  <c r="E132" i="3"/>
  <c r="P132" i="3" s="1"/>
  <c r="C132" i="3"/>
  <c r="O131" i="3"/>
  <c r="N131" i="3"/>
  <c r="M131" i="3"/>
  <c r="L131" i="3"/>
  <c r="K131" i="3"/>
  <c r="J131" i="3"/>
  <c r="I131" i="3"/>
  <c r="H131" i="3"/>
  <c r="G131" i="3"/>
  <c r="F131" i="3"/>
  <c r="E131" i="3"/>
  <c r="P131" i="3" s="1"/>
  <c r="C131" i="3"/>
  <c r="O130" i="3"/>
  <c r="N130" i="3"/>
  <c r="M130" i="3"/>
  <c r="L130" i="3"/>
  <c r="K130" i="3"/>
  <c r="J130" i="3"/>
  <c r="I130" i="3"/>
  <c r="H130" i="3"/>
  <c r="G130" i="3"/>
  <c r="F130" i="3"/>
  <c r="E130" i="3"/>
  <c r="P130" i="3" s="1"/>
  <c r="C130" i="3"/>
  <c r="O129" i="3"/>
  <c r="N129" i="3"/>
  <c r="M129" i="3"/>
  <c r="L129" i="3"/>
  <c r="K129" i="3"/>
  <c r="J129" i="3"/>
  <c r="I129" i="3"/>
  <c r="H129" i="3"/>
  <c r="G129" i="3"/>
  <c r="F129" i="3"/>
  <c r="E129" i="3"/>
  <c r="P129" i="3" s="1"/>
  <c r="C129" i="3"/>
  <c r="O128" i="3"/>
  <c r="N128" i="3"/>
  <c r="M128" i="3"/>
  <c r="L128" i="3"/>
  <c r="K128" i="3"/>
  <c r="J128" i="3"/>
  <c r="I128" i="3"/>
  <c r="H128" i="3"/>
  <c r="G128" i="3"/>
  <c r="F128" i="3"/>
  <c r="E128" i="3"/>
  <c r="P128" i="3" s="1"/>
  <c r="C128" i="3"/>
  <c r="O127" i="3"/>
  <c r="N127" i="3"/>
  <c r="M127" i="3"/>
  <c r="L127" i="3"/>
  <c r="K127" i="3"/>
  <c r="J127" i="3"/>
  <c r="I127" i="3"/>
  <c r="H127" i="3"/>
  <c r="G127" i="3"/>
  <c r="F127" i="3"/>
  <c r="E127" i="3"/>
  <c r="P127" i="3" s="1"/>
  <c r="C127" i="3"/>
  <c r="O126" i="3"/>
  <c r="N126" i="3"/>
  <c r="M126" i="3"/>
  <c r="L126" i="3"/>
  <c r="K126" i="3"/>
  <c r="J126" i="3"/>
  <c r="I126" i="3"/>
  <c r="H126" i="3"/>
  <c r="G126" i="3"/>
  <c r="F126" i="3"/>
  <c r="E126" i="3"/>
  <c r="P126" i="3" s="1"/>
  <c r="C126" i="3"/>
  <c r="O125" i="3"/>
  <c r="N125" i="3"/>
  <c r="M125" i="3"/>
  <c r="L125" i="3"/>
  <c r="K125" i="3"/>
  <c r="J125" i="3"/>
  <c r="I125" i="3"/>
  <c r="H125" i="3"/>
  <c r="G125" i="3"/>
  <c r="F125" i="3"/>
  <c r="E125" i="3"/>
  <c r="P125" i="3" s="1"/>
  <c r="C125" i="3"/>
  <c r="O124" i="3"/>
  <c r="N124" i="3"/>
  <c r="M124" i="3"/>
  <c r="L124" i="3"/>
  <c r="K124" i="3"/>
  <c r="J124" i="3"/>
  <c r="I124" i="3"/>
  <c r="H124" i="3"/>
  <c r="G124" i="3"/>
  <c r="F124" i="3"/>
  <c r="E124" i="3"/>
  <c r="P124" i="3" s="1"/>
  <c r="C124" i="3"/>
  <c r="O123" i="3"/>
  <c r="N123" i="3"/>
  <c r="M123" i="3"/>
  <c r="L123" i="3"/>
  <c r="K123" i="3"/>
  <c r="J123" i="3"/>
  <c r="I123" i="3"/>
  <c r="H123" i="3"/>
  <c r="G123" i="3"/>
  <c r="F123" i="3"/>
  <c r="E123" i="3"/>
  <c r="P123" i="3" s="1"/>
  <c r="C123" i="3"/>
  <c r="O122" i="3"/>
  <c r="N122" i="3"/>
  <c r="M122" i="3"/>
  <c r="L122" i="3"/>
  <c r="K122" i="3"/>
  <c r="J122" i="3"/>
  <c r="I122" i="3"/>
  <c r="H122" i="3"/>
  <c r="G122" i="3"/>
  <c r="F122" i="3"/>
  <c r="E122" i="3"/>
  <c r="P122" i="3" s="1"/>
  <c r="C122" i="3"/>
  <c r="O121" i="3"/>
  <c r="N121" i="3"/>
  <c r="M121" i="3"/>
  <c r="L121" i="3"/>
  <c r="K121" i="3"/>
  <c r="J121" i="3"/>
  <c r="I121" i="3"/>
  <c r="H121" i="3"/>
  <c r="G121" i="3"/>
  <c r="F121" i="3"/>
  <c r="E121" i="3"/>
  <c r="P121" i="3" s="1"/>
  <c r="C121" i="3"/>
  <c r="O120" i="3"/>
  <c r="N120" i="3"/>
  <c r="M120" i="3"/>
  <c r="L120" i="3"/>
  <c r="K120" i="3"/>
  <c r="J120" i="3"/>
  <c r="I120" i="3"/>
  <c r="H120" i="3"/>
  <c r="G120" i="3"/>
  <c r="F120" i="3"/>
  <c r="E120" i="3"/>
  <c r="P120" i="3" s="1"/>
  <c r="C120" i="3"/>
  <c r="O119" i="3"/>
  <c r="N119" i="3"/>
  <c r="M119" i="3"/>
  <c r="L119" i="3"/>
  <c r="K119" i="3"/>
  <c r="J119" i="3"/>
  <c r="I119" i="3"/>
  <c r="H119" i="3"/>
  <c r="G119" i="3"/>
  <c r="F119" i="3"/>
  <c r="E119" i="3"/>
  <c r="P119" i="3" s="1"/>
  <c r="C119" i="3"/>
  <c r="O118" i="3"/>
  <c r="N118" i="3"/>
  <c r="M118" i="3"/>
  <c r="L118" i="3"/>
  <c r="K118" i="3"/>
  <c r="J118" i="3"/>
  <c r="I118" i="3"/>
  <c r="H118" i="3"/>
  <c r="G118" i="3"/>
  <c r="F118" i="3"/>
  <c r="E118" i="3"/>
  <c r="P118" i="3" s="1"/>
  <c r="C118" i="3"/>
  <c r="O117" i="3"/>
  <c r="N117" i="3"/>
  <c r="M117" i="3"/>
  <c r="L117" i="3"/>
  <c r="K117" i="3"/>
  <c r="J117" i="3"/>
  <c r="I117" i="3"/>
  <c r="H117" i="3"/>
  <c r="G117" i="3"/>
  <c r="F117" i="3"/>
  <c r="E117" i="3"/>
  <c r="P117" i="3" s="1"/>
  <c r="C117" i="3"/>
  <c r="O116" i="3"/>
  <c r="N116" i="3"/>
  <c r="M116" i="3"/>
  <c r="L116" i="3"/>
  <c r="K116" i="3"/>
  <c r="J116" i="3"/>
  <c r="I116" i="3"/>
  <c r="H116" i="3"/>
  <c r="G116" i="3"/>
  <c r="F116" i="3"/>
  <c r="E116" i="3"/>
  <c r="P116" i="3" s="1"/>
  <c r="C116" i="3"/>
  <c r="O115" i="3"/>
  <c r="N115" i="3"/>
  <c r="M115" i="3"/>
  <c r="L115" i="3"/>
  <c r="K115" i="3"/>
  <c r="J115" i="3"/>
  <c r="I115" i="3"/>
  <c r="H115" i="3"/>
  <c r="G115" i="3"/>
  <c r="F115" i="3"/>
  <c r="E115" i="3"/>
  <c r="P115" i="3" s="1"/>
  <c r="C115" i="3"/>
  <c r="O114" i="3"/>
  <c r="N114" i="3"/>
  <c r="M114" i="3"/>
  <c r="L114" i="3"/>
  <c r="K114" i="3"/>
  <c r="J114" i="3"/>
  <c r="I114" i="3"/>
  <c r="H114" i="3"/>
  <c r="G114" i="3"/>
  <c r="F114" i="3"/>
  <c r="E114" i="3"/>
  <c r="P114" i="3" s="1"/>
  <c r="C114" i="3"/>
  <c r="O113" i="3"/>
  <c r="N113" i="3"/>
  <c r="M113" i="3"/>
  <c r="L113" i="3"/>
  <c r="K113" i="3"/>
  <c r="J113" i="3"/>
  <c r="I113" i="3"/>
  <c r="H113" i="3"/>
  <c r="G113" i="3"/>
  <c r="F113" i="3"/>
  <c r="E113" i="3"/>
  <c r="P113" i="3" s="1"/>
  <c r="C113" i="3"/>
  <c r="O112" i="3"/>
  <c r="N112" i="3"/>
  <c r="M112" i="3"/>
  <c r="L112" i="3"/>
  <c r="K112" i="3"/>
  <c r="J112" i="3"/>
  <c r="I112" i="3"/>
  <c r="H112" i="3"/>
  <c r="G112" i="3"/>
  <c r="F112" i="3"/>
  <c r="E112" i="3"/>
  <c r="P112" i="3" s="1"/>
  <c r="C112" i="3"/>
  <c r="O111" i="3"/>
  <c r="N111" i="3"/>
  <c r="M111" i="3"/>
  <c r="L111" i="3"/>
  <c r="K111" i="3"/>
  <c r="J111" i="3"/>
  <c r="I111" i="3"/>
  <c r="H111" i="3"/>
  <c r="G111" i="3"/>
  <c r="F111" i="3"/>
  <c r="E111" i="3"/>
  <c r="P111" i="3" s="1"/>
  <c r="C111" i="3"/>
  <c r="O110" i="3"/>
  <c r="N110" i="3"/>
  <c r="M110" i="3"/>
  <c r="L110" i="3"/>
  <c r="K110" i="3"/>
  <c r="J110" i="3"/>
  <c r="I110" i="3"/>
  <c r="H110" i="3"/>
  <c r="G110" i="3"/>
  <c r="F110" i="3"/>
  <c r="E110" i="3"/>
  <c r="P110" i="3" s="1"/>
  <c r="C110" i="3"/>
  <c r="O109" i="3"/>
  <c r="N109" i="3"/>
  <c r="M109" i="3"/>
  <c r="L109" i="3"/>
  <c r="K109" i="3"/>
  <c r="J109" i="3"/>
  <c r="I109" i="3"/>
  <c r="H109" i="3"/>
  <c r="G109" i="3"/>
  <c r="F109" i="3"/>
  <c r="E109" i="3"/>
  <c r="P109" i="3" s="1"/>
  <c r="C109" i="3"/>
  <c r="O108" i="3"/>
  <c r="N108" i="3"/>
  <c r="M108" i="3"/>
  <c r="L108" i="3"/>
  <c r="K108" i="3"/>
  <c r="J108" i="3"/>
  <c r="I108" i="3"/>
  <c r="H108" i="3"/>
  <c r="G108" i="3"/>
  <c r="F108" i="3"/>
  <c r="E108" i="3"/>
  <c r="P108" i="3" s="1"/>
  <c r="C108" i="3"/>
  <c r="O107" i="3"/>
  <c r="N107" i="3"/>
  <c r="M107" i="3"/>
  <c r="L107" i="3"/>
  <c r="K107" i="3"/>
  <c r="J107" i="3"/>
  <c r="I107" i="3"/>
  <c r="H107" i="3"/>
  <c r="G107" i="3"/>
  <c r="F107" i="3"/>
  <c r="E107" i="3"/>
  <c r="P107" i="3" s="1"/>
  <c r="C107" i="3"/>
  <c r="O106" i="3"/>
  <c r="N106" i="3"/>
  <c r="M106" i="3"/>
  <c r="L106" i="3"/>
  <c r="K106" i="3"/>
  <c r="J106" i="3"/>
  <c r="I106" i="3"/>
  <c r="H106" i="3"/>
  <c r="G106" i="3"/>
  <c r="F106" i="3"/>
  <c r="E106" i="3"/>
  <c r="P106" i="3" s="1"/>
  <c r="C106" i="3"/>
  <c r="O105" i="3"/>
  <c r="N105" i="3"/>
  <c r="M105" i="3"/>
  <c r="L105" i="3"/>
  <c r="K105" i="3"/>
  <c r="J105" i="3"/>
  <c r="I105" i="3"/>
  <c r="H105" i="3"/>
  <c r="G105" i="3"/>
  <c r="F105" i="3"/>
  <c r="E105" i="3"/>
  <c r="P105" i="3" s="1"/>
  <c r="C105" i="3"/>
  <c r="O104" i="3"/>
  <c r="N104" i="3"/>
  <c r="M104" i="3"/>
  <c r="L104" i="3"/>
  <c r="K104" i="3"/>
  <c r="J104" i="3"/>
  <c r="I104" i="3"/>
  <c r="H104" i="3"/>
  <c r="G104" i="3"/>
  <c r="F104" i="3"/>
  <c r="E104" i="3"/>
  <c r="P104" i="3" s="1"/>
  <c r="C104" i="3"/>
  <c r="O103" i="3"/>
  <c r="N103" i="3"/>
  <c r="M103" i="3"/>
  <c r="L103" i="3"/>
  <c r="K103" i="3"/>
  <c r="J103" i="3"/>
  <c r="I103" i="3"/>
  <c r="H103" i="3"/>
  <c r="G103" i="3"/>
  <c r="F103" i="3"/>
  <c r="E103" i="3"/>
  <c r="P103" i="3" s="1"/>
  <c r="C103" i="3"/>
  <c r="O102" i="3"/>
  <c r="N102" i="3"/>
  <c r="M102" i="3"/>
  <c r="L102" i="3"/>
  <c r="K102" i="3"/>
  <c r="J102" i="3"/>
  <c r="I102" i="3"/>
  <c r="H102" i="3"/>
  <c r="G102" i="3"/>
  <c r="F102" i="3"/>
  <c r="E102" i="3"/>
  <c r="P102" i="3" s="1"/>
  <c r="C102" i="3"/>
  <c r="O101" i="3"/>
  <c r="N101" i="3"/>
  <c r="M101" i="3"/>
  <c r="L101" i="3"/>
  <c r="K101" i="3"/>
  <c r="J101" i="3"/>
  <c r="I101" i="3"/>
  <c r="H101" i="3"/>
  <c r="G101" i="3"/>
  <c r="F101" i="3"/>
  <c r="E101" i="3"/>
  <c r="P101" i="3" s="1"/>
  <c r="C101" i="3"/>
  <c r="O100" i="3"/>
  <c r="N100" i="3"/>
  <c r="M100" i="3"/>
  <c r="L100" i="3"/>
  <c r="K100" i="3"/>
  <c r="J100" i="3"/>
  <c r="I100" i="3"/>
  <c r="H100" i="3"/>
  <c r="G100" i="3"/>
  <c r="F100" i="3"/>
  <c r="E100" i="3"/>
  <c r="P100" i="3" s="1"/>
  <c r="C100" i="3"/>
  <c r="O99" i="3"/>
  <c r="N99" i="3"/>
  <c r="M99" i="3"/>
  <c r="L99" i="3"/>
  <c r="K99" i="3"/>
  <c r="J99" i="3"/>
  <c r="I99" i="3"/>
  <c r="H99" i="3"/>
  <c r="G99" i="3"/>
  <c r="F99" i="3"/>
  <c r="E99" i="3"/>
  <c r="P99" i="3" s="1"/>
  <c r="C99" i="3"/>
  <c r="O98" i="3"/>
  <c r="N98" i="3"/>
  <c r="M98" i="3"/>
  <c r="L98" i="3"/>
  <c r="K98" i="3"/>
  <c r="J98" i="3"/>
  <c r="I98" i="3"/>
  <c r="H98" i="3"/>
  <c r="G98" i="3"/>
  <c r="F98" i="3"/>
  <c r="E98" i="3"/>
  <c r="P98" i="3" s="1"/>
  <c r="C98" i="3"/>
  <c r="O97" i="3"/>
  <c r="N97" i="3"/>
  <c r="M97" i="3"/>
  <c r="L97" i="3"/>
  <c r="K97" i="3"/>
  <c r="J97" i="3"/>
  <c r="I97" i="3"/>
  <c r="H97" i="3"/>
  <c r="G97" i="3"/>
  <c r="F97" i="3"/>
  <c r="E97" i="3"/>
  <c r="P97" i="3" s="1"/>
  <c r="C97" i="3"/>
  <c r="O96" i="3"/>
  <c r="N96" i="3"/>
  <c r="M96" i="3"/>
  <c r="L96" i="3"/>
  <c r="K96" i="3"/>
  <c r="J96" i="3"/>
  <c r="I96" i="3"/>
  <c r="H96" i="3"/>
  <c r="G96" i="3"/>
  <c r="F96" i="3"/>
  <c r="E96" i="3"/>
  <c r="P96" i="3" s="1"/>
  <c r="C96" i="3"/>
  <c r="O95" i="3"/>
  <c r="N95" i="3"/>
  <c r="M95" i="3"/>
  <c r="L95" i="3"/>
  <c r="K95" i="3"/>
  <c r="J95" i="3"/>
  <c r="I95" i="3"/>
  <c r="H95" i="3"/>
  <c r="G95" i="3"/>
  <c r="F95" i="3"/>
  <c r="E95" i="3"/>
  <c r="P95" i="3" s="1"/>
  <c r="C95" i="3"/>
  <c r="O94" i="3"/>
  <c r="N94" i="3"/>
  <c r="M94" i="3"/>
  <c r="L94" i="3"/>
  <c r="K94" i="3"/>
  <c r="J94" i="3"/>
  <c r="I94" i="3"/>
  <c r="H94" i="3"/>
  <c r="G94" i="3"/>
  <c r="F94" i="3"/>
  <c r="E94" i="3"/>
  <c r="P94" i="3" s="1"/>
  <c r="C94" i="3"/>
  <c r="O93" i="3"/>
  <c r="N93" i="3"/>
  <c r="M93" i="3"/>
  <c r="L93" i="3"/>
  <c r="K93" i="3"/>
  <c r="J93" i="3"/>
  <c r="I93" i="3"/>
  <c r="H93" i="3"/>
  <c r="G93" i="3"/>
  <c r="F93" i="3"/>
  <c r="E93" i="3"/>
  <c r="P93" i="3" s="1"/>
  <c r="C93" i="3"/>
  <c r="O92" i="3"/>
  <c r="N92" i="3"/>
  <c r="M92" i="3"/>
  <c r="L92" i="3"/>
  <c r="K92" i="3"/>
  <c r="J92" i="3"/>
  <c r="I92" i="3"/>
  <c r="H92" i="3"/>
  <c r="G92" i="3"/>
  <c r="F92" i="3"/>
  <c r="E92" i="3"/>
  <c r="P92" i="3" s="1"/>
  <c r="C92" i="3"/>
  <c r="O91" i="3"/>
  <c r="N91" i="3"/>
  <c r="M91" i="3"/>
  <c r="L91" i="3"/>
  <c r="K91" i="3"/>
  <c r="J91" i="3"/>
  <c r="I91" i="3"/>
  <c r="H91" i="3"/>
  <c r="G91" i="3"/>
  <c r="F91" i="3"/>
  <c r="E91" i="3"/>
  <c r="P91" i="3" s="1"/>
  <c r="C91" i="3"/>
  <c r="O90" i="3"/>
  <c r="N90" i="3"/>
  <c r="M90" i="3"/>
  <c r="L90" i="3"/>
  <c r="K90" i="3"/>
  <c r="J90" i="3"/>
  <c r="I90" i="3"/>
  <c r="H90" i="3"/>
  <c r="G90" i="3"/>
  <c r="F90" i="3"/>
  <c r="E90" i="3"/>
  <c r="P90" i="3" s="1"/>
  <c r="C90" i="3"/>
  <c r="O89" i="3"/>
  <c r="N89" i="3"/>
  <c r="M89" i="3"/>
  <c r="L89" i="3"/>
  <c r="K89" i="3"/>
  <c r="J89" i="3"/>
  <c r="I89" i="3"/>
  <c r="H89" i="3"/>
  <c r="G89" i="3"/>
  <c r="F89" i="3"/>
  <c r="E89" i="3"/>
  <c r="P89" i="3" s="1"/>
  <c r="C89" i="3"/>
  <c r="O88" i="3"/>
  <c r="N88" i="3"/>
  <c r="M88" i="3"/>
  <c r="L88" i="3"/>
  <c r="K88" i="3"/>
  <c r="J88" i="3"/>
  <c r="I88" i="3"/>
  <c r="H88" i="3"/>
  <c r="G88" i="3"/>
  <c r="F88" i="3"/>
  <c r="E88" i="3"/>
  <c r="P88" i="3" s="1"/>
  <c r="C88" i="3"/>
  <c r="O87" i="3"/>
  <c r="N87" i="3"/>
  <c r="M87" i="3"/>
  <c r="L87" i="3"/>
  <c r="K87" i="3"/>
  <c r="J87" i="3"/>
  <c r="I87" i="3"/>
  <c r="H87" i="3"/>
  <c r="G87" i="3"/>
  <c r="F87" i="3"/>
  <c r="E87" i="3"/>
  <c r="P87" i="3" s="1"/>
  <c r="C87" i="3"/>
  <c r="O86" i="3"/>
  <c r="N86" i="3"/>
  <c r="M86" i="3"/>
  <c r="L86" i="3"/>
  <c r="K86" i="3"/>
  <c r="J86" i="3"/>
  <c r="I86" i="3"/>
  <c r="H86" i="3"/>
  <c r="G86" i="3"/>
  <c r="F86" i="3"/>
  <c r="E86" i="3"/>
  <c r="P86" i="3" s="1"/>
  <c r="C86" i="3"/>
  <c r="O85" i="3"/>
  <c r="N85" i="3"/>
  <c r="M85" i="3"/>
  <c r="L85" i="3"/>
  <c r="K85" i="3"/>
  <c r="J85" i="3"/>
  <c r="I85" i="3"/>
  <c r="H85" i="3"/>
  <c r="G85" i="3"/>
  <c r="F85" i="3"/>
  <c r="E85" i="3"/>
  <c r="P85" i="3" s="1"/>
  <c r="C85" i="3"/>
  <c r="O84" i="3"/>
  <c r="N84" i="3"/>
  <c r="M84" i="3"/>
  <c r="L84" i="3"/>
  <c r="K84" i="3"/>
  <c r="J84" i="3"/>
  <c r="I84" i="3"/>
  <c r="H84" i="3"/>
  <c r="G84" i="3"/>
  <c r="F84" i="3"/>
  <c r="E84" i="3"/>
  <c r="P84" i="3" s="1"/>
  <c r="C84" i="3"/>
  <c r="O83" i="3"/>
  <c r="N83" i="3"/>
  <c r="M83" i="3"/>
  <c r="L83" i="3"/>
  <c r="K83" i="3"/>
  <c r="J83" i="3"/>
  <c r="I83" i="3"/>
  <c r="H83" i="3"/>
  <c r="G83" i="3"/>
  <c r="F83" i="3"/>
  <c r="E83" i="3"/>
  <c r="P83" i="3" s="1"/>
  <c r="C83" i="3"/>
  <c r="O82" i="3"/>
  <c r="N82" i="3"/>
  <c r="M82" i="3"/>
  <c r="L82" i="3"/>
  <c r="K82" i="3"/>
  <c r="J82" i="3"/>
  <c r="I82" i="3"/>
  <c r="H82" i="3"/>
  <c r="G82" i="3"/>
  <c r="F82" i="3"/>
  <c r="E82" i="3"/>
  <c r="P82" i="3" s="1"/>
  <c r="C82" i="3"/>
  <c r="O81" i="3"/>
  <c r="N81" i="3"/>
  <c r="M81" i="3"/>
  <c r="L81" i="3"/>
  <c r="K81" i="3"/>
  <c r="J81" i="3"/>
  <c r="I81" i="3"/>
  <c r="H81" i="3"/>
  <c r="G81" i="3"/>
  <c r="F81" i="3"/>
  <c r="E81" i="3"/>
  <c r="P81" i="3" s="1"/>
  <c r="C81" i="3"/>
  <c r="O80" i="3"/>
  <c r="N80" i="3"/>
  <c r="M80" i="3"/>
  <c r="L80" i="3"/>
  <c r="K80" i="3"/>
  <c r="J80" i="3"/>
  <c r="I80" i="3"/>
  <c r="H80" i="3"/>
  <c r="G80" i="3"/>
  <c r="F80" i="3"/>
  <c r="E80" i="3"/>
  <c r="P80" i="3" s="1"/>
  <c r="C80" i="3"/>
  <c r="O79" i="3"/>
  <c r="N79" i="3"/>
  <c r="M79" i="3"/>
  <c r="L79" i="3"/>
  <c r="K79" i="3"/>
  <c r="J79" i="3"/>
  <c r="I79" i="3"/>
  <c r="H79" i="3"/>
  <c r="G79" i="3"/>
  <c r="F79" i="3"/>
  <c r="E79" i="3"/>
  <c r="P79" i="3" s="1"/>
  <c r="C79" i="3"/>
  <c r="O78" i="3"/>
  <c r="N78" i="3"/>
  <c r="M78" i="3"/>
  <c r="L78" i="3"/>
  <c r="K78" i="3"/>
  <c r="J78" i="3"/>
  <c r="I78" i="3"/>
  <c r="H78" i="3"/>
  <c r="G78" i="3"/>
  <c r="F78" i="3"/>
  <c r="E78" i="3"/>
  <c r="P78" i="3" s="1"/>
  <c r="C78" i="3"/>
  <c r="O77" i="3"/>
  <c r="N77" i="3"/>
  <c r="M77" i="3"/>
  <c r="L77" i="3"/>
  <c r="K77" i="3"/>
  <c r="J77" i="3"/>
  <c r="I77" i="3"/>
  <c r="H77" i="3"/>
  <c r="G77" i="3"/>
  <c r="F77" i="3"/>
  <c r="E77" i="3"/>
  <c r="P77" i="3" s="1"/>
  <c r="C77" i="3"/>
  <c r="O76" i="3"/>
  <c r="N76" i="3"/>
  <c r="M76" i="3"/>
  <c r="L76" i="3"/>
  <c r="K76" i="3"/>
  <c r="J76" i="3"/>
  <c r="I76" i="3"/>
  <c r="H76" i="3"/>
  <c r="G76" i="3"/>
  <c r="F76" i="3"/>
  <c r="E76" i="3"/>
  <c r="P76" i="3" s="1"/>
  <c r="C76" i="3"/>
  <c r="O75" i="3"/>
  <c r="N75" i="3"/>
  <c r="M75" i="3"/>
  <c r="L75" i="3"/>
  <c r="K75" i="3"/>
  <c r="J75" i="3"/>
  <c r="I75" i="3"/>
  <c r="H75" i="3"/>
  <c r="G75" i="3"/>
  <c r="F75" i="3"/>
  <c r="E75" i="3"/>
  <c r="P75" i="3" s="1"/>
  <c r="C75" i="3"/>
  <c r="O74" i="3"/>
  <c r="N74" i="3"/>
  <c r="M74" i="3"/>
  <c r="L74" i="3"/>
  <c r="K74" i="3"/>
  <c r="J74" i="3"/>
  <c r="I74" i="3"/>
  <c r="H74" i="3"/>
  <c r="G74" i="3"/>
  <c r="F74" i="3"/>
  <c r="E74" i="3"/>
  <c r="P74" i="3" s="1"/>
  <c r="C74" i="3"/>
  <c r="O73" i="3"/>
  <c r="N73" i="3"/>
  <c r="M73" i="3"/>
  <c r="L73" i="3"/>
  <c r="K73" i="3"/>
  <c r="J73" i="3"/>
  <c r="I73" i="3"/>
  <c r="H73" i="3"/>
  <c r="G73" i="3"/>
  <c r="F73" i="3"/>
  <c r="E73" i="3"/>
  <c r="P73" i="3" s="1"/>
  <c r="C73" i="3"/>
  <c r="O72" i="3"/>
  <c r="N72" i="3"/>
  <c r="M72" i="3"/>
  <c r="L72" i="3"/>
  <c r="K72" i="3"/>
  <c r="J72" i="3"/>
  <c r="I72" i="3"/>
  <c r="H72" i="3"/>
  <c r="G72" i="3"/>
  <c r="F72" i="3"/>
  <c r="E72" i="3"/>
  <c r="P72" i="3" s="1"/>
  <c r="C72" i="3"/>
  <c r="O71" i="3"/>
  <c r="N71" i="3"/>
  <c r="M71" i="3"/>
  <c r="L71" i="3"/>
  <c r="K71" i="3"/>
  <c r="J71" i="3"/>
  <c r="I71" i="3"/>
  <c r="H71" i="3"/>
  <c r="G71" i="3"/>
  <c r="F71" i="3"/>
  <c r="E71" i="3"/>
  <c r="P71" i="3" s="1"/>
  <c r="C71" i="3"/>
  <c r="O70" i="3"/>
  <c r="N70" i="3"/>
  <c r="M70" i="3"/>
  <c r="L70" i="3"/>
  <c r="K70" i="3"/>
  <c r="J70" i="3"/>
  <c r="I70" i="3"/>
  <c r="H70" i="3"/>
  <c r="G70" i="3"/>
  <c r="F70" i="3"/>
  <c r="E70" i="3"/>
  <c r="P70" i="3" s="1"/>
  <c r="C70" i="3"/>
  <c r="O69" i="3"/>
  <c r="N69" i="3"/>
  <c r="M69" i="3"/>
  <c r="L69" i="3"/>
  <c r="K69" i="3"/>
  <c r="J69" i="3"/>
  <c r="I69" i="3"/>
  <c r="H69" i="3"/>
  <c r="G69" i="3"/>
  <c r="F69" i="3"/>
  <c r="E69" i="3"/>
  <c r="P69" i="3" s="1"/>
  <c r="C69" i="3"/>
  <c r="O68" i="3"/>
  <c r="N68" i="3"/>
  <c r="M68" i="3"/>
  <c r="L68" i="3"/>
  <c r="K68" i="3"/>
  <c r="J68" i="3"/>
  <c r="I68" i="3"/>
  <c r="H68" i="3"/>
  <c r="G68" i="3"/>
  <c r="F68" i="3"/>
  <c r="E68" i="3"/>
  <c r="P68" i="3" s="1"/>
  <c r="C68" i="3"/>
  <c r="O67" i="3"/>
  <c r="N67" i="3"/>
  <c r="M67" i="3"/>
  <c r="L67" i="3"/>
  <c r="K67" i="3"/>
  <c r="J67" i="3"/>
  <c r="I67" i="3"/>
  <c r="H67" i="3"/>
  <c r="G67" i="3"/>
  <c r="F67" i="3"/>
  <c r="E67" i="3"/>
  <c r="P67" i="3" s="1"/>
  <c r="C67" i="3"/>
  <c r="O66" i="3"/>
  <c r="N66" i="3"/>
  <c r="M66" i="3"/>
  <c r="L66" i="3"/>
  <c r="K66" i="3"/>
  <c r="J66" i="3"/>
  <c r="I66" i="3"/>
  <c r="H66" i="3"/>
  <c r="G66" i="3"/>
  <c r="F66" i="3"/>
  <c r="E66" i="3"/>
  <c r="P66" i="3" s="1"/>
  <c r="C66" i="3"/>
  <c r="O65" i="3"/>
  <c r="N65" i="3"/>
  <c r="M65" i="3"/>
  <c r="L65" i="3"/>
  <c r="K65" i="3"/>
  <c r="J65" i="3"/>
  <c r="I65" i="3"/>
  <c r="H65" i="3"/>
  <c r="G65" i="3"/>
  <c r="F65" i="3"/>
  <c r="E65" i="3"/>
  <c r="P65" i="3" s="1"/>
  <c r="C65" i="3"/>
  <c r="O64" i="3"/>
  <c r="N64" i="3"/>
  <c r="M64" i="3"/>
  <c r="L64" i="3"/>
  <c r="K64" i="3"/>
  <c r="J64" i="3"/>
  <c r="I64" i="3"/>
  <c r="H64" i="3"/>
  <c r="G64" i="3"/>
  <c r="F64" i="3"/>
  <c r="E64" i="3"/>
  <c r="P64" i="3" s="1"/>
  <c r="C64" i="3"/>
  <c r="O63" i="3"/>
  <c r="N63" i="3"/>
  <c r="M63" i="3"/>
  <c r="L63" i="3"/>
  <c r="K63" i="3"/>
  <c r="J63" i="3"/>
  <c r="I63" i="3"/>
  <c r="H63" i="3"/>
  <c r="G63" i="3"/>
  <c r="F63" i="3"/>
  <c r="E63" i="3"/>
  <c r="P63" i="3" s="1"/>
  <c r="C63" i="3"/>
  <c r="O62" i="3"/>
  <c r="N62" i="3"/>
  <c r="M62" i="3"/>
  <c r="L62" i="3"/>
  <c r="K62" i="3"/>
  <c r="J62" i="3"/>
  <c r="I62" i="3"/>
  <c r="H62" i="3"/>
  <c r="G62" i="3"/>
  <c r="F62" i="3"/>
  <c r="E62" i="3"/>
  <c r="P62" i="3" s="1"/>
  <c r="C62" i="3"/>
  <c r="O61" i="3"/>
  <c r="N61" i="3"/>
  <c r="M61" i="3"/>
  <c r="L61" i="3"/>
  <c r="K61" i="3"/>
  <c r="J61" i="3"/>
  <c r="I61" i="3"/>
  <c r="H61" i="3"/>
  <c r="G61" i="3"/>
  <c r="F61" i="3"/>
  <c r="E61" i="3"/>
  <c r="P61" i="3" s="1"/>
  <c r="C61" i="3"/>
  <c r="O60" i="3"/>
  <c r="N60" i="3"/>
  <c r="M60" i="3"/>
  <c r="L60" i="3"/>
  <c r="K60" i="3"/>
  <c r="J60" i="3"/>
  <c r="I60" i="3"/>
  <c r="H60" i="3"/>
  <c r="G60" i="3"/>
  <c r="F60" i="3"/>
  <c r="E60" i="3"/>
  <c r="P60" i="3" s="1"/>
  <c r="C60" i="3"/>
  <c r="O59" i="3"/>
  <c r="N59" i="3"/>
  <c r="M59" i="3"/>
  <c r="L59" i="3"/>
  <c r="K59" i="3"/>
  <c r="J59" i="3"/>
  <c r="I59" i="3"/>
  <c r="H59" i="3"/>
  <c r="G59" i="3"/>
  <c r="F59" i="3"/>
  <c r="E59" i="3"/>
  <c r="P59" i="3" s="1"/>
  <c r="C59" i="3"/>
  <c r="O58" i="3"/>
  <c r="N58" i="3"/>
  <c r="M58" i="3"/>
  <c r="L58" i="3"/>
  <c r="K58" i="3"/>
  <c r="J58" i="3"/>
  <c r="I58" i="3"/>
  <c r="H58" i="3"/>
  <c r="G58" i="3"/>
  <c r="F58" i="3"/>
  <c r="E58" i="3"/>
  <c r="P58" i="3" s="1"/>
  <c r="C58" i="3"/>
  <c r="O57" i="3"/>
  <c r="N57" i="3"/>
  <c r="M57" i="3"/>
  <c r="L57" i="3"/>
  <c r="K57" i="3"/>
  <c r="J57" i="3"/>
  <c r="I57" i="3"/>
  <c r="H57" i="3"/>
  <c r="G57" i="3"/>
  <c r="F57" i="3"/>
  <c r="E57" i="3"/>
  <c r="P57" i="3" s="1"/>
  <c r="C57" i="3"/>
  <c r="O56" i="3"/>
  <c r="N56" i="3"/>
  <c r="M56" i="3"/>
  <c r="L56" i="3"/>
  <c r="K56" i="3"/>
  <c r="J56" i="3"/>
  <c r="I56" i="3"/>
  <c r="H56" i="3"/>
  <c r="G56" i="3"/>
  <c r="F56" i="3"/>
  <c r="E56" i="3"/>
  <c r="P56" i="3" s="1"/>
  <c r="C56" i="3"/>
  <c r="O55" i="3"/>
  <c r="N55" i="3"/>
  <c r="M55" i="3"/>
  <c r="L55" i="3"/>
  <c r="K55" i="3"/>
  <c r="J55" i="3"/>
  <c r="I55" i="3"/>
  <c r="H55" i="3"/>
  <c r="G55" i="3"/>
  <c r="F55" i="3"/>
  <c r="E55" i="3"/>
  <c r="P55" i="3" s="1"/>
  <c r="C55" i="3"/>
  <c r="O54" i="3"/>
  <c r="N54" i="3"/>
  <c r="M54" i="3"/>
  <c r="L54" i="3"/>
  <c r="K54" i="3"/>
  <c r="J54" i="3"/>
  <c r="I54" i="3"/>
  <c r="H54" i="3"/>
  <c r="G54" i="3"/>
  <c r="F54" i="3"/>
  <c r="E54" i="3"/>
  <c r="P54" i="3" s="1"/>
  <c r="C54" i="3"/>
  <c r="O53" i="3"/>
  <c r="N53" i="3"/>
  <c r="M53" i="3"/>
  <c r="L53" i="3"/>
  <c r="K53" i="3"/>
  <c r="J53" i="3"/>
  <c r="I53" i="3"/>
  <c r="H53" i="3"/>
  <c r="G53" i="3"/>
  <c r="F53" i="3"/>
  <c r="E53" i="3"/>
  <c r="P53" i="3" s="1"/>
  <c r="C53" i="3"/>
  <c r="O52" i="3"/>
  <c r="N52" i="3"/>
  <c r="M52" i="3"/>
  <c r="L52" i="3"/>
  <c r="K52" i="3"/>
  <c r="J52" i="3"/>
  <c r="I52" i="3"/>
  <c r="H52" i="3"/>
  <c r="G52" i="3"/>
  <c r="F52" i="3"/>
  <c r="E52" i="3"/>
  <c r="P52" i="3" s="1"/>
  <c r="C52" i="3"/>
  <c r="O51" i="3"/>
  <c r="N51" i="3"/>
  <c r="M51" i="3"/>
  <c r="L51" i="3"/>
  <c r="K51" i="3"/>
  <c r="J51" i="3"/>
  <c r="I51" i="3"/>
  <c r="H51" i="3"/>
  <c r="G51" i="3"/>
  <c r="F51" i="3"/>
  <c r="E51" i="3"/>
  <c r="P51" i="3" s="1"/>
  <c r="C51" i="3"/>
  <c r="O50" i="3"/>
  <c r="N50" i="3"/>
  <c r="M50" i="3"/>
  <c r="L50" i="3"/>
  <c r="K50" i="3"/>
  <c r="J50" i="3"/>
  <c r="I50" i="3"/>
  <c r="H50" i="3"/>
  <c r="G50" i="3"/>
  <c r="F50" i="3"/>
  <c r="E50" i="3"/>
  <c r="P50" i="3" s="1"/>
  <c r="C50" i="3"/>
  <c r="O49" i="3"/>
  <c r="N49" i="3"/>
  <c r="M49" i="3"/>
  <c r="L49" i="3"/>
  <c r="K49" i="3"/>
  <c r="J49" i="3"/>
  <c r="I49" i="3"/>
  <c r="H49" i="3"/>
  <c r="G49" i="3"/>
  <c r="F49" i="3"/>
  <c r="E49" i="3"/>
  <c r="P49" i="3" s="1"/>
  <c r="C49" i="3"/>
  <c r="O48" i="3"/>
  <c r="N48" i="3"/>
  <c r="M48" i="3"/>
  <c r="L48" i="3"/>
  <c r="K48" i="3"/>
  <c r="J48" i="3"/>
  <c r="I48" i="3"/>
  <c r="H48" i="3"/>
  <c r="G48" i="3"/>
  <c r="F48" i="3"/>
  <c r="E48" i="3"/>
  <c r="P48" i="3" s="1"/>
  <c r="C48" i="3"/>
  <c r="O47" i="3"/>
  <c r="N47" i="3"/>
  <c r="M47" i="3"/>
  <c r="L47" i="3"/>
  <c r="K47" i="3"/>
  <c r="J47" i="3"/>
  <c r="I47" i="3"/>
  <c r="H47" i="3"/>
  <c r="G47" i="3"/>
  <c r="F47" i="3"/>
  <c r="E47" i="3"/>
  <c r="P47" i="3" s="1"/>
  <c r="C47" i="3"/>
  <c r="O46" i="3"/>
  <c r="N46" i="3"/>
  <c r="M46" i="3"/>
  <c r="L46" i="3"/>
  <c r="K46" i="3"/>
  <c r="J46" i="3"/>
  <c r="I46" i="3"/>
  <c r="H46" i="3"/>
  <c r="G46" i="3"/>
  <c r="F46" i="3"/>
  <c r="E46" i="3"/>
  <c r="P46" i="3" s="1"/>
  <c r="C46" i="3"/>
  <c r="O45" i="3"/>
  <c r="N45" i="3"/>
  <c r="M45" i="3"/>
  <c r="L45" i="3"/>
  <c r="K45" i="3"/>
  <c r="J45" i="3"/>
  <c r="I45" i="3"/>
  <c r="H45" i="3"/>
  <c r="G45" i="3"/>
  <c r="F45" i="3"/>
  <c r="E45" i="3"/>
  <c r="P45" i="3" s="1"/>
  <c r="C45" i="3"/>
  <c r="O44" i="3"/>
  <c r="N44" i="3"/>
  <c r="M44" i="3"/>
  <c r="L44" i="3"/>
  <c r="K44" i="3"/>
  <c r="J44" i="3"/>
  <c r="I44" i="3"/>
  <c r="H44" i="3"/>
  <c r="G44" i="3"/>
  <c r="F44" i="3"/>
  <c r="E44" i="3"/>
  <c r="P44" i="3" s="1"/>
  <c r="C44" i="3"/>
  <c r="O43" i="3"/>
  <c r="N43" i="3"/>
  <c r="M43" i="3"/>
  <c r="L43" i="3"/>
  <c r="K43" i="3"/>
  <c r="J43" i="3"/>
  <c r="I43" i="3"/>
  <c r="H43" i="3"/>
  <c r="G43" i="3"/>
  <c r="F43" i="3"/>
  <c r="E43" i="3"/>
  <c r="P43" i="3" s="1"/>
  <c r="C43" i="3"/>
  <c r="O42" i="3"/>
  <c r="N42" i="3"/>
  <c r="M42" i="3"/>
  <c r="L42" i="3"/>
  <c r="K42" i="3"/>
  <c r="J42" i="3"/>
  <c r="I42" i="3"/>
  <c r="H42" i="3"/>
  <c r="G42" i="3"/>
  <c r="F42" i="3"/>
  <c r="E42" i="3"/>
  <c r="P42" i="3" s="1"/>
  <c r="C42" i="3"/>
  <c r="O41" i="3"/>
  <c r="N41" i="3"/>
  <c r="M41" i="3"/>
  <c r="L41" i="3"/>
  <c r="K41" i="3"/>
  <c r="J41" i="3"/>
  <c r="I41" i="3"/>
  <c r="H41" i="3"/>
  <c r="G41" i="3"/>
  <c r="F41" i="3"/>
  <c r="E41" i="3"/>
  <c r="P41" i="3" s="1"/>
  <c r="C41" i="3"/>
  <c r="O40" i="3"/>
  <c r="N40" i="3"/>
  <c r="M40" i="3"/>
  <c r="L40" i="3"/>
  <c r="K40" i="3"/>
  <c r="J40" i="3"/>
  <c r="I40" i="3"/>
  <c r="H40" i="3"/>
  <c r="G40" i="3"/>
  <c r="F40" i="3"/>
  <c r="E40" i="3"/>
  <c r="P40" i="3" s="1"/>
  <c r="C40" i="3"/>
  <c r="O39" i="3"/>
  <c r="N39" i="3"/>
  <c r="M39" i="3"/>
  <c r="L39" i="3"/>
  <c r="K39" i="3"/>
  <c r="J39" i="3"/>
  <c r="I39" i="3"/>
  <c r="H39" i="3"/>
  <c r="G39" i="3"/>
  <c r="F39" i="3"/>
  <c r="E39" i="3"/>
  <c r="P39" i="3" s="1"/>
  <c r="C39" i="3"/>
  <c r="O38" i="3"/>
  <c r="N38" i="3"/>
  <c r="M38" i="3"/>
  <c r="L38" i="3"/>
  <c r="K38" i="3"/>
  <c r="J38" i="3"/>
  <c r="I38" i="3"/>
  <c r="H38" i="3"/>
  <c r="G38" i="3"/>
  <c r="F38" i="3"/>
  <c r="E38" i="3"/>
  <c r="P38" i="3" s="1"/>
  <c r="C38" i="3"/>
  <c r="O37" i="3"/>
  <c r="N37" i="3"/>
  <c r="M37" i="3"/>
  <c r="L37" i="3"/>
  <c r="K37" i="3"/>
  <c r="J37" i="3"/>
  <c r="I37" i="3"/>
  <c r="H37" i="3"/>
  <c r="G37" i="3"/>
  <c r="F37" i="3"/>
  <c r="E37" i="3"/>
  <c r="P37" i="3" s="1"/>
  <c r="C37" i="3"/>
  <c r="AE36" i="3"/>
  <c r="AD36" i="3"/>
  <c r="AC36" i="3"/>
  <c r="AB36" i="3"/>
  <c r="AA36" i="3"/>
  <c r="Z36" i="3"/>
  <c r="Y36" i="3"/>
  <c r="X36" i="3"/>
  <c r="W36" i="3"/>
  <c r="V36" i="3"/>
  <c r="U36" i="3"/>
  <c r="AF36" i="3" s="1"/>
  <c r="AG36" i="3" s="1"/>
  <c r="O36" i="3"/>
  <c r="N36" i="3"/>
  <c r="M36" i="3"/>
  <c r="L36" i="3"/>
  <c r="K36" i="3"/>
  <c r="J36" i="3"/>
  <c r="I36" i="3"/>
  <c r="H36" i="3"/>
  <c r="G36" i="3"/>
  <c r="F36" i="3"/>
  <c r="E36" i="3"/>
  <c r="P36" i="3" s="1"/>
  <c r="C36" i="3"/>
  <c r="AE35" i="3"/>
  <c r="AD35" i="3"/>
  <c r="AC35" i="3"/>
  <c r="AB35" i="3"/>
  <c r="AA35" i="3"/>
  <c r="Z35" i="3"/>
  <c r="Y35" i="3"/>
  <c r="X35" i="3"/>
  <c r="W35" i="3"/>
  <c r="V35" i="3"/>
  <c r="U35" i="3"/>
  <c r="AF35" i="3" s="1"/>
  <c r="AG35" i="3" s="1"/>
  <c r="O35" i="3"/>
  <c r="N35" i="3"/>
  <c r="M35" i="3"/>
  <c r="L35" i="3"/>
  <c r="K35" i="3"/>
  <c r="J35" i="3"/>
  <c r="I35" i="3"/>
  <c r="H35" i="3"/>
  <c r="G35" i="3"/>
  <c r="F35" i="3"/>
  <c r="E35" i="3"/>
  <c r="P35" i="3" s="1"/>
  <c r="C35" i="3"/>
  <c r="AE34" i="3"/>
  <c r="AD34" i="3"/>
  <c r="AC34" i="3"/>
  <c r="AB34" i="3"/>
  <c r="AA34" i="3"/>
  <c r="Z34" i="3"/>
  <c r="Y34" i="3"/>
  <c r="X34" i="3"/>
  <c r="W34" i="3"/>
  <c r="V34" i="3"/>
  <c r="U34" i="3"/>
  <c r="AF34" i="3" s="1"/>
  <c r="AG34" i="3" s="1"/>
  <c r="O34" i="3"/>
  <c r="N34" i="3"/>
  <c r="M34" i="3"/>
  <c r="L34" i="3"/>
  <c r="K34" i="3"/>
  <c r="J34" i="3"/>
  <c r="I34" i="3"/>
  <c r="H34" i="3"/>
  <c r="G34" i="3"/>
  <c r="F34" i="3"/>
  <c r="E34" i="3"/>
  <c r="P34" i="3" s="1"/>
  <c r="C34" i="3"/>
  <c r="AE33" i="3"/>
  <c r="AD33" i="3"/>
  <c r="AC33" i="3"/>
  <c r="AB33" i="3"/>
  <c r="AA33" i="3"/>
  <c r="Z33" i="3"/>
  <c r="Y33" i="3"/>
  <c r="X33" i="3"/>
  <c r="W33" i="3"/>
  <c r="V33" i="3"/>
  <c r="U33" i="3"/>
  <c r="AF33" i="3" s="1"/>
  <c r="AG33" i="3" s="1"/>
  <c r="O33" i="3"/>
  <c r="N33" i="3"/>
  <c r="M33" i="3"/>
  <c r="L33" i="3"/>
  <c r="K33" i="3"/>
  <c r="J33" i="3"/>
  <c r="I33" i="3"/>
  <c r="H33" i="3"/>
  <c r="G33" i="3"/>
  <c r="F33" i="3"/>
  <c r="E33" i="3"/>
  <c r="P33" i="3" s="1"/>
  <c r="C33" i="3"/>
  <c r="AE32" i="3"/>
  <c r="AD32" i="3"/>
  <c r="AC32" i="3"/>
  <c r="AB32" i="3"/>
  <c r="AA32" i="3"/>
  <c r="Z32" i="3"/>
  <c r="Y32" i="3"/>
  <c r="X32" i="3"/>
  <c r="W32" i="3"/>
  <c r="V32" i="3"/>
  <c r="U32" i="3"/>
  <c r="AF32" i="3" s="1"/>
  <c r="AG32" i="3" s="1"/>
  <c r="O32" i="3"/>
  <c r="N32" i="3"/>
  <c r="M32" i="3"/>
  <c r="L32" i="3"/>
  <c r="K32" i="3"/>
  <c r="J32" i="3"/>
  <c r="I32" i="3"/>
  <c r="H32" i="3"/>
  <c r="G32" i="3"/>
  <c r="F32" i="3"/>
  <c r="E32" i="3"/>
  <c r="P32" i="3" s="1"/>
  <c r="C32" i="3"/>
  <c r="AE31" i="3"/>
  <c r="AD31" i="3"/>
  <c r="AC31" i="3"/>
  <c r="AB31" i="3"/>
  <c r="AA31" i="3"/>
  <c r="Z31" i="3"/>
  <c r="Y31" i="3"/>
  <c r="X31" i="3"/>
  <c r="W31" i="3"/>
  <c r="V31" i="3"/>
  <c r="U31" i="3"/>
  <c r="AF31" i="3" s="1"/>
  <c r="AG31" i="3" s="1"/>
  <c r="O31" i="3"/>
  <c r="N31" i="3"/>
  <c r="M31" i="3"/>
  <c r="L31" i="3"/>
  <c r="K31" i="3"/>
  <c r="J31" i="3"/>
  <c r="I31" i="3"/>
  <c r="H31" i="3"/>
  <c r="G31" i="3"/>
  <c r="F31" i="3"/>
  <c r="E31" i="3"/>
  <c r="P31" i="3" s="1"/>
  <c r="C31" i="3"/>
  <c r="AE30" i="3"/>
  <c r="AD30" i="3"/>
  <c r="AC30" i="3"/>
  <c r="AB30" i="3"/>
  <c r="AA30" i="3"/>
  <c r="Z30" i="3"/>
  <c r="Y30" i="3"/>
  <c r="X30" i="3"/>
  <c r="W30" i="3"/>
  <c r="V30" i="3"/>
  <c r="U30" i="3"/>
  <c r="AF30" i="3" s="1"/>
  <c r="AG30" i="3" s="1"/>
  <c r="O30" i="3"/>
  <c r="N30" i="3"/>
  <c r="M30" i="3"/>
  <c r="L30" i="3"/>
  <c r="K30" i="3"/>
  <c r="J30" i="3"/>
  <c r="I30" i="3"/>
  <c r="H30" i="3"/>
  <c r="G30" i="3"/>
  <c r="F30" i="3"/>
  <c r="E30" i="3"/>
  <c r="P30" i="3" s="1"/>
  <c r="C30" i="3"/>
  <c r="AE29" i="3"/>
  <c r="AD29" i="3"/>
  <c r="AC29" i="3"/>
  <c r="AB29" i="3"/>
  <c r="AA29" i="3"/>
  <c r="Z29" i="3"/>
  <c r="Y29" i="3"/>
  <c r="X29" i="3"/>
  <c r="W29" i="3"/>
  <c r="V29" i="3"/>
  <c r="U29" i="3"/>
  <c r="AF29" i="3" s="1"/>
  <c r="AG29" i="3" s="1"/>
  <c r="O29" i="3"/>
  <c r="N29" i="3"/>
  <c r="M29" i="3"/>
  <c r="L29" i="3"/>
  <c r="K29" i="3"/>
  <c r="J29" i="3"/>
  <c r="I29" i="3"/>
  <c r="H29" i="3"/>
  <c r="G29" i="3"/>
  <c r="F29" i="3"/>
  <c r="E29" i="3"/>
  <c r="P29" i="3" s="1"/>
  <c r="C29" i="3"/>
  <c r="AE28" i="3"/>
  <c r="AD28" i="3"/>
  <c r="AC28" i="3"/>
  <c r="AB28" i="3"/>
  <c r="AA28" i="3"/>
  <c r="Z28" i="3"/>
  <c r="Y28" i="3"/>
  <c r="X28" i="3"/>
  <c r="W28" i="3"/>
  <c r="V28" i="3"/>
  <c r="U28" i="3"/>
  <c r="AF28" i="3" s="1"/>
  <c r="AG28" i="3" s="1"/>
  <c r="O28" i="3"/>
  <c r="N28" i="3"/>
  <c r="M28" i="3"/>
  <c r="L28" i="3"/>
  <c r="K28" i="3"/>
  <c r="J28" i="3"/>
  <c r="I28" i="3"/>
  <c r="H28" i="3"/>
  <c r="G28" i="3"/>
  <c r="F28" i="3"/>
  <c r="E28" i="3"/>
  <c r="P28" i="3" s="1"/>
  <c r="C28" i="3"/>
  <c r="AE27" i="3"/>
  <c r="AD27" i="3"/>
  <c r="AC27" i="3"/>
  <c r="AB27" i="3"/>
  <c r="AA27" i="3"/>
  <c r="Z27" i="3"/>
  <c r="Y27" i="3"/>
  <c r="X27" i="3"/>
  <c r="W27" i="3"/>
  <c r="V27" i="3"/>
  <c r="U27" i="3"/>
  <c r="AF27" i="3" s="1"/>
  <c r="AG27" i="3" s="1"/>
  <c r="O27" i="3"/>
  <c r="N27" i="3"/>
  <c r="M27" i="3"/>
  <c r="L27" i="3"/>
  <c r="K27" i="3"/>
  <c r="J27" i="3"/>
  <c r="I27" i="3"/>
  <c r="H27" i="3"/>
  <c r="G27" i="3"/>
  <c r="F27" i="3"/>
  <c r="E27" i="3"/>
  <c r="P27" i="3" s="1"/>
  <c r="C27" i="3"/>
  <c r="AE26" i="3"/>
  <c r="AD26" i="3"/>
  <c r="AC26" i="3"/>
  <c r="AB26" i="3"/>
  <c r="AA26" i="3"/>
  <c r="Z26" i="3"/>
  <c r="Y26" i="3"/>
  <c r="X26" i="3"/>
  <c r="W26" i="3"/>
  <c r="V26" i="3"/>
  <c r="U26" i="3"/>
  <c r="AF26" i="3" s="1"/>
  <c r="AG26" i="3" s="1"/>
  <c r="O26" i="3"/>
  <c r="N26" i="3"/>
  <c r="M26" i="3"/>
  <c r="L26" i="3"/>
  <c r="K26" i="3"/>
  <c r="J26" i="3"/>
  <c r="I26" i="3"/>
  <c r="H26" i="3"/>
  <c r="G26" i="3"/>
  <c r="F26" i="3"/>
  <c r="E26" i="3"/>
  <c r="P26" i="3" s="1"/>
  <c r="C26" i="3"/>
  <c r="AE25" i="3"/>
  <c r="AD25" i="3"/>
  <c r="AC25" i="3"/>
  <c r="AB25" i="3"/>
  <c r="AA25" i="3"/>
  <c r="Z25" i="3"/>
  <c r="Y25" i="3"/>
  <c r="X25" i="3"/>
  <c r="W25" i="3"/>
  <c r="V25" i="3"/>
  <c r="U25" i="3"/>
  <c r="AF25" i="3" s="1"/>
  <c r="AG25" i="3" s="1"/>
  <c r="O25" i="3"/>
  <c r="N25" i="3"/>
  <c r="M25" i="3"/>
  <c r="L25" i="3"/>
  <c r="K25" i="3"/>
  <c r="J25" i="3"/>
  <c r="I25" i="3"/>
  <c r="H25" i="3"/>
  <c r="G25" i="3"/>
  <c r="F25" i="3"/>
  <c r="E25" i="3"/>
  <c r="P25" i="3" s="1"/>
  <c r="C25" i="3"/>
  <c r="O24" i="3"/>
  <c r="N24" i="3"/>
  <c r="M24" i="3"/>
  <c r="L24" i="3"/>
  <c r="K24" i="3"/>
  <c r="J24" i="3"/>
  <c r="I24" i="3"/>
  <c r="H24" i="3"/>
  <c r="G24" i="3"/>
  <c r="F24" i="3"/>
  <c r="E24" i="3"/>
  <c r="P24" i="3" s="1"/>
  <c r="C24" i="3"/>
  <c r="O23" i="3"/>
  <c r="N23" i="3"/>
  <c r="M23" i="3"/>
  <c r="L23" i="3"/>
  <c r="K23" i="3"/>
  <c r="J23" i="3"/>
  <c r="I23" i="3"/>
  <c r="H23" i="3"/>
  <c r="G23" i="3"/>
  <c r="F23" i="3"/>
  <c r="E23" i="3"/>
  <c r="P23" i="3" s="1"/>
  <c r="C23" i="3"/>
  <c r="O22" i="3"/>
  <c r="N22" i="3"/>
  <c r="M22" i="3"/>
  <c r="L22" i="3"/>
  <c r="K22" i="3"/>
  <c r="J22" i="3"/>
  <c r="I22" i="3"/>
  <c r="H22" i="3"/>
  <c r="G22" i="3"/>
  <c r="F22" i="3"/>
  <c r="E22" i="3"/>
  <c r="P22" i="3" s="1"/>
  <c r="C22" i="3"/>
  <c r="O21" i="3"/>
  <c r="N21" i="3"/>
  <c r="M21" i="3"/>
  <c r="L21" i="3"/>
  <c r="K21" i="3"/>
  <c r="J21" i="3"/>
  <c r="I21" i="3"/>
  <c r="H21" i="3"/>
  <c r="G21" i="3"/>
  <c r="F21" i="3"/>
  <c r="E21" i="3"/>
  <c r="P21" i="3" s="1"/>
  <c r="C21" i="3"/>
  <c r="O20" i="3"/>
  <c r="N20" i="3"/>
  <c r="M20" i="3"/>
  <c r="L20" i="3"/>
  <c r="K20" i="3"/>
  <c r="J20" i="3"/>
  <c r="I20" i="3"/>
  <c r="H20" i="3"/>
  <c r="G20" i="3"/>
  <c r="F20" i="3"/>
  <c r="E20" i="3"/>
  <c r="P20" i="3" s="1"/>
  <c r="C20" i="3"/>
  <c r="O19" i="3"/>
  <c r="N19" i="3"/>
  <c r="M19" i="3"/>
  <c r="L19" i="3"/>
  <c r="K19" i="3"/>
  <c r="J19" i="3"/>
  <c r="I19" i="3"/>
  <c r="H19" i="3"/>
  <c r="G19" i="3"/>
  <c r="F19" i="3"/>
  <c r="E19" i="3"/>
  <c r="P19" i="3" s="1"/>
  <c r="C19" i="3"/>
  <c r="O18" i="3"/>
  <c r="N18" i="3"/>
  <c r="M18" i="3"/>
  <c r="L18" i="3"/>
  <c r="K18" i="3"/>
  <c r="J18" i="3"/>
  <c r="I18" i="3"/>
  <c r="H18" i="3"/>
  <c r="G18" i="3"/>
  <c r="F18" i="3"/>
  <c r="E18" i="3"/>
  <c r="P18" i="3" s="1"/>
  <c r="C18" i="3"/>
  <c r="O17" i="3"/>
  <c r="N17" i="3"/>
  <c r="M17" i="3"/>
  <c r="L17" i="3"/>
  <c r="K17" i="3"/>
  <c r="J17" i="3"/>
  <c r="I17" i="3"/>
  <c r="H17" i="3"/>
  <c r="G17" i="3"/>
  <c r="F17" i="3"/>
  <c r="E17" i="3"/>
  <c r="P17" i="3" s="1"/>
  <c r="C17" i="3"/>
  <c r="O16" i="3"/>
  <c r="N16" i="3"/>
  <c r="M16" i="3"/>
  <c r="L16" i="3"/>
  <c r="K16" i="3"/>
  <c r="J16" i="3"/>
  <c r="I16" i="3"/>
  <c r="H16" i="3"/>
  <c r="G16" i="3"/>
  <c r="F16" i="3"/>
  <c r="E16" i="3"/>
  <c r="P16" i="3" s="1"/>
  <c r="C16" i="3"/>
  <c r="O15" i="3"/>
  <c r="N15" i="3"/>
  <c r="M15" i="3"/>
  <c r="L15" i="3"/>
  <c r="K15" i="3"/>
  <c r="J15" i="3"/>
  <c r="I15" i="3"/>
  <c r="H15" i="3"/>
  <c r="G15" i="3"/>
  <c r="F15" i="3"/>
  <c r="E15" i="3"/>
  <c r="P15" i="3" s="1"/>
  <c r="C15" i="3"/>
  <c r="O14" i="3"/>
  <c r="N14" i="3"/>
  <c r="M14" i="3"/>
  <c r="L14" i="3"/>
  <c r="K14" i="3"/>
  <c r="J14" i="3"/>
  <c r="I14" i="3"/>
  <c r="H14" i="3"/>
  <c r="G14" i="3"/>
  <c r="F14" i="3"/>
  <c r="E14" i="3"/>
  <c r="P14" i="3" s="1"/>
  <c r="C14" i="3"/>
  <c r="O13" i="3"/>
  <c r="N13" i="3"/>
  <c r="M13" i="3"/>
  <c r="L13" i="3"/>
  <c r="K13" i="3"/>
  <c r="J13" i="3"/>
  <c r="I13" i="3"/>
  <c r="H13" i="3"/>
  <c r="G13" i="3"/>
  <c r="F13" i="3"/>
  <c r="E13" i="3"/>
  <c r="P13" i="3" s="1"/>
  <c r="C13" i="3"/>
  <c r="O12" i="3"/>
  <c r="N12" i="3"/>
  <c r="M12" i="3"/>
  <c r="L12" i="3"/>
  <c r="K12" i="3"/>
  <c r="J12" i="3"/>
  <c r="I12" i="3"/>
  <c r="H12" i="3"/>
  <c r="G12" i="3"/>
  <c r="F12" i="3"/>
  <c r="E12" i="3"/>
  <c r="P12" i="3" s="1"/>
  <c r="C12" i="3"/>
  <c r="O11" i="3"/>
  <c r="N11" i="3"/>
  <c r="M11" i="3"/>
  <c r="L11" i="3"/>
  <c r="K11" i="3"/>
  <c r="J11" i="3"/>
  <c r="I11" i="3"/>
  <c r="H11" i="3"/>
  <c r="G11" i="3"/>
  <c r="F11" i="3"/>
  <c r="E11" i="3"/>
  <c r="P11" i="3" s="1"/>
  <c r="C11" i="3"/>
  <c r="O10" i="3"/>
  <c r="N10" i="3"/>
  <c r="M10" i="3"/>
  <c r="L10" i="3"/>
  <c r="K10" i="3"/>
  <c r="J10" i="3"/>
  <c r="I10" i="3"/>
  <c r="H10" i="3"/>
  <c r="G10" i="3"/>
  <c r="F10" i="3"/>
  <c r="E10" i="3"/>
  <c r="P10" i="3" s="1"/>
  <c r="C10" i="3"/>
  <c r="O9" i="3"/>
  <c r="N9" i="3"/>
  <c r="M9" i="3"/>
  <c r="L9" i="3"/>
  <c r="K9" i="3"/>
  <c r="J9" i="3"/>
  <c r="I9" i="3"/>
  <c r="H9" i="3"/>
  <c r="G9" i="3"/>
  <c r="F9" i="3"/>
  <c r="E9" i="3"/>
  <c r="P9" i="3" s="1"/>
  <c r="C9" i="3"/>
  <c r="O8" i="3"/>
  <c r="N8" i="3"/>
  <c r="M8" i="3"/>
  <c r="L8" i="3"/>
  <c r="K8" i="3"/>
  <c r="J8" i="3"/>
  <c r="I8" i="3"/>
  <c r="H8" i="3"/>
  <c r="G8" i="3"/>
  <c r="F8" i="3"/>
  <c r="E8" i="3"/>
  <c r="P8" i="3" s="1"/>
  <c r="C8" i="3"/>
  <c r="O7" i="3"/>
  <c r="N7" i="3"/>
  <c r="M7" i="3"/>
  <c r="L7" i="3"/>
  <c r="K7" i="3"/>
  <c r="J7" i="3"/>
  <c r="I7" i="3"/>
  <c r="H7" i="3"/>
  <c r="G7" i="3"/>
  <c r="F7" i="3"/>
  <c r="E7" i="3"/>
  <c r="P7" i="3" s="1"/>
  <c r="C7" i="3"/>
  <c r="O6" i="3"/>
  <c r="N6" i="3"/>
  <c r="M6" i="3"/>
  <c r="L6" i="3"/>
  <c r="K6" i="3"/>
  <c r="J6" i="3"/>
  <c r="I6" i="3"/>
  <c r="H6" i="3"/>
  <c r="G6" i="3"/>
  <c r="F6" i="3"/>
  <c r="E6" i="3"/>
  <c r="P6" i="3" s="1"/>
  <c r="C6" i="3"/>
  <c r="O5" i="3"/>
  <c r="N5" i="3"/>
  <c r="M5" i="3"/>
  <c r="L5" i="3"/>
  <c r="K5" i="3"/>
  <c r="J5" i="3"/>
  <c r="I5" i="3"/>
  <c r="H5" i="3"/>
  <c r="G5" i="3"/>
  <c r="F5" i="3"/>
  <c r="E5" i="3"/>
  <c r="P5" i="3" s="1"/>
  <c r="C5" i="3"/>
  <c r="O4" i="3"/>
  <c r="N4" i="3"/>
  <c r="M4" i="3"/>
  <c r="L4" i="3"/>
  <c r="K4" i="3"/>
  <c r="J4" i="3"/>
  <c r="I4" i="3"/>
  <c r="H4" i="3"/>
  <c r="G4" i="3"/>
  <c r="F4" i="3"/>
  <c r="E4" i="3"/>
  <c r="P4" i="3" s="1"/>
  <c r="C4" i="3"/>
  <c r="O3" i="3"/>
  <c r="N3" i="3"/>
  <c r="M3" i="3"/>
  <c r="L3" i="3"/>
  <c r="K3" i="3"/>
  <c r="J3" i="3"/>
  <c r="I3" i="3"/>
  <c r="H3" i="3"/>
  <c r="G3" i="3"/>
  <c r="F3" i="3"/>
  <c r="P3" i="3"/>
  <c r="C3" i="3"/>
  <c r="V39" i="3" s="1"/>
  <c r="Q3" i="3" l="1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T39" i="3"/>
  <c r="R39" i="3"/>
  <c r="Q86" i="3"/>
  <c r="R86" i="3" s="1"/>
  <c r="T40" i="3" l="1"/>
  <c r="F4" i="2"/>
  <c r="F5" i="2"/>
  <c r="F6" i="2"/>
  <c r="F7" i="2"/>
  <c r="F8" i="2"/>
  <c r="F9" i="2"/>
  <c r="F10" i="2"/>
  <c r="F11" i="2"/>
  <c r="F12" i="2"/>
  <c r="F13" i="2"/>
  <c r="F14" i="2"/>
  <c r="F3" i="2"/>
  <c r="E4" i="2"/>
  <c r="E5" i="2"/>
  <c r="E6" i="2"/>
  <c r="E7" i="2"/>
  <c r="E8" i="2"/>
  <c r="E9" i="2"/>
  <c r="E10" i="2"/>
  <c r="E11" i="2"/>
  <c r="E12" i="2"/>
  <c r="E13" i="2"/>
  <c r="E14" i="2"/>
  <c r="E3" i="2"/>
  <c r="D7" i="2"/>
  <c r="C4" i="2"/>
  <c r="C5" i="2" l="1"/>
  <c r="E14" i="1"/>
  <c r="D14" i="1"/>
  <c r="D6" i="1"/>
  <c r="D7" i="1"/>
  <c r="D8" i="1"/>
  <c r="D9" i="1"/>
  <c r="D10" i="1"/>
  <c r="D11" i="1"/>
  <c r="D12" i="1"/>
  <c r="D13" i="1"/>
  <c r="D5" i="1"/>
  <c r="C20" i="1"/>
  <c r="A14" i="1"/>
  <c r="C6" i="1"/>
  <c r="E6" i="1" s="1"/>
  <c r="G6" i="1" s="1"/>
  <c r="H6" i="1" s="1"/>
  <c r="C7" i="1"/>
  <c r="E7" i="1" s="1"/>
  <c r="G7" i="1" s="1"/>
  <c r="H7" i="1" s="1"/>
  <c r="C8" i="1"/>
  <c r="E8" i="1" s="1"/>
  <c r="G8" i="1" s="1"/>
  <c r="H8" i="1" s="1"/>
  <c r="C9" i="1"/>
  <c r="E9" i="1" s="1"/>
  <c r="G9" i="1" s="1"/>
  <c r="H9" i="1" s="1"/>
  <c r="C10" i="1"/>
  <c r="E10" i="1" s="1"/>
  <c r="G10" i="1" s="1"/>
  <c r="H10" i="1" s="1"/>
  <c r="C11" i="1"/>
  <c r="E11" i="1" s="1"/>
  <c r="G11" i="1" s="1"/>
  <c r="H11" i="1" s="1"/>
  <c r="C12" i="1"/>
  <c r="E12" i="1" s="1"/>
  <c r="G12" i="1" s="1"/>
  <c r="H12" i="1" s="1"/>
  <c r="C13" i="1"/>
  <c r="E13" i="1" s="1"/>
  <c r="G13" i="1" s="1"/>
  <c r="H13" i="1" s="1"/>
  <c r="C5" i="1"/>
  <c r="E5" i="1" s="1"/>
  <c r="G5" i="1" s="1"/>
  <c r="H5" i="1" s="1"/>
  <c r="C6" i="2" l="1"/>
  <c r="F5" i="1"/>
  <c r="F6" i="1"/>
  <c r="F7" i="1"/>
  <c r="F8" i="1"/>
  <c r="F9" i="1"/>
  <c r="F10" i="1"/>
  <c r="F11" i="1"/>
  <c r="F12" i="1"/>
  <c r="F13" i="1"/>
  <c r="C14" i="1"/>
  <c r="C7" i="2" l="1"/>
  <c r="D8" i="2"/>
  <c r="F14" i="1"/>
  <c r="C8" i="2" l="1"/>
  <c r="D9" i="2"/>
  <c r="C9" i="2" l="1"/>
  <c r="D10" i="2"/>
  <c r="C10" i="2" l="1"/>
  <c r="D11" i="2"/>
  <c r="C11" i="2" l="1"/>
  <c r="D12" i="2"/>
  <c r="C12" i="2" l="1"/>
  <c r="C13" i="2" s="1"/>
  <c r="C14" i="2" s="1"/>
  <c r="D13" i="2"/>
  <c r="D14" i="2" l="1"/>
</calcChain>
</file>

<file path=xl/sharedStrings.xml><?xml version="1.0" encoding="utf-8"?>
<sst xmlns="http://schemas.openxmlformats.org/spreadsheetml/2006/main" count="91" uniqueCount="72">
  <si>
    <t>Observation</t>
  </si>
  <si>
    <t>Demand</t>
  </si>
  <si>
    <t>3 Period Moving Average</t>
  </si>
  <si>
    <t>MAD</t>
  </si>
  <si>
    <t>Average</t>
  </si>
  <si>
    <t>RMSE</t>
  </si>
  <si>
    <t>MAPE</t>
  </si>
  <si>
    <t>(Y-Yfitted)^2</t>
  </si>
  <si>
    <t>|Y-Yfitted|</t>
  </si>
  <si>
    <t>ExpSmoothning</t>
  </si>
  <si>
    <t xml:space="preserve">Damping Factor </t>
  </si>
  <si>
    <t>Yt</t>
  </si>
  <si>
    <t>Forecast Ft</t>
  </si>
  <si>
    <t>Std Error</t>
  </si>
  <si>
    <t>Forecast Error</t>
  </si>
  <si>
    <t>Forecast Error Squared</t>
  </si>
  <si>
    <t>TABLE 6.4 Monthly Hotel Room Averages for 14 Years</t>
  </si>
  <si>
    <t>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</si>
  <si>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</si>
  <si>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</si>
  <si>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</si>
  <si>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</si>
  <si>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</si>
  <si>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</si>
  <si>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</si>
  <si>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</si>
  <si>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</si>
  <si>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</si>
  <si>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</si>
  <si>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Predicted</t>
  </si>
  <si>
    <t>Error</t>
  </si>
  <si>
    <t>spss output</t>
  </si>
  <si>
    <t>Model</t>
  </si>
  <si>
    <t>Unstandardized Coefficients</t>
  </si>
  <si>
    <t>Standardized Coefficients</t>
  </si>
  <si>
    <t>Sig.</t>
  </si>
  <si>
    <t>B</t>
  </si>
  <si>
    <t>Std. Error</t>
  </si>
  <si>
    <t>Beta</t>
  </si>
  <si>
    <t>1</t>
  </si>
  <si>
    <t>(Constant)</t>
  </si>
  <si>
    <t>Period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</si>
  <si>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</si>
  <si>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</si>
  <si>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</si>
  <si>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</si>
  <si>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</si>
  <si>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</si>
  <si>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</si>
  <si>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</si>
  <si>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</si>
  <si>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</si>
  <si>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</si>
  <si>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a. Dependent Variable: Yt_transformed</t>
  </si>
  <si>
    <t>Prediction</t>
  </si>
  <si>
    <t>Predicted^4</t>
  </si>
  <si>
    <t>Calculated SE</t>
  </si>
  <si>
    <t>Y_bar</t>
  </si>
  <si>
    <t>(Yt)^.25</t>
  </si>
  <si>
    <t>Predicted Value</t>
  </si>
  <si>
    <t>95% CL Mean</t>
  </si>
  <si>
    <t>95% Predict</t>
  </si>
  <si>
    <t>mean</t>
  </si>
  <si>
    <t>predict</t>
  </si>
  <si>
    <t>using v1</t>
  </si>
  <si>
    <t>using v2</t>
  </si>
  <si>
    <t>using v3</t>
  </si>
  <si>
    <t>v1</t>
  </si>
  <si>
    <t>v2</t>
  </si>
  <si>
    <t>v3</t>
  </si>
  <si>
    <r>
      <t>Coefficients</t>
    </r>
    <r>
      <rPr>
        <b/>
        <vertAlign val="superscript"/>
        <sz val="10"/>
        <color indexed="8"/>
        <rFont val="Calibri"/>
        <family val="2"/>
        <scheme val="minor"/>
      </rPr>
      <t>a</t>
    </r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</si>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</sst>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"/>
    <numFmt numFmtId="166" formatCode="0.00000000000000"/>
    <numFmt numFmtId="167" formatCode="0.000000000000000000"/>
    <numFmt numFmtId="168" formatCode="###0.000"/>
    <numFmt numFmtId="169" formatCode="####.000"/>
    <numFmt numFmtId="170" formatCode="0.00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vertAlign val="superscript"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8">
    <xf numFmtId="0" fontId="0" fillId="0" borderId="0" xfId="0"/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164" fontId="0" fillId="2" borderId="3" xfId="0" applyNumberFormat="1" applyFill="1" applyBorder="1" applyAlignment="1">
      <alignment horizontal="left" vertical="top"/>
    </xf>
    <xf numFmtId="165" fontId="0" fillId="2" borderId="3" xfId="0" applyNumberForma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165" fontId="0" fillId="2" borderId="9" xfId="0" applyNumberFormat="1" applyFill="1" applyBorder="1" applyAlignment="1">
      <alignment horizontal="left" vertical="top"/>
    </xf>
    <xf numFmtId="2" fontId="0" fillId="2" borderId="3" xfId="0" applyNumberFormat="1" applyFill="1" applyBorder="1" applyAlignment="1">
      <alignment horizontal="left" vertical="top"/>
    </xf>
    <xf numFmtId="2" fontId="0" fillId="2" borderId="1" xfId="1" applyNumberFormat="1" applyFont="1" applyFill="1" applyBorder="1" applyAlignment="1">
      <alignment horizontal="left" vertical="top"/>
    </xf>
    <xf numFmtId="2" fontId="0" fillId="2" borderId="9" xfId="0" applyNumberFormat="1" applyFill="1" applyBorder="1" applyAlignment="1">
      <alignment horizontal="left" vertical="top"/>
    </xf>
    <xf numFmtId="2" fontId="0" fillId="0" borderId="10" xfId="0" applyNumberFormat="1" applyFont="1" applyBorder="1" applyAlignment="1">
      <alignment horizontal="left"/>
    </xf>
    <xf numFmtId="0" fontId="0" fillId="2" borderId="0" xfId="0" applyFill="1"/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/>
    <xf numFmtId="0" fontId="2" fillId="2" borderId="0" xfId="0" applyFont="1" applyFill="1"/>
    <xf numFmtId="0" fontId="0" fillId="0" borderId="1" xfId="0" applyBorder="1" applyAlignment="1">
      <alignment horizontal="left" vertical="top"/>
    </xf>
    <xf numFmtId="0" fontId="0" fillId="2" borderId="21" xfId="0" applyFill="1" applyBorder="1" applyAlignment="1">
      <alignment horizontal="left" vertical="top"/>
    </xf>
    <xf numFmtId="0" fontId="0" fillId="2" borderId="0" xfId="0" applyNumberForma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166" fontId="4" fillId="2" borderId="21" xfId="0" applyNumberFormat="1" applyFont="1" applyFill="1" applyBorder="1" applyAlignment="1">
      <alignment horizontal="left" vertical="top"/>
    </xf>
    <xf numFmtId="167" fontId="4" fillId="2" borderId="21" xfId="0" applyNumberFormat="1" applyFont="1" applyFill="1" applyBorder="1" applyAlignment="1">
      <alignment horizontal="left" vertical="top"/>
    </xf>
    <xf numFmtId="170" fontId="4" fillId="2" borderId="21" xfId="0" applyNumberFormat="1" applyFont="1" applyFill="1" applyBorder="1" applyAlignment="1">
      <alignment horizontal="left" vertical="top"/>
    </xf>
    <xf numFmtId="167" fontId="4" fillId="2" borderId="0" xfId="0" applyNumberFormat="1" applyFont="1" applyFill="1" applyAlignment="1">
      <alignment horizontal="left" vertical="top"/>
    </xf>
    <xf numFmtId="0" fontId="5" fillId="2" borderId="21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8" fillId="2" borderId="14" xfId="2" applyFont="1" applyFill="1" applyBorder="1" applyAlignment="1">
      <alignment horizontal="left" vertical="top" wrapText="1"/>
    </xf>
    <xf numFmtId="0" fontId="8" fillId="2" borderId="18" xfId="2" applyFont="1" applyFill="1" applyBorder="1" applyAlignment="1">
      <alignment horizontal="left" vertical="top" wrapText="1"/>
    </xf>
    <xf numFmtId="0" fontId="8" fillId="2" borderId="19" xfId="2" applyFont="1" applyFill="1" applyBorder="1" applyAlignment="1">
      <alignment horizontal="left" vertical="top" wrapText="1"/>
    </xf>
    <xf numFmtId="0" fontId="8" fillId="2" borderId="12" xfId="2" applyFont="1" applyFill="1" applyBorder="1" applyAlignment="1">
      <alignment horizontal="left" vertical="top" wrapText="1"/>
    </xf>
    <xf numFmtId="168" fontId="8" fillId="2" borderId="22" xfId="2" applyNumberFormat="1" applyFont="1" applyFill="1" applyBorder="1" applyAlignment="1">
      <alignment horizontal="left" vertical="top"/>
    </xf>
    <xf numFmtId="169" fontId="8" fillId="2" borderId="23" xfId="2" applyNumberFormat="1" applyFont="1" applyFill="1" applyBorder="1" applyAlignment="1">
      <alignment horizontal="left" vertical="top"/>
    </xf>
    <xf numFmtId="0" fontId="8" fillId="2" borderId="23" xfId="2" applyFont="1" applyFill="1" applyBorder="1" applyAlignment="1">
      <alignment horizontal="left" vertical="top" wrapText="1"/>
    </xf>
    <xf numFmtId="168" fontId="8" fillId="2" borderId="23" xfId="2" applyNumberFormat="1" applyFont="1" applyFill="1" applyBorder="1" applyAlignment="1">
      <alignment horizontal="left" vertical="top"/>
    </xf>
    <xf numFmtId="169" fontId="8" fillId="2" borderId="24" xfId="2" applyNumberFormat="1" applyFont="1" applyFill="1" applyBorder="1" applyAlignment="1">
      <alignment horizontal="left" vertical="top"/>
    </xf>
    <xf numFmtId="0" fontId="8" fillId="2" borderId="26" xfId="2" applyFont="1" applyFill="1" applyBorder="1" applyAlignment="1">
      <alignment horizontal="left" vertical="top" wrapText="1"/>
    </xf>
    <xf numFmtId="169" fontId="8" fillId="2" borderId="27" xfId="2" applyNumberFormat="1" applyFont="1" applyFill="1" applyBorder="1" applyAlignment="1">
      <alignment horizontal="left" vertical="top"/>
    </xf>
    <xf numFmtId="169" fontId="8" fillId="2" borderId="28" xfId="2" applyNumberFormat="1" applyFont="1" applyFill="1" applyBorder="1" applyAlignment="1">
      <alignment horizontal="left" vertical="top"/>
    </xf>
    <xf numFmtId="168" fontId="8" fillId="2" borderId="28" xfId="2" applyNumberFormat="1" applyFont="1" applyFill="1" applyBorder="1" applyAlignment="1">
      <alignment horizontal="left" vertical="top"/>
    </xf>
    <xf numFmtId="169" fontId="8" fillId="2" borderId="29" xfId="2" applyNumberFormat="1" applyFont="1" applyFill="1" applyBorder="1" applyAlignment="1">
      <alignment horizontal="left" vertical="top"/>
    </xf>
    <xf numFmtId="0" fontId="8" fillId="2" borderId="17" xfId="2" applyFont="1" applyFill="1" applyBorder="1" applyAlignment="1">
      <alignment horizontal="left" vertical="top" wrapText="1"/>
    </xf>
    <xf numFmtId="169" fontId="8" fillId="2" borderId="30" xfId="2" applyNumberFormat="1" applyFont="1" applyFill="1" applyBorder="1" applyAlignment="1">
      <alignment horizontal="left" vertical="top"/>
    </xf>
    <xf numFmtId="169" fontId="8" fillId="2" borderId="31" xfId="2" applyNumberFormat="1" applyFont="1" applyFill="1" applyBorder="1" applyAlignment="1">
      <alignment horizontal="left" vertical="top"/>
    </xf>
    <xf numFmtId="168" fontId="8" fillId="2" borderId="31" xfId="2" applyNumberFormat="1" applyFont="1" applyFill="1" applyBorder="1" applyAlignment="1">
      <alignment horizontal="left" vertical="top"/>
    </xf>
    <xf numFmtId="169" fontId="8" fillId="2" borderId="32" xfId="2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2" borderId="21" xfId="0" applyNumberForma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top" wrapText="1"/>
    </xf>
    <xf numFmtId="0" fontId="6" fillId="2" borderId="0" xfId="2" applyFont="1" applyFill="1" applyBorder="1" applyAlignment="1">
      <alignment horizontal="left" vertical="top" wrapText="1"/>
    </xf>
    <xf numFmtId="0" fontId="8" fillId="2" borderId="11" xfId="2" applyFont="1" applyFill="1" applyBorder="1" applyAlignment="1">
      <alignment horizontal="left" vertical="top" wrapText="1"/>
    </xf>
    <xf numFmtId="0" fontId="8" fillId="2" borderId="12" xfId="2" applyFont="1" applyFill="1" applyBorder="1" applyAlignment="1">
      <alignment horizontal="left" vertical="top" wrapText="1"/>
    </xf>
    <xf numFmtId="0" fontId="8" fillId="2" borderId="16" xfId="2" applyFont="1" applyFill="1" applyBorder="1" applyAlignment="1">
      <alignment horizontal="left" vertical="top" wrapText="1"/>
    </xf>
    <xf numFmtId="0" fontId="8" fillId="2" borderId="17" xfId="2" applyFont="1" applyFill="1" applyBorder="1" applyAlignment="1">
      <alignment horizontal="left" vertical="top" wrapText="1"/>
    </xf>
    <xf numFmtId="0" fontId="8" fillId="2" borderId="13" xfId="2" applyFont="1" applyFill="1" applyBorder="1" applyAlignment="1">
      <alignment horizontal="left" vertical="top" wrapText="1"/>
    </xf>
    <xf numFmtId="0" fontId="8" fillId="2" borderId="14" xfId="2" applyFont="1" applyFill="1" applyBorder="1" applyAlignment="1">
      <alignment horizontal="left" vertical="top" wrapText="1"/>
    </xf>
    <xf numFmtId="0" fontId="8" fillId="2" borderId="19" xfId="2" applyFont="1" applyFill="1" applyBorder="1" applyAlignment="1">
      <alignment horizontal="left" vertical="top" wrapText="1"/>
    </xf>
    <xf numFmtId="0" fontId="8" fillId="2" borderId="15" xfId="2" applyFont="1" applyFill="1" applyBorder="1" applyAlignment="1">
      <alignment horizontal="left" vertical="top" wrapText="1"/>
    </xf>
    <xf numFmtId="0" fontId="8" fillId="2" borderId="20" xfId="2" applyFont="1" applyFill="1" applyBorder="1" applyAlignment="1">
      <alignment horizontal="left" vertical="top" wrapText="1"/>
    </xf>
    <xf numFmtId="0" fontId="8" fillId="2" borderId="11" xfId="2" applyFont="1" applyFill="1" applyBorder="1" applyAlignment="1">
      <alignment horizontal="left" vertical="top"/>
    </xf>
    <xf numFmtId="0" fontId="8" fillId="2" borderId="25" xfId="2" applyFont="1" applyFill="1" applyBorder="1" applyAlignment="1">
      <alignment horizontal="left" vertical="top" wrapText="1"/>
    </xf>
  </cellXfs>
  <cellStyles count="3">
    <cellStyle name="Normal" xfId="0" builtinId="0"/>
    <cellStyle name="Normal_pg297" xfId="2"/>
    <cellStyle name="Percent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0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5" formatCode="0.000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left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MA'!$C$1</c:f>
              <c:strCache>
                <c:ptCount val="1"/>
                <c:pt idx="0">
                  <c:v>3 Period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437445319335083E-4"/>
                  <c:y val="8.1918197725284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MA'!$A$2:$A$13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'Problem MA'!$C$2:$C$13</c:f>
              <c:numCache>
                <c:formatCode>General</c:formatCode>
                <c:ptCount val="12"/>
                <c:pt idx="3" formatCode="0.00000">
                  <c:v>10.666666666666666</c:v>
                </c:pt>
                <c:pt idx="4" formatCode="0.00000">
                  <c:v>14.666666666666666</c:v>
                </c:pt>
                <c:pt idx="5">
                  <c:v>13</c:v>
                </c:pt>
                <c:pt idx="6">
                  <c:v>12</c:v>
                </c:pt>
                <c:pt idx="7" formatCode="0.0000">
                  <c:v>9.6666666666666661</c:v>
                </c:pt>
                <c:pt idx="8" formatCode="0.0000">
                  <c:v>10.333333333333334</c:v>
                </c:pt>
                <c:pt idx="9">
                  <c:v>10</c:v>
                </c:pt>
                <c:pt idx="10" formatCode="0.0000">
                  <c:v>9.3333333333333339</c:v>
                </c:pt>
                <c:pt idx="11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19088"/>
        <c:axId val="229419648"/>
      </c:scatterChart>
      <c:valAx>
        <c:axId val="2294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19648"/>
        <c:crosses val="autoZero"/>
        <c:crossBetween val="midCat"/>
        <c:majorUnit val="1"/>
      </c:valAx>
      <c:valAx>
        <c:axId val="2294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1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Vs 3 Period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MA'!$B$1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'Problem MA'!$A$2:$A$13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'Problem MA'!$B$2:$B$13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11</c:v>
                </c:pt>
                <c:pt idx="3">
                  <c:v>19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11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'Problem MA'!$C$1</c:f>
              <c:strCache>
                <c:ptCount val="1"/>
                <c:pt idx="0">
                  <c:v>3 Period Moving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'Problem MA'!$A$2:$A$13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'Problem MA'!$C$2:$C$13</c:f>
              <c:numCache>
                <c:formatCode>General</c:formatCode>
                <c:ptCount val="12"/>
                <c:pt idx="3" formatCode="0.00000">
                  <c:v>10.666666666666666</c:v>
                </c:pt>
                <c:pt idx="4" formatCode="0.00000">
                  <c:v>14.666666666666666</c:v>
                </c:pt>
                <c:pt idx="5">
                  <c:v>13</c:v>
                </c:pt>
                <c:pt idx="6">
                  <c:v>12</c:v>
                </c:pt>
                <c:pt idx="7" formatCode="0.0000">
                  <c:v>9.6666666666666661</c:v>
                </c:pt>
                <c:pt idx="8" formatCode="0.0000">
                  <c:v>10.333333333333334</c:v>
                </c:pt>
                <c:pt idx="9">
                  <c:v>10</c:v>
                </c:pt>
                <c:pt idx="10" formatCode="0.0000">
                  <c:v>9.3333333333333339</c:v>
                </c:pt>
                <c:pt idx="11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53472"/>
        <c:axId val="229854032"/>
      </c:lineChart>
      <c:catAx>
        <c:axId val="229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4032"/>
        <c:crosses val="autoZero"/>
        <c:auto val="1"/>
        <c:lblAlgn val="ctr"/>
        <c:lblOffset val="100"/>
        <c:noMultiLvlLbl val="0"/>
      </c:catAx>
      <c:valAx>
        <c:axId val="2298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'Problem Exp'!$B$3:$B$14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11</c:v>
                </c:pt>
                <c:pt idx="3">
                  <c:v>19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11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'Problem Exp'!$C$3:$C$14</c:f>
              <c:numCache>
                <c:formatCode>General</c:formatCode>
                <c:ptCount val="12"/>
                <c:pt idx="1">
                  <c:v>7</c:v>
                </c:pt>
                <c:pt idx="2">
                  <c:v>11.899999999999999</c:v>
                </c:pt>
                <c:pt idx="3">
                  <c:v>11.27</c:v>
                </c:pt>
                <c:pt idx="4">
                  <c:v>16.680999999999997</c:v>
                </c:pt>
                <c:pt idx="5">
                  <c:v>11.304299999999998</c:v>
                </c:pt>
                <c:pt idx="6">
                  <c:v>8.9912899999999993</c:v>
                </c:pt>
                <c:pt idx="7">
                  <c:v>11.097386999999998</c:v>
                </c:pt>
                <c:pt idx="8">
                  <c:v>11.029216099999999</c:v>
                </c:pt>
                <c:pt idx="9">
                  <c:v>8.2087648299999998</c:v>
                </c:pt>
                <c:pt idx="10">
                  <c:v>9.4626294489999996</c:v>
                </c:pt>
                <c:pt idx="11">
                  <c:v>9.8387888347000008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2311344"/>
        <c:axId val="292311904"/>
      </c:lineChart>
      <c:catAx>
        <c:axId val="29231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11904"/>
        <c:crosses val="autoZero"/>
        <c:auto val="1"/>
        <c:lblAlgn val="ctr"/>
        <c:lblOffset val="100"/>
        <c:noMultiLvlLbl val="0"/>
      </c:catAx>
      <c:valAx>
        <c:axId val="2923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1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'Hotel Occup'!$C$2</c:f>
              <c:strCache>
                <c:ptCount val="1"/>
                <c:pt idx="0">
                  <c:v>(Yt)^.25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'Hotel Occup'!$C$3:$C$170</c:f>
              <c:numCache>
                <c:formatCode>General</c:formatCode>
                <c:ptCount val="168"/>
                <c:pt idx="0">
                  <c:v>4.7310706278388395</c:v>
                </c:pt>
                <c:pt idx="1">
                  <c:v>4.7000768115398417</c:v>
                </c:pt>
                <c:pt idx="2">
                  <c:v>4.7381372205375873</c:v>
                </c:pt>
                <c:pt idx="3">
                  <c:v>4.9032265458922675</c:v>
                </c:pt>
                <c:pt idx="4">
                  <c:v>4.8316907040763173</c:v>
                </c:pt>
                <c:pt idx="5">
                  <c:v>5.0139415812265975</c:v>
                </c:pt>
                <c:pt idx="6">
                  <c:v>5.1943695600586679</c:v>
                </c:pt>
                <c:pt idx="7">
                  <c:v>5.1890099282688329</c:v>
                </c:pt>
                <c:pt idx="8">
                  <c:v>4.9180050065952203</c:v>
                </c:pt>
                <c:pt idx="9">
                  <c:v>4.8250278189504394</c:v>
                </c:pt>
                <c:pt idx="10">
                  <c:v>4.6806946386414321</c:v>
                </c:pt>
                <c:pt idx="11">
                  <c:v>4.7980963794449432</c:v>
                </c:pt>
                <c:pt idx="12">
                  <c:v>4.7707036539154348</c:v>
                </c:pt>
                <c:pt idx="13">
                  <c:v>4.70248278970758</c:v>
                </c:pt>
                <c:pt idx="14">
                  <c:v>4.7935634538568603</c:v>
                </c:pt>
                <c:pt idx="15">
                  <c:v>4.9471685337211664</c:v>
                </c:pt>
                <c:pt idx="16">
                  <c:v>4.8904520738069595</c:v>
                </c:pt>
                <c:pt idx="17">
                  <c:v>5.0666552385165176</c:v>
                </c:pt>
                <c:pt idx="18">
                  <c:v>5.2138809382394191</c:v>
                </c:pt>
                <c:pt idx="19">
                  <c:v>5.2470753564125996</c:v>
                </c:pt>
                <c:pt idx="20">
                  <c:v>4.9533512183945314</c:v>
                </c:pt>
                <c:pt idx="21">
                  <c:v>4.9222030513959334</c:v>
                </c:pt>
                <c:pt idx="22">
                  <c:v>4.7215989674693839</c:v>
                </c:pt>
                <c:pt idx="23">
                  <c:v>4.8602493374348024</c:v>
                </c:pt>
                <c:pt idx="24">
                  <c:v>4.8537035322297442</c:v>
                </c:pt>
                <c:pt idx="25">
                  <c:v>4.782174531743749</c:v>
                </c:pt>
                <c:pt idx="26">
                  <c:v>4.8026164940937761</c:v>
                </c:pt>
                <c:pt idx="27">
                  <c:v>4.9959951910202403</c:v>
                </c:pt>
                <c:pt idx="28">
                  <c:v>4.9451024783390451</c:v>
                </c:pt>
                <c:pt idx="29">
                  <c:v>5.1121686876260215</c:v>
                </c:pt>
                <c:pt idx="30">
                  <c:v>5.2745478940367123</c:v>
                </c:pt>
                <c:pt idx="31">
                  <c:v>5.2847403046448633</c:v>
                </c:pt>
                <c:pt idx="32">
                  <c:v>4.9676881301573408</c:v>
                </c:pt>
                <c:pt idx="33">
                  <c:v>4.9574601818763018</c:v>
                </c:pt>
                <c:pt idx="34">
                  <c:v>4.8003580328560727</c:v>
                </c:pt>
                <c:pt idx="35">
                  <c:v>4.9326514291193204</c:v>
                </c:pt>
                <c:pt idx="36">
                  <c:v>4.9032265458922675</c:v>
                </c:pt>
                <c:pt idx="37">
                  <c:v>4.8272518471136436</c:v>
                </c:pt>
                <c:pt idx="38">
                  <c:v>4.8754208688080896</c:v>
                </c:pt>
                <c:pt idx="39">
                  <c:v>5.0453784915222872</c:v>
                </c:pt>
                <c:pt idx="40">
                  <c:v>4.9798788675302621</c:v>
                </c:pt>
                <c:pt idx="41">
                  <c:v>5.1381667513703926</c:v>
                </c:pt>
                <c:pt idx="42">
                  <c:v>5.2931891570435869</c:v>
                </c:pt>
                <c:pt idx="43">
                  <c:v>5.3674687313272598</c:v>
                </c:pt>
                <c:pt idx="44">
                  <c:v>5.0395287674940983</c:v>
                </c:pt>
                <c:pt idx="45">
                  <c:v>5.0356176052408834</c:v>
                </c:pt>
                <c:pt idx="46">
                  <c:v>4.8449343843452626</c:v>
                </c:pt>
                <c:pt idx="47">
                  <c:v>4.9615589536135047</c:v>
                </c:pt>
                <c:pt idx="48">
                  <c:v>4.9180050065952203</c:v>
                </c:pt>
                <c:pt idx="49">
                  <c:v>4.8493249048305369</c:v>
                </c:pt>
                <c:pt idx="50">
                  <c:v>4.8989794855663567</c:v>
                </c:pt>
                <c:pt idx="51">
                  <c:v>5.0781486701804281</c:v>
                </c:pt>
                <c:pt idx="52">
                  <c:v>5.0608790688704852</c:v>
                </c:pt>
                <c:pt idx="53">
                  <c:v>5.1800401282227035</c:v>
                </c:pt>
                <c:pt idx="54">
                  <c:v>5.3609901815242882</c:v>
                </c:pt>
                <c:pt idx="55">
                  <c:v>5.3803559038654916</c:v>
                </c:pt>
                <c:pt idx="56">
                  <c:v>5.0531466107374534</c:v>
                </c:pt>
                <c:pt idx="57">
                  <c:v>5.0704950709338901</c:v>
                </c:pt>
                <c:pt idx="58">
                  <c:v>4.9159019464579581</c:v>
                </c:pt>
                <c:pt idx="59">
                  <c:v>5.0375743250992384</c:v>
                </c:pt>
                <c:pt idx="60">
                  <c:v>4.9959951910202403</c:v>
                </c:pt>
                <c:pt idx="61">
                  <c:v>4.8493249048305369</c:v>
                </c:pt>
                <c:pt idx="62">
                  <c:v>4.9471685337211664</c:v>
                </c:pt>
                <c:pt idx="63">
                  <c:v>5.0628066559915741</c:v>
                </c:pt>
                <c:pt idx="64">
                  <c:v>5.1065457621380999</c:v>
                </c:pt>
                <c:pt idx="65">
                  <c:v>5.2488050666710633</c:v>
                </c:pt>
                <c:pt idx="66">
                  <c:v>5.4434423649064305</c:v>
                </c:pt>
                <c:pt idx="67">
                  <c:v>5.4480862841287365</c:v>
                </c:pt>
                <c:pt idx="68">
                  <c:v>5.1528473773927663</c:v>
                </c:pt>
                <c:pt idx="69">
                  <c:v>5.1140388795201819</c:v>
                </c:pt>
                <c:pt idx="70">
                  <c:v>4.901104395840659</c:v>
                </c:pt>
                <c:pt idx="71">
                  <c:v>5.0608790688704852</c:v>
                </c:pt>
                <c:pt idx="72">
                  <c:v>5.0395287674940983</c:v>
                </c:pt>
                <c:pt idx="73">
                  <c:v>4.9347331562883765</c:v>
                </c:pt>
                <c:pt idx="74">
                  <c:v>4.9839226214647878</c:v>
                </c:pt>
                <c:pt idx="75">
                  <c:v>5.1177731199631724</c:v>
                </c:pt>
                <c:pt idx="76">
                  <c:v>5.1046673193843661</c:v>
                </c:pt>
                <c:pt idx="77">
                  <c:v>5.2728434026543676</c:v>
                </c:pt>
                <c:pt idx="78">
                  <c:v>5.4863315509167716</c:v>
                </c:pt>
                <c:pt idx="79">
                  <c:v>5.5282378367679019</c:v>
                </c:pt>
                <c:pt idx="80">
                  <c:v>5.1674035884220793</c:v>
                </c:pt>
                <c:pt idx="81">
                  <c:v>5.1619594330979064</c:v>
                </c:pt>
                <c:pt idx="82">
                  <c:v>4.9492320038397652</c:v>
                </c:pt>
                <c:pt idx="83">
                  <c:v>5.0990195135927854</c:v>
                </c:pt>
                <c:pt idx="84">
                  <c:v>5.0395287674940983</c:v>
                </c:pt>
                <c:pt idx="85">
                  <c:v>4.9533512183945314</c:v>
                </c:pt>
                <c:pt idx="86">
                  <c:v>4.9512928962304912</c:v>
                </c:pt>
                <c:pt idx="87">
                  <c:v>5.1601408809632989</c:v>
                </c:pt>
                <c:pt idx="88">
                  <c:v>5.1546736570972991</c:v>
                </c:pt>
                <c:pt idx="89">
                  <c:v>5.3463269499641441</c:v>
                </c:pt>
                <c:pt idx="90">
                  <c:v>5.5223094230542538</c:v>
                </c:pt>
                <c:pt idx="91">
                  <c:v>5.5993598574463634</c:v>
                </c:pt>
                <c:pt idx="92">
                  <c:v>5.2244318473794227</c:v>
                </c:pt>
                <c:pt idx="93">
                  <c:v>5.2068112529120851</c:v>
                </c:pt>
                <c:pt idx="94">
                  <c:v>4.9899698592253507</c:v>
                </c:pt>
                <c:pt idx="95">
                  <c:v>5.1400087185962837</c:v>
                </c:pt>
                <c:pt idx="96">
                  <c:v>5.0781486701804281</c:v>
                </c:pt>
                <c:pt idx="97">
                  <c:v>5.001998801118769</c:v>
                </c:pt>
                <c:pt idx="98">
                  <c:v>5.0473238855569784</c:v>
                </c:pt>
                <c:pt idx="99">
                  <c:v>5.2156438737198005</c:v>
                </c:pt>
                <c:pt idx="100">
                  <c:v>5.196152422706632</c:v>
                </c:pt>
                <c:pt idx="101">
                  <c:v>5.3577420793478527</c:v>
                </c:pt>
                <c:pt idx="102">
                  <c:v>5.5326716629516284</c:v>
                </c:pt>
                <c:pt idx="103">
                  <c:v>5.6149590863040935</c:v>
                </c:pt>
                <c:pt idx="104">
                  <c:v>5.2864333179341481</c:v>
                </c:pt>
                <c:pt idx="105">
                  <c:v>5.2488050666710633</c:v>
                </c:pt>
                <c:pt idx="106">
                  <c:v>5.0356176052408834</c:v>
                </c:pt>
                <c:pt idx="107">
                  <c:v>5.1943695600586679</c:v>
                </c:pt>
                <c:pt idx="108">
                  <c:v>5.1270731276421087</c:v>
                </c:pt>
                <c:pt idx="109">
                  <c:v>5.0473238855569784</c:v>
                </c:pt>
                <c:pt idx="110">
                  <c:v>5.0608790688704852</c:v>
                </c:pt>
                <c:pt idx="111">
                  <c:v>5.2068112529120851</c:v>
                </c:pt>
                <c:pt idx="112">
                  <c:v>5.2296834189417902</c:v>
                </c:pt>
                <c:pt idx="113">
                  <c:v>5.3787500669745629</c:v>
                </c:pt>
                <c:pt idx="114">
                  <c:v>5.6163707668898617</c:v>
                </c:pt>
                <c:pt idx="115">
                  <c:v>5.6788230288673551</c:v>
                </c:pt>
                <c:pt idx="116">
                  <c:v>5.3331909122640431</c:v>
                </c:pt>
                <c:pt idx="117">
                  <c:v>5.3066237553323337</c:v>
                </c:pt>
                <c:pt idx="118">
                  <c:v>5.1289270686891042</c:v>
                </c:pt>
                <c:pt idx="119">
                  <c:v>5.2557068633882409</c:v>
                </c:pt>
                <c:pt idx="120">
                  <c:v>5.1854275927350004</c:v>
                </c:pt>
                <c:pt idx="121">
                  <c:v>5.0589492766916981</c:v>
                </c:pt>
                <c:pt idx="122">
                  <c:v>5.0647320439250603</c:v>
                </c:pt>
                <c:pt idx="123">
                  <c:v>5.2522593660507138</c:v>
                </c:pt>
                <c:pt idx="124">
                  <c:v>5.2642960518099704</c:v>
                </c:pt>
                <c:pt idx="125">
                  <c:v>5.4542597629088982</c:v>
                </c:pt>
                <c:pt idx="126">
                  <c:v>5.7153272821529786</c:v>
                </c:pt>
                <c:pt idx="127">
                  <c:v>5.676090854379801</c:v>
                </c:pt>
                <c:pt idx="128">
                  <c:v>5.3381282953437914</c:v>
                </c:pt>
                <c:pt idx="129">
                  <c:v>5.3015977445587472</c:v>
                </c:pt>
                <c:pt idx="130">
                  <c:v>5.1289270686891042</c:v>
                </c:pt>
                <c:pt idx="131">
                  <c:v>5.2881247061901941</c:v>
                </c:pt>
                <c:pt idx="132">
                  <c:v>5.2470753564125996</c:v>
                </c:pt>
                <c:pt idx="133">
                  <c:v>5.1601408809632989</c:v>
                </c:pt>
                <c:pt idx="134">
                  <c:v>5.1710234880767922</c:v>
                </c:pt>
                <c:pt idx="135">
                  <c:v>5.2982391126898376</c:v>
                </c:pt>
                <c:pt idx="136">
                  <c:v>5.3082959231010047</c:v>
                </c:pt>
                <c:pt idx="137">
                  <c:v>5.4665442095502952</c:v>
                </c:pt>
                <c:pt idx="138">
                  <c:v>5.6869959783344726</c:v>
                </c:pt>
                <c:pt idx="139">
                  <c:v>5.7260101834968822</c:v>
                </c:pt>
                <c:pt idx="140">
                  <c:v>5.3381282953437914</c:v>
                </c:pt>
                <c:pt idx="141">
                  <c:v>5.354488058970988</c:v>
                </c:pt>
                <c:pt idx="142">
                  <c:v>5.169214488853676</c:v>
                </c:pt>
                <c:pt idx="143">
                  <c:v>5.3216167202282234</c:v>
                </c:pt>
                <c:pt idx="144">
                  <c:v>5.2296834189417902</c:v>
                </c:pt>
                <c:pt idx="145">
                  <c:v>5.1997126525599029</c:v>
                </c:pt>
                <c:pt idx="146">
                  <c:v>5.2296834189417902</c:v>
                </c:pt>
                <c:pt idx="147">
                  <c:v>5.3626120211233639</c:v>
                </c:pt>
                <c:pt idx="148">
                  <c:v>5.2982391126898376</c:v>
                </c:pt>
                <c:pt idx="149">
                  <c:v>5.5326716629516284</c:v>
                </c:pt>
                <c:pt idx="150">
                  <c:v>5.727341349501831</c:v>
                </c:pt>
                <c:pt idx="151">
                  <c:v>5.7914609264413457</c:v>
                </c:pt>
                <c:pt idx="152">
                  <c:v>5.3835632709552952</c:v>
                </c:pt>
                <c:pt idx="153">
                  <c:v>5.4216120216590689</c:v>
                </c:pt>
                <c:pt idx="154">
                  <c:v>5.1746358014832081</c:v>
                </c:pt>
                <c:pt idx="155">
                  <c:v>5.3397710492835273</c:v>
                </c:pt>
                <c:pt idx="156">
                  <c:v>5.3364840233805895</c:v>
                </c:pt>
                <c:pt idx="157">
                  <c:v>5.2014900285338781</c:v>
                </c:pt>
                <c:pt idx="158">
                  <c:v>5.2244318473794227</c:v>
                </c:pt>
                <c:pt idx="159">
                  <c:v>5.3899608618864665</c:v>
                </c:pt>
                <c:pt idx="160">
                  <c:v>5.3723122935402436</c:v>
                </c:pt>
                <c:pt idx="161">
                  <c:v>5.5297169640806496</c:v>
                </c:pt>
                <c:pt idx="162">
                  <c:v>5.7720587746414509</c:v>
                </c:pt>
                <c:pt idx="163">
                  <c:v>5.7901735059046731</c:v>
                </c:pt>
                <c:pt idx="164">
                  <c:v>5.4278761707791823</c:v>
                </c:pt>
                <c:pt idx="165">
                  <c:v>5.4153260841089113</c:v>
                </c:pt>
                <c:pt idx="166">
                  <c:v>5.2539839630212546</c:v>
                </c:pt>
                <c:pt idx="167">
                  <c:v>5.4418917473541955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14144"/>
        <c:axId val="292870496"/>
      </c:lineChart>
      <c:catAx>
        <c:axId val="2923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70496"/>
        <c:crosses val="autoZero"/>
        <c:auto val="0"/>
        <c:lblAlgn val="ctr"/>
        <c:lblOffset val="100"/>
        <c:noMultiLvlLbl val="0"/>
      </c:catAx>
      <c:valAx>
        <c:axId val="292870496"/>
        <c:scaling>
          <c:orientation val="minMax"/>
          <c:min val="4.59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141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234584</xdr:colOff>
      <xdr:row>0</xdr:row>
      <xdr:rowOff>136441</xdr:rowOff>
    </xdr:from>
    <xdr:to>
      <xdr:col>16</xdr:col>
      <xdr:colOff>248946</xdr:colOff>
      <xdr:row>15</xdr:row>
      <xdr:rowOff>150803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220222</xdr:colOff>
      <xdr:row>17</xdr:row>
      <xdr:rowOff>21542</xdr:rowOff>
    </xdr:from>
    <xdr:to>
      <xdr:col>16</xdr:col>
      <xdr:colOff>234584</xdr:colOff>
      <xdr:row>32</xdr:row>
      <xdr:rowOff>35905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598429</xdr:colOff>
      <xdr:row>1</xdr:row>
      <xdr:rowOff>90962</xdr:rowOff>
    </xdr:from>
    <xdr:to>
      <xdr:col>14</xdr:col>
      <xdr:colOff>406932</xdr:colOff>
      <xdr:row>15</xdr:row>
      <xdr:rowOff>14362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143623</xdr:colOff>
      <xdr:row>2</xdr:row>
      <xdr:rowOff>13689</xdr:rowOff>
    </xdr:from>
    <xdr:to>
      <xdr:col>38</xdr:col>
      <xdr:colOff>47873</xdr:colOff>
      <xdr:row>18</xdr:row>
      <xdr:rowOff>105323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4" totalsRowCount="1" headerRowDxfId="21" dataDxfId="19" totalsRowDxfId="17" headerRowBorderDxfId="20" tableBorderDxfId="18" totalsRowBorderDxfId="16">
  <tableColumns count="8">
    <tableColumn id="1" name="Observation" totalsRowFunction="custom" dataDxfId="15" totalsRowDxfId="14">
      <totalsRowFormula>COUNT(Table1[Observation])</totalsRowFormula>
    </tableColumn>
    <tableColumn id="2" name="Demand" totalsRowLabel="Average" dataDxfId="13" totalsRowDxfId="12"/>
    <tableColumn id="3" name="3 Period Moving Average" totalsRowFunction="custom" dataDxfId="11" totalsRowDxfId="10">
      <totalsRowFormula>AVERAGE(Table1[3 Period Moving Average])</totalsRowFormula>
    </tableColumn>
    <tableColumn id="7" name="|Y-Yfitted|" totalsRowFunction="custom" dataDxfId="9" totalsRowDxfId="8">
      <calculatedColumnFormula>ABS(Table1[[#This Row],[Demand]]-Table1[[#This Row],[3 Period Moving Average]])</calculatedColumnFormula>
      <totalsRowFormula>SUM(D5:D13)</totalsRowFormula>
    </tableColumn>
    <tableColumn id="8" name="(Y-Yfitted)^2" totalsRowFunction="custom" dataDxfId="7" totalsRowDxfId="6">
      <calculatedColumnFormula>Table1[[#This Row],[|Y-Yfitted|]]^2</calculatedColumnFormula>
      <totalsRowFormula>SUM(E5:E13)</totalsRowFormula>
    </tableColumn>
    <tableColumn id="9" name="MAD" totalsRowFunction="custom" dataDxfId="5" totalsRowDxfId="4">
      <calculatedColumnFormula>D2/$A$14</calculatedColumnFormula>
      <totalsRowFormula>SUM(F2:F13)/A14</totalsRowFormula>
    </tableColumn>
    <tableColumn id="10" name="RMSE" dataDxfId="3" totalsRowDxfId="2">
      <calculatedColumnFormula>SQRT(E2/$A$14)</calculatedColumnFormula>
    </tableColumn>
    <tableColumn id="4" name="MAPE" dataDxfId="1" totalsRowDxfId="0" dataCellStyle="Percent">
      <calculatedColumnFormula>G2*100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0" sqref="G20"/>
    </sheetView>
  </sheetViews>
  <sheetFormatPr defaultColWidth="9" defaultRowHeight="15" x14ac:dyDescent="0.25"/>
  <cols>
    <col min="1" max="1" width="10.7109375" style="1" bestFit="1" customWidth="1"/>
    <col min="2" max="2" width="7.5703125" style="1" bestFit="1" customWidth="1"/>
    <col min="3" max="3" width="21.42578125" style="1" bestFit="1" customWidth="1"/>
    <col min="4" max="4" width="11.140625" style="1" bestFit="1" customWidth="1"/>
    <col min="5" max="5" width="12.140625" style="1" bestFit="1" customWidth="1"/>
    <col min="6" max="6" width="11.7109375" style="1" bestFit="1" customWidth="1"/>
    <col min="7" max="7" width="11.7109375" style="1" customWidth="1"/>
    <col min="8" max="8" width="9.5703125" style="1" bestFit="1" customWidth="1"/>
    <col min="9" max="16384" width="9" style="1"/>
  </cols>
  <sheetData>
    <row r="1" spans="1:8" x14ac:dyDescent="0.25">
      <c r="A1" s="7" t="s">
        <v>0</v>
      </c>
      <c r="B1" s="8" t="s">
        <v>1</v>
      </c>
      <c r="C1" s="9" t="s">
        <v>2</v>
      </c>
      <c r="D1" s="9" t="s">
        <v>8</v>
      </c>
      <c r="E1" s="9" t="s">
        <v>7</v>
      </c>
      <c r="F1" s="9" t="s">
        <v>3</v>
      </c>
      <c r="G1" s="9" t="s">
        <v>5</v>
      </c>
      <c r="H1" s="8" t="s">
        <v>6</v>
      </c>
    </row>
    <row r="2" spans="1:8" x14ac:dyDescent="0.25">
      <c r="A2" s="3">
        <v>1</v>
      </c>
      <c r="B2" s="2">
        <v>7</v>
      </c>
      <c r="C2" s="4"/>
      <c r="D2" s="15"/>
      <c r="E2" s="15"/>
      <c r="F2" s="15"/>
      <c r="G2" s="15"/>
      <c r="H2" s="16"/>
    </row>
    <row r="3" spans="1:8" x14ac:dyDescent="0.25">
      <c r="A3" s="3">
        <v>2</v>
      </c>
      <c r="B3" s="2">
        <v>14</v>
      </c>
      <c r="C3" s="4"/>
      <c r="D3" s="15"/>
      <c r="E3" s="15"/>
      <c r="F3" s="15"/>
      <c r="G3" s="15"/>
      <c r="H3" s="16"/>
    </row>
    <row r="4" spans="1:8" x14ac:dyDescent="0.25">
      <c r="A4" s="3">
        <v>3</v>
      </c>
      <c r="B4" s="2">
        <v>11</v>
      </c>
      <c r="C4" s="4"/>
      <c r="D4" s="15"/>
      <c r="E4" s="15"/>
      <c r="F4" s="15"/>
      <c r="G4" s="15"/>
      <c r="H4" s="16"/>
    </row>
    <row r="5" spans="1:8" x14ac:dyDescent="0.25">
      <c r="A5" s="3">
        <v>4</v>
      </c>
      <c r="B5" s="2">
        <v>19</v>
      </c>
      <c r="C5" s="5">
        <f>AVERAGE(B2:B4)</f>
        <v>10.666666666666666</v>
      </c>
      <c r="D5" s="15">
        <f>ABS(B5-C5)</f>
        <v>8.3333333333333339</v>
      </c>
      <c r="E5" s="15">
        <f>Table1[[#This Row],[|Y-Yfitted|]]^2</f>
        <v>69.444444444444457</v>
      </c>
      <c r="F5" s="15">
        <f t="shared" ref="F5:F13" si="0">D5/$A$14</f>
        <v>0.69444444444444453</v>
      </c>
      <c r="G5" s="15">
        <f t="shared" ref="G5:G13" si="1">SQRT(E5/$A$14)</f>
        <v>2.4056261216234409</v>
      </c>
      <c r="H5" s="16">
        <f t="shared" ref="H5:H13" si="2">G5*100</f>
        <v>240.5626121623441</v>
      </c>
    </row>
    <row r="6" spans="1:8" x14ac:dyDescent="0.25">
      <c r="A6" s="3">
        <v>5</v>
      </c>
      <c r="B6" s="2">
        <v>9</v>
      </c>
      <c r="C6" s="5">
        <f t="shared" ref="C6:C13" si="3">AVERAGE(B3:B5)</f>
        <v>14.666666666666666</v>
      </c>
      <c r="D6" s="15">
        <f t="shared" ref="D6:D13" si="4">ABS(B6-C6)</f>
        <v>5.6666666666666661</v>
      </c>
      <c r="E6" s="15">
        <f>Table1[[#This Row],[|Y-Yfitted|]]^2</f>
        <v>32.111111111111107</v>
      </c>
      <c r="F6" s="15">
        <f t="shared" si="0"/>
        <v>0.47222222222222215</v>
      </c>
      <c r="G6" s="15">
        <f t="shared" si="1"/>
        <v>1.6358257627039396</v>
      </c>
      <c r="H6" s="16">
        <f t="shared" si="2"/>
        <v>163.58257627039396</v>
      </c>
    </row>
    <row r="7" spans="1:8" x14ac:dyDescent="0.25">
      <c r="A7" s="3">
        <v>6</v>
      </c>
      <c r="B7" s="2">
        <v>8</v>
      </c>
      <c r="C7" s="4">
        <f t="shared" si="3"/>
        <v>13</v>
      </c>
      <c r="D7" s="15">
        <f t="shared" si="4"/>
        <v>5</v>
      </c>
      <c r="E7" s="15">
        <f>Table1[[#This Row],[|Y-Yfitted|]]^2</f>
        <v>25</v>
      </c>
      <c r="F7" s="15">
        <f t="shared" si="0"/>
        <v>0.41666666666666669</v>
      </c>
      <c r="G7" s="15">
        <f t="shared" si="1"/>
        <v>1.4433756729740645</v>
      </c>
      <c r="H7" s="16">
        <f t="shared" si="2"/>
        <v>144.33756729740645</v>
      </c>
    </row>
    <row r="8" spans="1:8" x14ac:dyDescent="0.25">
      <c r="A8" s="3">
        <v>7</v>
      </c>
      <c r="B8" s="2">
        <v>12</v>
      </c>
      <c r="C8" s="4">
        <f t="shared" si="3"/>
        <v>12</v>
      </c>
      <c r="D8" s="15">
        <f t="shared" si="4"/>
        <v>0</v>
      </c>
      <c r="E8" s="15">
        <f>Table1[[#This Row],[|Y-Yfitted|]]^2</f>
        <v>0</v>
      </c>
      <c r="F8" s="15">
        <f t="shared" si="0"/>
        <v>0</v>
      </c>
      <c r="G8" s="15">
        <f t="shared" si="1"/>
        <v>0</v>
      </c>
      <c r="H8" s="16">
        <f t="shared" si="2"/>
        <v>0</v>
      </c>
    </row>
    <row r="9" spans="1:8" x14ac:dyDescent="0.25">
      <c r="A9" s="3">
        <v>8</v>
      </c>
      <c r="B9" s="2">
        <v>11</v>
      </c>
      <c r="C9" s="6">
        <f t="shared" si="3"/>
        <v>9.6666666666666661</v>
      </c>
      <c r="D9" s="15">
        <f t="shared" si="4"/>
        <v>1.3333333333333339</v>
      </c>
      <c r="E9" s="15">
        <f>Table1[[#This Row],[|Y-Yfitted|]]^2</f>
        <v>1.7777777777777795</v>
      </c>
      <c r="F9" s="15">
        <f t="shared" si="0"/>
        <v>0.11111111111111116</v>
      </c>
      <c r="G9" s="15">
        <f t="shared" si="1"/>
        <v>0.38490017945975069</v>
      </c>
      <c r="H9" s="16">
        <f t="shared" si="2"/>
        <v>38.490017945975069</v>
      </c>
    </row>
    <row r="10" spans="1:8" x14ac:dyDescent="0.25">
      <c r="A10" s="3">
        <v>9</v>
      </c>
      <c r="B10" s="2">
        <v>7</v>
      </c>
      <c r="C10" s="6">
        <f t="shared" si="3"/>
        <v>10.333333333333334</v>
      </c>
      <c r="D10" s="15">
        <f t="shared" si="4"/>
        <v>3.3333333333333339</v>
      </c>
      <c r="E10" s="15">
        <f>Table1[[#This Row],[|Y-Yfitted|]]^2</f>
        <v>11.111111111111114</v>
      </c>
      <c r="F10" s="15">
        <f t="shared" si="0"/>
        <v>0.27777777777777785</v>
      </c>
      <c r="G10" s="15">
        <f t="shared" si="1"/>
        <v>0.96225044864937637</v>
      </c>
      <c r="H10" s="16">
        <f t="shared" si="2"/>
        <v>96.225044864937644</v>
      </c>
    </row>
    <row r="11" spans="1:8" x14ac:dyDescent="0.25">
      <c r="A11" s="3">
        <v>10</v>
      </c>
      <c r="B11" s="2">
        <v>10</v>
      </c>
      <c r="C11" s="4">
        <f t="shared" si="3"/>
        <v>10</v>
      </c>
      <c r="D11" s="15">
        <f t="shared" si="4"/>
        <v>0</v>
      </c>
      <c r="E11" s="15">
        <f>Table1[[#This Row],[|Y-Yfitted|]]^2</f>
        <v>0</v>
      </c>
      <c r="F11" s="15">
        <f t="shared" si="0"/>
        <v>0</v>
      </c>
      <c r="G11" s="15">
        <f t="shared" si="1"/>
        <v>0</v>
      </c>
      <c r="H11" s="16">
        <f t="shared" si="2"/>
        <v>0</v>
      </c>
    </row>
    <row r="12" spans="1:8" x14ac:dyDescent="0.25">
      <c r="A12" s="3">
        <v>11</v>
      </c>
      <c r="B12" s="2">
        <v>10</v>
      </c>
      <c r="C12" s="6">
        <f t="shared" si="3"/>
        <v>9.3333333333333339</v>
      </c>
      <c r="D12" s="15">
        <f t="shared" si="4"/>
        <v>0.66666666666666607</v>
      </c>
      <c r="E12" s="15">
        <f>Table1[[#This Row],[|Y-Yfitted|]]^2</f>
        <v>0.44444444444444364</v>
      </c>
      <c r="F12" s="15">
        <f t="shared" si="0"/>
        <v>5.5555555555555504E-2</v>
      </c>
      <c r="G12" s="15">
        <f t="shared" si="1"/>
        <v>0.1924500897298751</v>
      </c>
      <c r="H12" s="16">
        <f t="shared" si="2"/>
        <v>19.24500897298751</v>
      </c>
    </row>
    <row r="13" spans="1:8" x14ac:dyDescent="0.25">
      <c r="A13" s="10">
        <v>12</v>
      </c>
      <c r="B13" s="11"/>
      <c r="C13" s="12">
        <f t="shared" si="3"/>
        <v>9</v>
      </c>
      <c r="D13" s="15">
        <f t="shared" si="4"/>
        <v>9</v>
      </c>
      <c r="E13" s="17">
        <f>Table1[[#This Row],[|Y-Yfitted|]]^2</f>
        <v>81</v>
      </c>
      <c r="F13" s="15">
        <f t="shared" si="0"/>
        <v>0.75</v>
      </c>
      <c r="G13" s="15">
        <f t="shared" si="1"/>
        <v>2.598076211353316</v>
      </c>
      <c r="H13" s="16">
        <f t="shared" si="2"/>
        <v>259.8076211353316</v>
      </c>
    </row>
    <row r="14" spans="1:8" x14ac:dyDescent="0.25">
      <c r="A14" s="10">
        <f>COUNT(Table1[Observation])</f>
        <v>12</v>
      </c>
      <c r="B14" s="11" t="s">
        <v>4</v>
      </c>
      <c r="C14" s="14">
        <f>AVERAGE(Table1[3 Period Moving Average])</f>
        <v>10.962962962962962</v>
      </c>
      <c r="D14" s="14">
        <f>SUM(D5:D13)</f>
        <v>33.333333333333336</v>
      </c>
      <c r="E14" s="14">
        <f>SUM(E5:E13)</f>
        <v>220.88888888888891</v>
      </c>
      <c r="F14" s="14">
        <f>SUM(F2:F13)/A14</f>
        <v>0.23148148148148151</v>
      </c>
      <c r="G14" s="14"/>
      <c r="H14" s="18"/>
    </row>
    <row r="20" spans="3:3" x14ac:dyDescent="0.25">
      <c r="C20" s="1">
        <f>(19+21+17)/3</f>
        <v>19</v>
      </c>
    </row>
  </sheetData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L21" sqref="L20:L21"/>
    </sheetView>
  </sheetViews>
  <sheetFormatPr defaultColWidth="9" defaultRowHeight="15" x14ac:dyDescent="0.25"/>
  <cols>
    <col min="1" max="1" width="14" style="19" bestFit="1" customWidth="1"/>
    <col min="2" max="2" width="9" style="19"/>
    <col min="3" max="3" width="13.5703125" style="19" bestFit="1" customWidth="1"/>
    <col min="4" max="4" width="9" style="19"/>
    <col min="5" max="5" width="11.7109375" style="19" bestFit="1" customWidth="1"/>
    <col min="6" max="6" width="19.28515625" style="19" bestFit="1" customWidth="1"/>
    <col min="7" max="16384" width="9" style="19"/>
  </cols>
  <sheetData>
    <row r="1" spans="1:6" x14ac:dyDescent="0.25">
      <c r="A1" s="2"/>
      <c r="B1" s="20" t="s">
        <v>11</v>
      </c>
      <c r="C1" s="20" t="s">
        <v>12</v>
      </c>
      <c r="D1" s="2"/>
      <c r="E1" s="21"/>
      <c r="F1" s="21"/>
    </row>
    <row r="2" spans="1:6" x14ac:dyDescent="0.25">
      <c r="A2" s="20" t="s">
        <v>0</v>
      </c>
      <c r="B2" s="20" t="s">
        <v>1</v>
      </c>
      <c r="C2" s="20" t="s">
        <v>9</v>
      </c>
      <c r="D2" s="20" t="s">
        <v>13</v>
      </c>
      <c r="E2" s="20" t="s">
        <v>14</v>
      </c>
      <c r="F2" s="20" t="s">
        <v>15</v>
      </c>
    </row>
    <row r="3" spans="1:6" x14ac:dyDescent="0.25">
      <c r="A3" s="13">
        <v>1</v>
      </c>
      <c r="B3" s="13">
        <v>7</v>
      </c>
      <c r="C3" s="23"/>
      <c r="D3" s="23"/>
      <c r="E3" s="2">
        <f>ABS(B3-C3)</f>
        <v>7</v>
      </c>
      <c r="F3" s="2">
        <f>E3^2</f>
        <v>49</v>
      </c>
    </row>
    <row r="4" spans="1:6" x14ac:dyDescent="0.25">
      <c r="A4" s="13">
        <v>2</v>
      </c>
      <c r="B4" s="13">
        <v>14</v>
      </c>
      <c r="C4" s="23">
        <f>B3</f>
        <v>7</v>
      </c>
      <c r="D4" s="23"/>
      <c r="E4" s="2">
        <f t="shared" ref="E4:E14" si="0">ABS(B4-C4)</f>
        <v>7</v>
      </c>
      <c r="F4" s="2">
        <f t="shared" ref="F4:F14" si="1">E4^2</f>
        <v>49</v>
      </c>
    </row>
    <row r="5" spans="1:6" x14ac:dyDescent="0.25">
      <c r="A5" s="13">
        <v>3</v>
      </c>
      <c r="B5" s="13">
        <v>11</v>
      </c>
      <c r="C5" s="23">
        <f t="shared" ref="C5:C14" si="2">0.7*B4+0.3*C4</f>
        <v>11.899999999999999</v>
      </c>
      <c r="D5" s="23"/>
      <c r="E5" s="2">
        <f t="shared" si="0"/>
        <v>0.89999999999999858</v>
      </c>
      <c r="F5" s="2">
        <f t="shared" si="1"/>
        <v>0.80999999999999739</v>
      </c>
    </row>
    <row r="6" spans="1:6" x14ac:dyDescent="0.25">
      <c r="A6" s="13">
        <v>4</v>
      </c>
      <c r="B6" s="13">
        <v>19</v>
      </c>
      <c r="C6" s="23">
        <f t="shared" si="2"/>
        <v>11.27</v>
      </c>
      <c r="D6" s="23"/>
      <c r="E6" s="2">
        <f t="shared" si="0"/>
        <v>7.73</v>
      </c>
      <c r="F6" s="2">
        <f t="shared" si="1"/>
        <v>59.752900000000004</v>
      </c>
    </row>
    <row r="7" spans="1:6" x14ac:dyDescent="0.25">
      <c r="A7" s="13">
        <v>5</v>
      </c>
      <c r="B7" s="13">
        <v>9</v>
      </c>
      <c r="C7" s="23">
        <f t="shared" si="2"/>
        <v>16.680999999999997</v>
      </c>
      <c r="D7" s="23">
        <f>SQRT(SUMXMY2(B4:B6,C4:C6)/3)</f>
        <v>6.043257951359239</v>
      </c>
      <c r="E7" s="2">
        <f t="shared" si="0"/>
        <v>7.6809999999999974</v>
      </c>
      <c r="F7" s="2">
        <f t="shared" si="1"/>
        <v>58.997760999999961</v>
      </c>
    </row>
    <row r="8" spans="1:6" x14ac:dyDescent="0.25">
      <c r="A8" s="13">
        <v>6</v>
      </c>
      <c r="B8" s="13">
        <v>8</v>
      </c>
      <c r="C8" s="23">
        <f t="shared" si="2"/>
        <v>11.304299999999998</v>
      </c>
      <c r="D8" s="23">
        <f t="shared" ref="D8:D14" si="3">SQRT(SUMXMY2(B5:B7,C5:C7)/3)</f>
        <v>6.3129671048300775</v>
      </c>
      <c r="E8" s="2">
        <f t="shared" si="0"/>
        <v>3.3042999999999978</v>
      </c>
      <c r="F8" s="2">
        <f t="shared" si="1"/>
        <v>10.918398489999985</v>
      </c>
    </row>
    <row r="9" spans="1:6" x14ac:dyDescent="0.25">
      <c r="A9" s="13">
        <v>7</v>
      </c>
      <c r="B9" s="13">
        <v>12</v>
      </c>
      <c r="C9" s="23">
        <f t="shared" si="2"/>
        <v>8.9912899999999993</v>
      </c>
      <c r="D9" s="23">
        <f t="shared" si="3"/>
        <v>6.5744216346382878</v>
      </c>
      <c r="E9" s="2">
        <f t="shared" si="0"/>
        <v>3.0087100000000007</v>
      </c>
      <c r="F9" s="2">
        <f t="shared" si="1"/>
        <v>9.0523358641000033</v>
      </c>
    </row>
    <row r="10" spans="1:6" x14ac:dyDescent="0.25">
      <c r="A10" s="13">
        <v>8</v>
      </c>
      <c r="B10" s="13">
        <v>11</v>
      </c>
      <c r="C10" s="23">
        <f t="shared" si="2"/>
        <v>11.097386999999998</v>
      </c>
      <c r="D10" s="23">
        <f t="shared" si="3"/>
        <v>5.1305781140822697</v>
      </c>
      <c r="E10" s="2">
        <f t="shared" si="0"/>
        <v>9.738699999999767E-2</v>
      </c>
      <c r="F10" s="2">
        <f t="shared" si="1"/>
        <v>9.4842277689995459E-3</v>
      </c>
    </row>
    <row r="11" spans="1:6" x14ac:dyDescent="0.25">
      <c r="A11" s="13">
        <v>9</v>
      </c>
      <c r="B11" s="13">
        <v>7</v>
      </c>
      <c r="C11" s="23">
        <f t="shared" si="2"/>
        <v>11.029216099999999</v>
      </c>
      <c r="D11" s="23">
        <f t="shared" si="3"/>
        <v>2.5807116965331476</v>
      </c>
      <c r="E11" s="2">
        <f t="shared" si="0"/>
        <v>4.0292160999999993</v>
      </c>
      <c r="F11" s="2">
        <f t="shared" si="1"/>
        <v>16.234582380499205</v>
      </c>
    </row>
    <row r="12" spans="1:6" x14ac:dyDescent="0.25">
      <c r="A12" s="13">
        <v>10</v>
      </c>
      <c r="B12" s="13">
        <v>10</v>
      </c>
      <c r="C12" s="23">
        <f t="shared" si="2"/>
        <v>8.2087648299999998</v>
      </c>
      <c r="D12" s="23">
        <f t="shared" si="3"/>
        <v>2.9038137263702142</v>
      </c>
      <c r="E12" s="2">
        <f t="shared" si="0"/>
        <v>1.7912351700000002</v>
      </c>
      <c r="F12" s="2">
        <f t="shared" si="1"/>
        <v>3.2085234342449298</v>
      </c>
    </row>
    <row r="13" spans="1:6" x14ac:dyDescent="0.25">
      <c r="A13" s="13">
        <v>11</v>
      </c>
      <c r="B13" s="13">
        <v>10</v>
      </c>
      <c r="C13" s="23">
        <f t="shared" si="2"/>
        <v>9.4626294489999996</v>
      </c>
      <c r="D13" s="23">
        <f t="shared" si="3"/>
        <v>2.54640858481857</v>
      </c>
      <c r="E13" s="2">
        <f t="shared" si="0"/>
        <v>0.53737055100000042</v>
      </c>
      <c r="F13" s="2">
        <f t="shared" si="1"/>
        <v>0.28876710908204406</v>
      </c>
    </row>
    <row r="14" spans="1:6" x14ac:dyDescent="0.25">
      <c r="A14" s="13">
        <v>12</v>
      </c>
      <c r="B14" s="13"/>
      <c r="C14" s="23">
        <f t="shared" si="2"/>
        <v>9.8387888347000008</v>
      </c>
      <c r="D14" s="23">
        <f t="shared" si="3"/>
        <v>2.56462296928978</v>
      </c>
      <c r="E14" s="2">
        <f t="shared" si="0"/>
        <v>9.8387888347000008</v>
      </c>
      <c r="F14" s="2">
        <f t="shared" si="1"/>
        <v>96.801765733817405</v>
      </c>
    </row>
    <row r="17" spans="1:2" x14ac:dyDescent="0.25">
      <c r="A17" s="22" t="s">
        <v>10</v>
      </c>
      <c r="B17" s="19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0"/>
  <sheetViews>
    <sheetView tabSelected="1" topLeftCell="S1" workbookViewId="0">
      <selection activeCell="X12" sqref="X12"/>
    </sheetView>
  </sheetViews>
  <sheetFormatPr defaultColWidth="8.85546875" defaultRowHeight="12.75" x14ac:dyDescent="0.25"/>
  <cols>
    <col min="1" max="1" width="40.140625" style="26" bestFit="1" customWidth="1"/>
    <col min="2" max="2" width="4.85546875" style="26" bestFit="1" customWidth="1"/>
    <col min="3" max="3" width="11.85546875" style="26" bestFit="1" customWidth="1"/>
    <col min="4" max="4" width="3.85546875" style="26" bestFit="1" customWidth="1"/>
    <col min="5" max="13" width="3" style="26" bestFit="1" customWidth="1"/>
    <col min="14" max="15" width="4" style="26" bestFit="1" customWidth="1"/>
    <col min="16" max="16" width="16.28515625" style="26" bestFit="1" customWidth="1"/>
    <col min="17" max="17" width="17" style="26" bestFit="1" customWidth="1"/>
    <col min="18" max="18" width="20.42578125" style="26" bestFit="1" customWidth="1"/>
    <col min="19" max="19" width="8.85546875" style="26"/>
    <col min="20" max="20" width="20.42578125" style="26" bestFit="1" customWidth="1"/>
    <col min="21" max="21" width="8.28515625" style="26" bestFit="1" customWidth="1"/>
    <col min="22" max="22" width="11.85546875" style="26" bestFit="1" customWidth="1"/>
    <col min="23" max="23" width="7.7109375" style="26" bestFit="1" customWidth="1"/>
    <col min="24" max="24" width="8.5703125" style="26" bestFit="1" customWidth="1"/>
    <col min="25" max="25" width="7.7109375" style="26" bestFit="1" customWidth="1"/>
    <col min="26" max="26" width="4.42578125" style="26" bestFit="1" customWidth="1"/>
    <col min="27" max="29" width="3" style="26" bestFit="1" customWidth="1"/>
    <col min="30" max="31" width="4" style="26" bestFit="1" customWidth="1"/>
    <col min="32" max="32" width="16.28515625" style="26" bestFit="1" customWidth="1"/>
    <col min="33" max="33" width="17.42578125" style="26" bestFit="1" customWidth="1"/>
    <col min="34" max="16384" width="8.85546875" style="26"/>
  </cols>
  <sheetData>
    <row r="1" spans="1:26" x14ac:dyDescent="0.25">
      <c r="A1" s="26" t="s">
        <v>16</v>
      </c>
    </row>
    <row r="2" spans="1:26" x14ac:dyDescent="0.25">
      <c r="A2" s="32" t="s">
        <v>17</v>
      </c>
      <c r="B2" s="32" t="s">
        <v>11</v>
      </c>
      <c r="C2" s="32" t="s">
        <v>58</v>
      </c>
      <c r="D2" s="32" t="s">
        <v>17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23</v>
      </c>
      <c r="K2" s="32" t="s">
        <v>24</v>
      </c>
      <c r="L2" s="32" t="s">
        <v>25</v>
      </c>
      <c r="M2" s="32" t="s">
        <v>26</v>
      </c>
      <c r="N2" s="32" t="s">
        <v>27</v>
      </c>
      <c r="O2" s="32" t="s">
        <v>28</v>
      </c>
      <c r="P2" s="32" t="s">
        <v>29</v>
      </c>
      <c r="Q2" s="32" t="s">
        <v>30</v>
      </c>
      <c r="R2" s="32" t="s">
        <v>71</v>
      </c>
      <c r="T2" s="33" t="s">
        <v>31</v>
      </c>
    </row>
    <row r="3" spans="1:26" ht="13.5" thickBot="1" x14ac:dyDescent="0.3">
      <c r="A3" s="27">
        <v>1</v>
      </c>
      <c r="B3" s="27">
        <v>501</v>
      </c>
      <c r="C3" s="27">
        <f>B3^0.25</f>
        <v>4.7310706278388395</v>
      </c>
      <c r="D3" s="27">
        <v>1</v>
      </c>
      <c r="E3" s="27">
        <f>IF(MOD(A3,12)=1,1,0)</f>
        <v>1</v>
      </c>
      <c r="F3" s="27">
        <f>IF(MOD(A3,12)=2,1,0)</f>
        <v>0</v>
      </c>
      <c r="G3" s="27">
        <f>IF(MOD(A3,12)=3,1,0)</f>
        <v>0</v>
      </c>
      <c r="H3" s="27">
        <f>IF(MOD(A3,12)=4,1,0)</f>
        <v>0</v>
      </c>
      <c r="I3" s="27">
        <f>IF(MOD(A3,12)=5,1,0)</f>
        <v>0</v>
      </c>
      <c r="J3" s="27">
        <f>IF(MOD(A3,12)=6,1,0)</f>
        <v>0</v>
      </c>
      <c r="K3" s="27">
        <f>IF(MOD(A3,12)=7,1,0)</f>
        <v>0</v>
      </c>
      <c r="L3" s="27">
        <f>IF(MOD(A3,12)=8,1,0)</f>
        <v>0</v>
      </c>
      <c r="M3" s="27">
        <f>IF(MOD(A3,12)=9,1,0)</f>
        <v>0</v>
      </c>
      <c r="N3" s="27">
        <f>IF(MOD(A3,12)=10,1,0)</f>
        <v>0</v>
      </c>
      <c r="O3" s="27">
        <f>IF(MOD(A3,12)=11,1,0)</f>
        <v>0</v>
      </c>
      <c r="P3" s="28">
        <f>MMULT(D3:O3,$V$7:$V$18)+$V$6</f>
        <v>4.7583663667583327</v>
      </c>
      <c r="Q3" s="28">
        <f>P3-C3</f>
        <v>2.7295738919493218E-2</v>
      </c>
      <c r="R3" s="29">
        <f>Q3^2</f>
        <v>7.4505736316113672E-4</v>
      </c>
      <c r="T3" s="56" t="s">
        <v>70</v>
      </c>
      <c r="U3" s="56"/>
      <c r="V3" s="56"/>
      <c r="W3" s="56"/>
      <c r="X3" s="56"/>
      <c r="Y3" s="56"/>
      <c r="Z3" s="56"/>
    </row>
    <row r="4" spans="1:26" ht="51.75" thickTop="1" x14ac:dyDescent="0.25">
      <c r="A4" s="27">
        <v>2</v>
      </c>
      <c r="B4" s="27">
        <v>488</v>
      </c>
      <c r="C4" s="27">
        <f t="shared" ref="C4:C67" si="0">B4^0.25</f>
        <v>4.7000768115398417</v>
      </c>
      <c r="D4" s="27">
        <v>2</v>
      </c>
      <c r="E4" s="27">
        <f t="shared" ref="E4:E67" si="1">IF(MOD(A4,12)=1,1,0)</f>
        <v>0</v>
      </c>
      <c r="F4" s="27">
        <f t="shared" ref="F4:F67" si="2">IF(MOD(A4,12)=2,1,0)</f>
        <v>1</v>
      </c>
      <c r="G4" s="27">
        <f t="shared" ref="G4:G67" si="3">IF(MOD(A4,12)=3,1,0)</f>
        <v>0</v>
      </c>
      <c r="H4" s="27">
        <f t="shared" ref="H4:H67" si="4">IF(MOD(A4,12)=4,1,0)</f>
        <v>0</v>
      </c>
      <c r="I4" s="27">
        <f t="shared" ref="I4:I67" si="5">IF(MOD(A4,12)=5,1,0)</f>
        <v>0</v>
      </c>
      <c r="J4" s="27">
        <f t="shared" ref="J4:J67" si="6">IF(MOD(A4,12)=6,1,0)</f>
        <v>0</v>
      </c>
      <c r="K4" s="27">
        <f t="shared" ref="K4:K67" si="7">IF(MOD(A4,12)=7,1,0)</f>
        <v>0</v>
      </c>
      <c r="L4" s="27">
        <f t="shared" ref="L4:L67" si="8">IF(MOD(A4,12)=8,1,0)</f>
        <v>0</v>
      </c>
      <c r="M4" s="27">
        <f t="shared" ref="M4:M67" si="9">IF(MOD(A4,12)=9,1,0)</f>
        <v>0</v>
      </c>
      <c r="N4" s="27">
        <f t="shared" ref="N4:N67" si="10">IF(MOD(A4,12)=10,1,0)</f>
        <v>0</v>
      </c>
      <c r="O4" s="27">
        <f t="shared" ref="O4:O67" si="11">IF(MOD(A4,12)=11,1,0)</f>
        <v>0</v>
      </c>
      <c r="P4" s="28">
        <f t="shared" ref="P4:P67" si="12">MMULT(D4:O4,$V$7:$V$18)+$V$6</f>
        <v>4.6735578961154758</v>
      </c>
      <c r="Q4" s="28">
        <f t="shared" ref="Q4:Q67" si="13">P4-C4</f>
        <v>-2.6518915424365908E-2</v>
      </c>
      <c r="R4" s="29">
        <f t="shared" ref="R4:R67" si="14">Q4^2</f>
        <v>7.0325287528467202E-4</v>
      </c>
      <c r="T4" s="57" t="s">
        <v>32</v>
      </c>
      <c r="U4" s="58"/>
      <c r="V4" s="61" t="s">
        <v>33</v>
      </c>
      <c r="W4" s="62"/>
      <c r="X4" s="34" t="s">
        <v>34</v>
      </c>
      <c r="Y4" s="62" t="s">
        <v>17</v>
      </c>
      <c r="Z4" s="64" t="s">
        <v>35</v>
      </c>
    </row>
    <row r="5" spans="1:26" ht="26.25" thickBot="1" x14ac:dyDescent="0.3">
      <c r="A5" s="27">
        <v>3</v>
      </c>
      <c r="B5" s="27">
        <v>504</v>
      </c>
      <c r="C5" s="27">
        <f t="shared" si="0"/>
        <v>4.7381372205375873</v>
      </c>
      <c r="D5" s="27">
        <v>3</v>
      </c>
      <c r="E5" s="27">
        <f t="shared" si="1"/>
        <v>0</v>
      </c>
      <c r="F5" s="27">
        <f t="shared" si="2"/>
        <v>0</v>
      </c>
      <c r="G5" s="27">
        <f t="shared" si="3"/>
        <v>1</v>
      </c>
      <c r="H5" s="27">
        <f t="shared" si="4"/>
        <v>0</v>
      </c>
      <c r="I5" s="27">
        <f t="shared" si="5"/>
        <v>0</v>
      </c>
      <c r="J5" s="27">
        <f t="shared" si="6"/>
        <v>0</v>
      </c>
      <c r="K5" s="27">
        <f t="shared" si="7"/>
        <v>0</v>
      </c>
      <c r="L5" s="27">
        <f t="shared" si="8"/>
        <v>0</v>
      </c>
      <c r="M5" s="27">
        <f t="shared" si="9"/>
        <v>0</v>
      </c>
      <c r="N5" s="27">
        <f t="shared" si="10"/>
        <v>0</v>
      </c>
      <c r="O5" s="27">
        <f t="shared" si="11"/>
        <v>0</v>
      </c>
      <c r="P5" s="28">
        <f t="shared" si="12"/>
        <v>4.7107607272583332</v>
      </c>
      <c r="Q5" s="28">
        <f t="shared" si="13"/>
        <v>-2.7376493279254177E-2</v>
      </c>
      <c r="R5" s="29">
        <f t="shared" si="14"/>
        <v>7.4947238426904914E-4</v>
      </c>
      <c r="T5" s="59"/>
      <c r="U5" s="60"/>
      <c r="V5" s="35" t="s">
        <v>36</v>
      </c>
      <c r="W5" s="36" t="s">
        <v>37</v>
      </c>
      <c r="X5" s="36" t="s">
        <v>38</v>
      </c>
      <c r="Y5" s="63"/>
      <c r="Z5" s="65"/>
    </row>
    <row r="6" spans="1:26" ht="26.25" thickTop="1" x14ac:dyDescent="0.25">
      <c r="A6" s="27">
        <v>4</v>
      </c>
      <c r="B6" s="27">
        <v>578</v>
      </c>
      <c r="C6" s="27">
        <f t="shared" si="0"/>
        <v>4.9032265458922675</v>
      </c>
      <c r="D6" s="27">
        <v>4</v>
      </c>
      <c r="E6" s="27">
        <f t="shared" si="1"/>
        <v>0</v>
      </c>
      <c r="F6" s="27">
        <f t="shared" si="2"/>
        <v>0</v>
      </c>
      <c r="G6" s="27">
        <f t="shared" si="3"/>
        <v>0</v>
      </c>
      <c r="H6" s="27">
        <f t="shared" si="4"/>
        <v>1</v>
      </c>
      <c r="I6" s="27">
        <f t="shared" si="5"/>
        <v>0</v>
      </c>
      <c r="J6" s="27">
        <f t="shared" si="6"/>
        <v>0</v>
      </c>
      <c r="K6" s="27">
        <f t="shared" si="7"/>
        <v>0</v>
      </c>
      <c r="L6" s="27">
        <f t="shared" si="8"/>
        <v>0</v>
      </c>
      <c r="M6" s="27">
        <f t="shared" si="9"/>
        <v>0</v>
      </c>
      <c r="N6" s="27">
        <f t="shared" si="10"/>
        <v>0</v>
      </c>
      <c r="O6" s="27">
        <f t="shared" si="11"/>
        <v>0</v>
      </c>
      <c r="P6" s="28">
        <f t="shared" si="12"/>
        <v>4.8712599594726189</v>
      </c>
      <c r="Q6" s="28">
        <f t="shared" si="13"/>
        <v>-3.1966586419648557E-2</v>
      </c>
      <c r="R6" s="29">
        <f t="shared" si="14"/>
        <v>1.0218626473248596E-3</v>
      </c>
      <c r="T6" s="66" t="s">
        <v>39</v>
      </c>
      <c r="U6" s="37" t="s">
        <v>40</v>
      </c>
      <c r="V6" s="38">
        <v>4.8073179210288455</v>
      </c>
      <c r="W6" s="39">
        <v>8.4625523407009205E-3</v>
      </c>
      <c r="X6" s="40"/>
      <c r="Y6" s="41">
        <v>568.06950521391673</v>
      </c>
      <c r="Z6" s="42">
        <v>4.0596808180073835E-259</v>
      </c>
    </row>
    <row r="7" spans="1:26" x14ac:dyDescent="0.25">
      <c r="A7" s="27">
        <v>5</v>
      </c>
      <c r="B7" s="27">
        <v>545</v>
      </c>
      <c r="C7" s="27">
        <f t="shared" si="0"/>
        <v>4.8316907040763173</v>
      </c>
      <c r="D7" s="27">
        <v>5</v>
      </c>
      <c r="E7" s="27">
        <f t="shared" si="1"/>
        <v>0</v>
      </c>
      <c r="F7" s="27">
        <f t="shared" si="2"/>
        <v>0</v>
      </c>
      <c r="G7" s="27">
        <f t="shared" si="3"/>
        <v>0</v>
      </c>
      <c r="H7" s="27">
        <f t="shared" si="4"/>
        <v>0</v>
      </c>
      <c r="I7" s="27">
        <f t="shared" si="5"/>
        <v>1</v>
      </c>
      <c r="J7" s="27">
        <f t="shared" si="6"/>
        <v>0</v>
      </c>
      <c r="K7" s="27">
        <f t="shared" si="7"/>
        <v>0</v>
      </c>
      <c r="L7" s="27">
        <f t="shared" si="8"/>
        <v>0</v>
      </c>
      <c r="M7" s="27">
        <f t="shared" si="9"/>
        <v>0</v>
      </c>
      <c r="N7" s="27">
        <f t="shared" si="10"/>
        <v>0</v>
      </c>
      <c r="O7" s="27">
        <f t="shared" si="11"/>
        <v>0</v>
      </c>
      <c r="P7" s="28">
        <f t="shared" si="12"/>
        <v>4.8503102863297611</v>
      </c>
      <c r="Q7" s="28">
        <f t="shared" si="13"/>
        <v>1.8619582253443845E-2</v>
      </c>
      <c r="R7" s="29">
        <f t="shared" si="14"/>
        <v>3.4668884329276098E-4</v>
      </c>
      <c r="T7" s="67"/>
      <c r="U7" s="43" t="s">
        <v>41</v>
      </c>
      <c r="V7" s="44">
        <v>3.5151329179334556E-3</v>
      </c>
      <c r="W7" s="45">
        <v>4.449047951247478E-5</v>
      </c>
      <c r="X7" s="45">
        <v>0.68606072417615027</v>
      </c>
      <c r="Y7" s="46">
        <v>79.008654355991823</v>
      </c>
      <c r="Z7" s="47">
        <v>3.9530940052398769E-127</v>
      </c>
    </row>
    <row r="8" spans="1:26" x14ac:dyDescent="0.25">
      <c r="A8" s="27">
        <v>6</v>
      </c>
      <c r="B8" s="27">
        <v>632</v>
      </c>
      <c r="C8" s="27">
        <f t="shared" si="0"/>
        <v>5.0139415812265975</v>
      </c>
      <c r="D8" s="27">
        <v>6</v>
      </c>
      <c r="E8" s="27">
        <f t="shared" si="1"/>
        <v>0</v>
      </c>
      <c r="F8" s="27">
        <f t="shared" si="2"/>
        <v>0</v>
      </c>
      <c r="G8" s="27">
        <f t="shared" si="3"/>
        <v>0</v>
      </c>
      <c r="H8" s="27">
        <f t="shared" si="4"/>
        <v>0</v>
      </c>
      <c r="I8" s="27">
        <f t="shared" si="5"/>
        <v>0</v>
      </c>
      <c r="J8" s="27">
        <f t="shared" si="6"/>
        <v>1</v>
      </c>
      <c r="K8" s="27">
        <f t="shared" si="7"/>
        <v>0</v>
      </c>
      <c r="L8" s="27">
        <f t="shared" si="8"/>
        <v>0</v>
      </c>
      <c r="M8" s="27">
        <f t="shared" si="9"/>
        <v>0</v>
      </c>
      <c r="N8" s="27">
        <f t="shared" si="10"/>
        <v>0</v>
      </c>
      <c r="O8" s="27">
        <f t="shared" si="11"/>
        <v>0</v>
      </c>
      <c r="P8" s="28">
        <f t="shared" si="12"/>
        <v>5.0185791004726186</v>
      </c>
      <c r="Q8" s="28">
        <f t="shared" si="13"/>
        <v>4.6375192460210712E-3</v>
      </c>
      <c r="R8" s="29">
        <f t="shared" si="14"/>
        <v>2.1506584757215845E-5</v>
      </c>
      <c r="T8" s="67"/>
      <c r="U8" s="43" t="s">
        <v>42</v>
      </c>
      <c r="V8" s="44">
        <v>-5.2466687188446035E-2</v>
      </c>
      <c r="W8" s="45">
        <v>1.0554750927596234E-2</v>
      </c>
      <c r="X8" s="45">
        <v>-5.8359099314467276E-2</v>
      </c>
      <c r="Y8" s="46">
        <v>-4.9709071818329429</v>
      </c>
      <c r="Z8" s="47">
        <v>1.7474007055274943E-6</v>
      </c>
    </row>
    <row r="9" spans="1:26" x14ac:dyDescent="0.25">
      <c r="A9" s="27">
        <v>7</v>
      </c>
      <c r="B9" s="27">
        <v>728</v>
      </c>
      <c r="C9" s="27">
        <f t="shared" si="0"/>
        <v>5.1943695600586679</v>
      </c>
      <c r="D9" s="27">
        <v>7</v>
      </c>
      <c r="E9" s="27">
        <f t="shared" si="1"/>
        <v>0</v>
      </c>
      <c r="F9" s="27">
        <f t="shared" si="2"/>
        <v>0</v>
      </c>
      <c r="G9" s="27">
        <f t="shared" si="3"/>
        <v>0</v>
      </c>
      <c r="H9" s="27">
        <f t="shared" si="4"/>
        <v>0</v>
      </c>
      <c r="I9" s="27">
        <f t="shared" si="5"/>
        <v>0</v>
      </c>
      <c r="J9" s="27">
        <f t="shared" si="6"/>
        <v>0</v>
      </c>
      <c r="K9" s="27">
        <f t="shared" si="7"/>
        <v>1</v>
      </c>
      <c r="L9" s="27">
        <f t="shared" si="8"/>
        <v>0</v>
      </c>
      <c r="M9" s="27">
        <f t="shared" si="9"/>
        <v>0</v>
      </c>
      <c r="N9" s="27">
        <f t="shared" si="10"/>
        <v>0</v>
      </c>
      <c r="O9" s="27">
        <f t="shared" si="11"/>
        <v>0</v>
      </c>
      <c r="P9" s="28">
        <f t="shared" si="12"/>
        <v>5.2143786956154754</v>
      </c>
      <c r="Q9" s="28">
        <f t="shared" si="13"/>
        <v>2.00091355568075E-2</v>
      </c>
      <c r="R9" s="29">
        <f t="shared" si="14"/>
        <v>4.0036550573069817E-4</v>
      </c>
      <c r="T9" s="67"/>
      <c r="U9" s="43" t="s">
        <v>43</v>
      </c>
      <c r="V9" s="44">
        <v>-0.14079029074923646</v>
      </c>
      <c r="W9" s="45">
        <v>1.0552781608916264E-2</v>
      </c>
      <c r="X9" s="45">
        <v>-0.15660212223494052</v>
      </c>
      <c r="Y9" s="46">
        <v>-13.34153363225861</v>
      </c>
      <c r="Z9" s="47">
        <v>1.5897958246737592E-27</v>
      </c>
    </row>
    <row r="10" spans="1:26" x14ac:dyDescent="0.25">
      <c r="A10" s="27">
        <v>8</v>
      </c>
      <c r="B10" s="27">
        <v>725</v>
      </c>
      <c r="C10" s="27">
        <f t="shared" si="0"/>
        <v>5.1890099282688329</v>
      </c>
      <c r="D10" s="27">
        <v>8</v>
      </c>
      <c r="E10" s="27">
        <f t="shared" si="1"/>
        <v>0</v>
      </c>
      <c r="F10" s="27">
        <f t="shared" si="2"/>
        <v>0</v>
      </c>
      <c r="G10" s="27">
        <f t="shared" si="3"/>
        <v>0</v>
      </c>
      <c r="H10" s="27">
        <f t="shared" si="4"/>
        <v>0</v>
      </c>
      <c r="I10" s="27">
        <f t="shared" si="5"/>
        <v>0</v>
      </c>
      <c r="J10" s="27">
        <f t="shared" si="6"/>
        <v>0</v>
      </c>
      <c r="K10" s="27">
        <f t="shared" si="7"/>
        <v>0</v>
      </c>
      <c r="L10" s="27">
        <f t="shared" si="8"/>
        <v>1</v>
      </c>
      <c r="M10" s="27">
        <f t="shared" si="9"/>
        <v>0</v>
      </c>
      <c r="N10" s="27">
        <f t="shared" si="10"/>
        <v>0</v>
      </c>
      <c r="O10" s="27">
        <f t="shared" si="11"/>
        <v>0</v>
      </c>
      <c r="P10" s="28">
        <f t="shared" si="12"/>
        <v>5.2488090456869037</v>
      </c>
      <c r="Q10" s="28">
        <f t="shared" si="13"/>
        <v>5.9799117418070757E-2</v>
      </c>
      <c r="R10" s="29">
        <f t="shared" si="14"/>
        <v>3.5759344439802135E-3</v>
      </c>
      <c r="T10" s="67"/>
      <c r="U10" s="43" t="s">
        <v>44</v>
      </c>
      <c r="V10" s="44">
        <v>-0.10710259252431288</v>
      </c>
      <c r="W10" s="45">
        <v>1.0550999527670522E-2</v>
      </c>
      <c r="X10" s="45">
        <v>-0.11913103664261332</v>
      </c>
      <c r="Y10" s="46">
        <v>-10.150942784466153</v>
      </c>
      <c r="Z10" s="47">
        <v>7.0160524026269612E-19</v>
      </c>
    </row>
    <row r="11" spans="1:26" x14ac:dyDescent="0.25">
      <c r="A11" s="27">
        <v>9</v>
      </c>
      <c r="B11" s="27">
        <v>585</v>
      </c>
      <c r="C11" s="27">
        <f t="shared" si="0"/>
        <v>4.9180050065952203</v>
      </c>
      <c r="D11" s="27">
        <v>9</v>
      </c>
      <c r="E11" s="27">
        <f t="shared" si="1"/>
        <v>0</v>
      </c>
      <c r="F11" s="27">
        <f t="shared" si="2"/>
        <v>0</v>
      </c>
      <c r="G11" s="27">
        <f t="shared" si="3"/>
        <v>0</v>
      </c>
      <c r="H11" s="27">
        <f t="shared" si="4"/>
        <v>0</v>
      </c>
      <c r="I11" s="27">
        <f t="shared" si="5"/>
        <v>0</v>
      </c>
      <c r="J11" s="27">
        <f t="shared" si="6"/>
        <v>0</v>
      </c>
      <c r="K11" s="27">
        <f t="shared" si="7"/>
        <v>0</v>
      </c>
      <c r="L11" s="27">
        <f t="shared" si="8"/>
        <v>0</v>
      </c>
      <c r="M11" s="27">
        <f t="shared" si="9"/>
        <v>1</v>
      </c>
      <c r="N11" s="27">
        <f t="shared" si="10"/>
        <v>0</v>
      </c>
      <c r="O11" s="27">
        <f t="shared" si="11"/>
        <v>0</v>
      </c>
      <c r="P11" s="28">
        <f t="shared" si="12"/>
        <v>4.9103712614726183</v>
      </c>
      <c r="Q11" s="28">
        <f t="shared" si="13"/>
        <v>-7.6337451226020647E-3</v>
      </c>
      <c r="R11" s="29">
        <f t="shared" si="14"/>
        <v>5.8274064596850809E-5</v>
      </c>
      <c r="T11" s="67"/>
      <c r="U11" s="43" t="s">
        <v>45</v>
      </c>
      <c r="V11" s="44">
        <v>4.9881506772039189E-2</v>
      </c>
      <c r="W11" s="45">
        <v>1.0549404778747488E-2</v>
      </c>
      <c r="X11" s="45">
        <v>5.5483583272735428E-2</v>
      </c>
      <c r="Y11" s="46">
        <v>4.7283716776636497</v>
      </c>
      <c r="Z11" s="47">
        <v>5.0491343341997929E-6</v>
      </c>
    </row>
    <row r="12" spans="1:26" x14ac:dyDescent="0.25">
      <c r="A12" s="27">
        <v>10</v>
      </c>
      <c r="B12" s="27">
        <v>542</v>
      </c>
      <c r="C12" s="27">
        <f t="shared" si="0"/>
        <v>4.8250278189504394</v>
      </c>
      <c r="D12" s="27">
        <v>10</v>
      </c>
      <c r="E12" s="27">
        <f t="shared" si="1"/>
        <v>0</v>
      </c>
      <c r="F12" s="27">
        <f t="shared" si="2"/>
        <v>0</v>
      </c>
      <c r="G12" s="27">
        <f t="shared" si="3"/>
        <v>0</v>
      </c>
      <c r="H12" s="27">
        <f t="shared" si="4"/>
        <v>0</v>
      </c>
      <c r="I12" s="27">
        <f t="shared" si="5"/>
        <v>0</v>
      </c>
      <c r="J12" s="27">
        <f t="shared" si="6"/>
        <v>0</v>
      </c>
      <c r="K12" s="27">
        <f t="shared" si="7"/>
        <v>0</v>
      </c>
      <c r="L12" s="27">
        <f t="shared" si="8"/>
        <v>0</v>
      </c>
      <c r="M12" s="27">
        <f t="shared" si="9"/>
        <v>0</v>
      </c>
      <c r="N12" s="27">
        <f t="shared" si="10"/>
        <v>1</v>
      </c>
      <c r="O12" s="27">
        <f t="shared" si="11"/>
        <v>0</v>
      </c>
      <c r="P12" s="28">
        <f t="shared" si="12"/>
        <v>4.893110062829761</v>
      </c>
      <c r="Q12" s="28">
        <f t="shared" si="13"/>
        <v>6.8082243879321602E-2</v>
      </c>
      <c r="R12" s="29">
        <f t="shared" si="14"/>
        <v>4.6351919316434242E-3</v>
      </c>
      <c r="T12" s="67"/>
      <c r="U12" s="43" t="s">
        <v>46</v>
      </c>
      <c r="V12" s="44">
        <v>2.5416700711248599E-2</v>
      </c>
      <c r="W12" s="45">
        <v>1.0547997447115334E-2</v>
      </c>
      <c r="X12" s="45">
        <v>2.8271191503405801E-2</v>
      </c>
      <c r="Y12" s="46">
        <v>2.4096233279047254</v>
      </c>
      <c r="Z12" s="47">
        <v>1.7141056045681589E-2</v>
      </c>
    </row>
    <row r="13" spans="1:26" x14ac:dyDescent="0.25">
      <c r="A13" s="27">
        <v>11</v>
      </c>
      <c r="B13" s="27">
        <v>480</v>
      </c>
      <c r="C13" s="27">
        <f t="shared" si="0"/>
        <v>4.6806946386414321</v>
      </c>
      <c r="D13" s="27">
        <v>11</v>
      </c>
      <c r="E13" s="27">
        <f t="shared" si="1"/>
        <v>0</v>
      </c>
      <c r="F13" s="27">
        <f t="shared" si="2"/>
        <v>0</v>
      </c>
      <c r="G13" s="27">
        <f t="shared" si="3"/>
        <v>0</v>
      </c>
      <c r="H13" s="27">
        <f t="shared" si="4"/>
        <v>0</v>
      </c>
      <c r="I13" s="27">
        <f t="shared" si="5"/>
        <v>0</v>
      </c>
      <c r="J13" s="27">
        <f t="shared" si="6"/>
        <v>0</v>
      </c>
      <c r="K13" s="27">
        <f t="shared" si="7"/>
        <v>0</v>
      </c>
      <c r="L13" s="27">
        <f t="shared" si="8"/>
        <v>0</v>
      </c>
      <c r="M13" s="27">
        <f t="shared" si="9"/>
        <v>0</v>
      </c>
      <c r="N13" s="27">
        <f t="shared" si="10"/>
        <v>0</v>
      </c>
      <c r="O13" s="27">
        <f t="shared" si="11"/>
        <v>1</v>
      </c>
      <c r="P13" s="28">
        <f t="shared" si="12"/>
        <v>4.7040410769726186</v>
      </c>
      <c r="Q13" s="28">
        <f t="shared" si="13"/>
        <v>2.3346438331186548E-2</v>
      </c>
      <c r="R13" s="29">
        <f t="shared" si="14"/>
        <v>5.4505618275189655E-4</v>
      </c>
      <c r="T13" s="67"/>
      <c r="U13" s="43" t="s">
        <v>47</v>
      </c>
      <c r="V13" s="44">
        <v>0.19017038193617214</v>
      </c>
      <c r="W13" s="45">
        <v>1.0546777607799328E-2</v>
      </c>
      <c r="X13" s="45">
        <v>0.21152797709948096</v>
      </c>
      <c r="Y13" s="46">
        <v>18.031136050080491</v>
      </c>
      <c r="Z13" s="47">
        <v>6.8451622898595582E-40</v>
      </c>
    </row>
    <row r="14" spans="1:26" x14ac:dyDescent="0.25">
      <c r="A14" s="27">
        <v>12</v>
      </c>
      <c r="B14" s="27">
        <v>530</v>
      </c>
      <c r="C14" s="27">
        <f t="shared" si="0"/>
        <v>4.7980963794449432</v>
      </c>
      <c r="D14" s="27">
        <v>12</v>
      </c>
      <c r="E14" s="27">
        <f t="shared" si="1"/>
        <v>0</v>
      </c>
      <c r="F14" s="27">
        <f t="shared" si="2"/>
        <v>0</v>
      </c>
      <c r="G14" s="27">
        <f t="shared" si="3"/>
        <v>0</v>
      </c>
      <c r="H14" s="27">
        <f t="shared" si="4"/>
        <v>0</v>
      </c>
      <c r="I14" s="27">
        <f t="shared" si="5"/>
        <v>0</v>
      </c>
      <c r="J14" s="27">
        <f t="shared" si="6"/>
        <v>0</v>
      </c>
      <c r="K14" s="27">
        <f t="shared" si="7"/>
        <v>0</v>
      </c>
      <c r="L14" s="27">
        <f t="shared" si="8"/>
        <v>0</v>
      </c>
      <c r="M14" s="27">
        <f t="shared" si="9"/>
        <v>0</v>
      </c>
      <c r="N14" s="27">
        <f t="shared" si="10"/>
        <v>0</v>
      </c>
      <c r="O14" s="27">
        <f t="shared" si="11"/>
        <v>0</v>
      </c>
      <c r="P14" s="28">
        <f t="shared" si="12"/>
        <v>4.8494995160440473</v>
      </c>
      <c r="Q14" s="28">
        <f t="shared" si="13"/>
        <v>5.1403136599104116E-2</v>
      </c>
      <c r="R14" s="29">
        <f t="shared" si="14"/>
        <v>2.6422824522261568E-3</v>
      </c>
      <c r="T14" s="67"/>
      <c r="U14" s="43" t="s">
        <v>48</v>
      </c>
      <c r="V14" s="44">
        <v>0.3824548441610956</v>
      </c>
      <c r="W14" s="45">
        <v>1.0545745325861876E-2</v>
      </c>
      <c r="X14" s="45">
        <v>0.42540746194876244</v>
      </c>
      <c r="Y14" s="46">
        <v>36.266269698660544</v>
      </c>
      <c r="Z14" s="47">
        <v>1.2823462835384093E-77</v>
      </c>
    </row>
    <row r="15" spans="1:26" x14ac:dyDescent="0.25">
      <c r="A15" s="27">
        <v>13</v>
      </c>
      <c r="B15" s="27">
        <v>518</v>
      </c>
      <c r="C15" s="27">
        <f t="shared" si="0"/>
        <v>4.7707036539154348</v>
      </c>
      <c r="D15" s="27">
        <v>13</v>
      </c>
      <c r="E15" s="27">
        <f t="shared" si="1"/>
        <v>1</v>
      </c>
      <c r="F15" s="27">
        <f t="shared" si="2"/>
        <v>0</v>
      </c>
      <c r="G15" s="27">
        <f t="shared" si="3"/>
        <v>0</v>
      </c>
      <c r="H15" s="27">
        <f t="shared" si="4"/>
        <v>0</v>
      </c>
      <c r="I15" s="27">
        <f t="shared" si="5"/>
        <v>0</v>
      </c>
      <c r="J15" s="27">
        <f t="shared" si="6"/>
        <v>0</v>
      </c>
      <c r="K15" s="27">
        <f t="shared" si="7"/>
        <v>0</v>
      </c>
      <c r="L15" s="27">
        <f t="shared" si="8"/>
        <v>0</v>
      </c>
      <c r="M15" s="27">
        <f t="shared" si="9"/>
        <v>0</v>
      </c>
      <c r="N15" s="27">
        <f t="shared" si="10"/>
        <v>0</v>
      </c>
      <c r="O15" s="27">
        <f t="shared" si="11"/>
        <v>0</v>
      </c>
      <c r="P15" s="28">
        <f t="shared" si="12"/>
        <v>4.8005479617735345</v>
      </c>
      <c r="Q15" s="28">
        <f t="shared" si="13"/>
        <v>2.9844307858099661E-2</v>
      </c>
      <c r="R15" s="29">
        <f t="shared" si="14"/>
        <v>8.9068271152902923E-4</v>
      </c>
      <c r="T15" s="67"/>
      <c r="U15" s="43" t="s">
        <v>49</v>
      </c>
      <c r="V15" s="44">
        <v>0.41337006131459075</v>
      </c>
      <c r="W15" s="45">
        <v>1.0544900656385166E-2</v>
      </c>
      <c r="X15" s="45">
        <v>0.45979469554155644</v>
      </c>
      <c r="Y15" s="46">
        <v>39.200944113616302</v>
      </c>
      <c r="Z15" s="47">
        <v>2.4100731675896282E-82</v>
      </c>
    </row>
    <row r="16" spans="1:26" x14ac:dyDescent="0.25">
      <c r="A16" s="27">
        <v>14</v>
      </c>
      <c r="B16" s="27">
        <v>489</v>
      </c>
      <c r="C16" s="27">
        <f t="shared" si="0"/>
        <v>4.70248278970758</v>
      </c>
      <c r="D16" s="27">
        <v>14</v>
      </c>
      <c r="E16" s="27">
        <f t="shared" si="1"/>
        <v>0</v>
      </c>
      <c r="F16" s="27">
        <f t="shared" si="2"/>
        <v>1</v>
      </c>
      <c r="G16" s="27">
        <f t="shared" si="3"/>
        <v>0</v>
      </c>
      <c r="H16" s="27">
        <f t="shared" si="4"/>
        <v>0</v>
      </c>
      <c r="I16" s="27">
        <f t="shared" si="5"/>
        <v>0</v>
      </c>
      <c r="J16" s="27">
        <f t="shared" si="6"/>
        <v>0</v>
      </c>
      <c r="K16" s="27">
        <f t="shared" si="7"/>
        <v>0</v>
      </c>
      <c r="L16" s="27">
        <f t="shared" si="8"/>
        <v>0</v>
      </c>
      <c r="M16" s="27">
        <f t="shared" si="9"/>
        <v>0</v>
      </c>
      <c r="N16" s="27">
        <f t="shared" si="10"/>
        <v>0</v>
      </c>
      <c r="O16" s="27">
        <f t="shared" si="11"/>
        <v>0</v>
      </c>
      <c r="P16" s="28">
        <f t="shared" si="12"/>
        <v>4.7157394911306776</v>
      </c>
      <c r="Q16" s="28">
        <f t="shared" si="13"/>
        <v>1.3256701423097539E-2</v>
      </c>
      <c r="R16" s="29">
        <f t="shared" si="14"/>
        <v>1.7574013262115632E-4</v>
      </c>
      <c r="T16" s="67"/>
      <c r="U16" s="43" t="s">
        <v>50</v>
      </c>
      <c r="V16" s="44">
        <v>7.1417144182371814E-2</v>
      </c>
      <c r="W16" s="45">
        <v>1.0544243644456512E-2</v>
      </c>
      <c r="X16" s="45">
        <v>7.9437838244387715E-2</v>
      </c>
      <c r="Y16" s="46">
        <v>6.7730931293415599</v>
      </c>
      <c r="Z16" s="47">
        <v>2.4651243113117241E-10</v>
      </c>
    </row>
    <row r="17" spans="1:33" x14ac:dyDescent="0.25">
      <c r="A17" s="27">
        <v>15</v>
      </c>
      <c r="B17" s="27">
        <v>528</v>
      </c>
      <c r="C17" s="27">
        <f t="shared" si="0"/>
        <v>4.7935634538568603</v>
      </c>
      <c r="D17" s="27">
        <v>15</v>
      </c>
      <c r="E17" s="27">
        <f t="shared" si="1"/>
        <v>0</v>
      </c>
      <c r="F17" s="27">
        <f t="shared" si="2"/>
        <v>0</v>
      </c>
      <c r="G17" s="27">
        <f t="shared" si="3"/>
        <v>1</v>
      </c>
      <c r="H17" s="27">
        <f t="shared" si="4"/>
        <v>0</v>
      </c>
      <c r="I17" s="27">
        <f t="shared" si="5"/>
        <v>0</v>
      </c>
      <c r="J17" s="27">
        <f t="shared" si="6"/>
        <v>0</v>
      </c>
      <c r="K17" s="27">
        <f t="shared" si="7"/>
        <v>0</v>
      </c>
      <c r="L17" s="27">
        <f t="shared" si="8"/>
        <v>0</v>
      </c>
      <c r="M17" s="27">
        <f t="shared" si="9"/>
        <v>0</v>
      </c>
      <c r="N17" s="27">
        <f t="shared" si="10"/>
        <v>0</v>
      </c>
      <c r="O17" s="27">
        <f t="shared" si="11"/>
        <v>0</v>
      </c>
      <c r="P17" s="28">
        <f t="shared" si="12"/>
        <v>4.7529423222735341</v>
      </c>
      <c r="Q17" s="28">
        <f t="shared" si="13"/>
        <v>-4.0621131583326253E-2</v>
      </c>
      <c r="R17" s="29">
        <f t="shared" si="14"/>
        <v>1.6500763311099057E-3</v>
      </c>
      <c r="T17" s="67"/>
      <c r="U17" s="43" t="s">
        <v>51</v>
      </c>
      <c r="V17" s="44">
        <v>5.0640812621581266E-2</v>
      </c>
      <c r="W17" s="45">
        <v>1.0543774325156305E-2</v>
      </c>
      <c r="X17" s="45">
        <v>5.6328165003697861E-2</v>
      </c>
      <c r="Y17" s="46">
        <v>4.8029112782467056</v>
      </c>
      <c r="Z17" s="47">
        <v>3.6578671327243241E-6</v>
      </c>
    </row>
    <row r="18" spans="1:33" ht="13.5" thickBot="1" x14ac:dyDescent="0.3">
      <c r="A18" s="27">
        <v>16</v>
      </c>
      <c r="B18" s="27">
        <v>599</v>
      </c>
      <c r="C18" s="27">
        <f t="shared" si="0"/>
        <v>4.9471685337211664</v>
      </c>
      <c r="D18" s="27">
        <v>16</v>
      </c>
      <c r="E18" s="27">
        <f t="shared" si="1"/>
        <v>0</v>
      </c>
      <c r="F18" s="27">
        <f t="shared" si="2"/>
        <v>0</v>
      </c>
      <c r="G18" s="27">
        <f t="shared" si="3"/>
        <v>0</v>
      </c>
      <c r="H18" s="27">
        <f t="shared" si="4"/>
        <v>1</v>
      </c>
      <c r="I18" s="27">
        <f t="shared" si="5"/>
        <v>0</v>
      </c>
      <c r="J18" s="27">
        <f t="shared" si="6"/>
        <v>0</v>
      </c>
      <c r="K18" s="27">
        <f t="shared" si="7"/>
        <v>0</v>
      </c>
      <c r="L18" s="27">
        <f t="shared" si="8"/>
        <v>0</v>
      </c>
      <c r="M18" s="27">
        <f t="shared" si="9"/>
        <v>0</v>
      </c>
      <c r="N18" s="27">
        <f t="shared" si="10"/>
        <v>0</v>
      </c>
      <c r="O18" s="27">
        <f t="shared" si="11"/>
        <v>0</v>
      </c>
      <c r="P18" s="28">
        <f t="shared" si="12"/>
        <v>4.9134415544878198</v>
      </c>
      <c r="Q18" s="28">
        <f t="shared" si="13"/>
        <v>-3.3726979233346555E-2</v>
      </c>
      <c r="R18" s="29">
        <f t="shared" si="14"/>
        <v>1.1375091282065897E-3</v>
      </c>
      <c r="T18" s="59"/>
      <c r="U18" s="48" t="s">
        <v>52</v>
      </c>
      <c r="V18" s="49">
        <v>-0.14194330615349479</v>
      </c>
      <c r="W18" s="50">
        <v>1.0543492723548662E-2</v>
      </c>
      <c r="X18" s="50">
        <v>-0.15788463012888354</v>
      </c>
      <c r="Y18" s="51">
        <v>-13.462645621831511</v>
      </c>
      <c r="Z18" s="52">
        <v>7.4650374137588511E-28</v>
      </c>
    </row>
    <row r="19" spans="1:33" ht="13.5" thickTop="1" x14ac:dyDescent="0.25">
      <c r="A19" s="27">
        <v>17</v>
      </c>
      <c r="B19" s="27">
        <v>572</v>
      </c>
      <c r="C19" s="27">
        <f t="shared" si="0"/>
        <v>4.8904520738069595</v>
      </c>
      <c r="D19" s="27">
        <v>17</v>
      </c>
      <c r="E19" s="27">
        <f t="shared" si="1"/>
        <v>0</v>
      </c>
      <c r="F19" s="27">
        <f t="shared" si="2"/>
        <v>0</v>
      </c>
      <c r="G19" s="27">
        <f t="shared" si="3"/>
        <v>0</v>
      </c>
      <c r="H19" s="27">
        <f t="shared" si="4"/>
        <v>0</v>
      </c>
      <c r="I19" s="27">
        <f t="shared" si="5"/>
        <v>1</v>
      </c>
      <c r="J19" s="27">
        <f t="shared" si="6"/>
        <v>0</v>
      </c>
      <c r="K19" s="27">
        <f t="shared" si="7"/>
        <v>0</v>
      </c>
      <c r="L19" s="27">
        <f t="shared" si="8"/>
        <v>0</v>
      </c>
      <c r="M19" s="27">
        <f t="shared" si="9"/>
        <v>0</v>
      </c>
      <c r="N19" s="27">
        <f t="shared" si="10"/>
        <v>0</v>
      </c>
      <c r="O19" s="27">
        <f t="shared" si="11"/>
        <v>0</v>
      </c>
      <c r="P19" s="28">
        <f t="shared" si="12"/>
        <v>4.8924918813449629</v>
      </c>
      <c r="Q19" s="28">
        <f t="shared" si="13"/>
        <v>2.0398075380034797E-3</v>
      </c>
      <c r="R19" s="29">
        <f t="shared" si="14"/>
        <v>4.1608147920958176E-6</v>
      </c>
      <c r="T19" s="55" t="s">
        <v>53</v>
      </c>
      <c r="U19" s="55"/>
      <c r="V19" s="55"/>
      <c r="W19" s="55"/>
      <c r="X19" s="55"/>
      <c r="Y19" s="55"/>
      <c r="Z19" s="55"/>
    </row>
    <row r="20" spans="1:33" x14ac:dyDescent="0.25">
      <c r="A20" s="27">
        <v>18</v>
      </c>
      <c r="B20" s="27">
        <v>659</v>
      </c>
      <c r="C20" s="27">
        <f t="shared" si="0"/>
        <v>5.0666552385165176</v>
      </c>
      <c r="D20" s="27">
        <v>18</v>
      </c>
      <c r="E20" s="27">
        <f t="shared" si="1"/>
        <v>0</v>
      </c>
      <c r="F20" s="27">
        <f t="shared" si="2"/>
        <v>0</v>
      </c>
      <c r="G20" s="27">
        <f t="shared" si="3"/>
        <v>0</v>
      </c>
      <c r="H20" s="27">
        <f t="shared" si="4"/>
        <v>0</v>
      </c>
      <c r="I20" s="27">
        <f t="shared" si="5"/>
        <v>0</v>
      </c>
      <c r="J20" s="27">
        <f t="shared" si="6"/>
        <v>1</v>
      </c>
      <c r="K20" s="27">
        <f t="shared" si="7"/>
        <v>0</v>
      </c>
      <c r="L20" s="27">
        <f t="shared" si="8"/>
        <v>0</v>
      </c>
      <c r="M20" s="27">
        <f t="shared" si="9"/>
        <v>0</v>
      </c>
      <c r="N20" s="27">
        <f t="shared" si="10"/>
        <v>0</v>
      </c>
      <c r="O20" s="27">
        <f t="shared" si="11"/>
        <v>0</v>
      </c>
      <c r="P20" s="28">
        <f t="shared" si="12"/>
        <v>5.0607606954878195</v>
      </c>
      <c r="Q20" s="28">
        <f t="shared" si="13"/>
        <v>-5.8945430286980738E-3</v>
      </c>
      <c r="R20" s="29">
        <f t="shared" si="14"/>
        <v>3.4745637517173058E-5</v>
      </c>
    </row>
    <row r="21" spans="1:33" x14ac:dyDescent="0.25">
      <c r="A21" s="27">
        <v>19</v>
      </c>
      <c r="B21" s="27">
        <v>739</v>
      </c>
      <c r="C21" s="27">
        <f t="shared" si="0"/>
        <v>5.2138809382394191</v>
      </c>
      <c r="D21" s="27">
        <v>19</v>
      </c>
      <c r="E21" s="27">
        <f t="shared" si="1"/>
        <v>0</v>
      </c>
      <c r="F21" s="27">
        <f t="shared" si="2"/>
        <v>0</v>
      </c>
      <c r="G21" s="27">
        <f t="shared" si="3"/>
        <v>0</v>
      </c>
      <c r="H21" s="27">
        <f t="shared" si="4"/>
        <v>0</v>
      </c>
      <c r="I21" s="27">
        <f t="shared" si="5"/>
        <v>0</v>
      </c>
      <c r="J21" s="27">
        <f t="shared" si="6"/>
        <v>0</v>
      </c>
      <c r="K21" s="27">
        <f t="shared" si="7"/>
        <v>1</v>
      </c>
      <c r="L21" s="27">
        <f t="shared" si="8"/>
        <v>0</v>
      </c>
      <c r="M21" s="27">
        <f t="shared" si="9"/>
        <v>0</v>
      </c>
      <c r="N21" s="27">
        <f t="shared" si="10"/>
        <v>0</v>
      </c>
      <c r="O21" s="27">
        <f t="shared" si="11"/>
        <v>0</v>
      </c>
      <c r="P21" s="28">
        <f t="shared" si="12"/>
        <v>5.2565602906306772</v>
      </c>
      <c r="Q21" s="28">
        <f t="shared" si="13"/>
        <v>4.2679352391258085E-2</v>
      </c>
      <c r="R21" s="29">
        <f t="shared" si="14"/>
        <v>1.8215271205371873E-3</v>
      </c>
    </row>
    <row r="22" spans="1:33" x14ac:dyDescent="0.25">
      <c r="A22" s="27">
        <v>20</v>
      </c>
      <c r="B22" s="27">
        <v>758</v>
      </c>
      <c r="C22" s="27">
        <f t="shared" si="0"/>
        <v>5.2470753564125996</v>
      </c>
      <c r="D22" s="27">
        <v>20</v>
      </c>
      <c r="E22" s="27">
        <f t="shared" si="1"/>
        <v>0</v>
      </c>
      <c r="F22" s="27">
        <f t="shared" si="2"/>
        <v>0</v>
      </c>
      <c r="G22" s="27">
        <f t="shared" si="3"/>
        <v>0</v>
      </c>
      <c r="H22" s="27">
        <f t="shared" si="4"/>
        <v>0</v>
      </c>
      <c r="I22" s="27">
        <f t="shared" si="5"/>
        <v>0</v>
      </c>
      <c r="J22" s="27">
        <f t="shared" si="6"/>
        <v>0</v>
      </c>
      <c r="K22" s="27">
        <f t="shared" si="7"/>
        <v>0</v>
      </c>
      <c r="L22" s="27">
        <f t="shared" si="8"/>
        <v>1</v>
      </c>
      <c r="M22" s="27">
        <f t="shared" si="9"/>
        <v>0</v>
      </c>
      <c r="N22" s="27">
        <f t="shared" si="10"/>
        <v>0</v>
      </c>
      <c r="O22" s="27">
        <f t="shared" si="11"/>
        <v>0</v>
      </c>
      <c r="P22" s="28">
        <f t="shared" si="12"/>
        <v>5.2909906407021055</v>
      </c>
      <c r="Q22" s="28">
        <f t="shared" si="13"/>
        <v>4.3915284289505863E-2</v>
      </c>
      <c r="R22" s="29">
        <f t="shared" si="14"/>
        <v>1.9285521942281204E-3</v>
      </c>
    </row>
    <row r="23" spans="1:33" x14ac:dyDescent="0.25">
      <c r="A23" s="27">
        <v>21</v>
      </c>
      <c r="B23" s="27">
        <v>602</v>
      </c>
      <c r="C23" s="27">
        <f t="shared" si="0"/>
        <v>4.9533512183945314</v>
      </c>
      <c r="D23" s="27">
        <v>21</v>
      </c>
      <c r="E23" s="27">
        <f t="shared" si="1"/>
        <v>0</v>
      </c>
      <c r="F23" s="27">
        <f t="shared" si="2"/>
        <v>0</v>
      </c>
      <c r="G23" s="27">
        <f t="shared" si="3"/>
        <v>0</v>
      </c>
      <c r="H23" s="27">
        <f t="shared" si="4"/>
        <v>0</v>
      </c>
      <c r="I23" s="27">
        <f t="shared" si="5"/>
        <v>0</v>
      </c>
      <c r="J23" s="27">
        <f t="shared" si="6"/>
        <v>0</v>
      </c>
      <c r="K23" s="27">
        <f t="shared" si="7"/>
        <v>0</v>
      </c>
      <c r="L23" s="27">
        <f t="shared" si="8"/>
        <v>0</v>
      </c>
      <c r="M23" s="27">
        <f t="shared" si="9"/>
        <v>1</v>
      </c>
      <c r="N23" s="27">
        <f t="shared" si="10"/>
        <v>0</v>
      </c>
      <c r="O23" s="27">
        <f t="shared" si="11"/>
        <v>0</v>
      </c>
      <c r="P23" s="28">
        <f t="shared" si="12"/>
        <v>4.9525528564878201</v>
      </c>
      <c r="Q23" s="28">
        <f t="shared" si="13"/>
        <v>-7.9836190671134233E-4</v>
      </c>
      <c r="R23" s="29">
        <f t="shared" si="14"/>
        <v>6.3738173408777003E-7</v>
      </c>
      <c r="T23" s="53" t="s">
        <v>54</v>
      </c>
    </row>
    <row r="24" spans="1:33" x14ac:dyDescent="0.25">
      <c r="A24" s="27">
        <v>22</v>
      </c>
      <c r="B24" s="27">
        <v>587</v>
      </c>
      <c r="C24" s="27">
        <f t="shared" si="0"/>
        <v>4.9222030513959334</v>
      </c>
      <c r="D24" s="27">
        <v>22</v>
      </c>
      <c r="E24" s="27">
        <f t="shared" si="1"/>
        <v>0</v>
      </c>
      <c r="F24" s="27">
        <f t="shared" si="2"/>
        <v>0</v>
      </c>
      <c r="G24" s="27">
        <f t="shared" si="3"/>
        <v>0</v>
      </c>
      <c r="H24" s="27">
        <f t="shared" si="4"/>
        <v>0</v>
      </c>
      <c r="I24" s="27">
        <f t="shared" si="5"/>
        <v>0</v>
      </c>
      <c r="J24" s="27">
        <f t="shared" si="6"/>
        <v>0</v>
      </c>
      <c r="K24" s="27">
        <f t="shared" si="7"/>
        <v>0</v>
      </c>
      <c r="L24" s="27">
        <f t="shared" si="8"/>
        <v>0</v>
      </c>
      <c r="M24" s="27">
        <f t="shared" si="9"/>
        <v>0</v>
      </c>
      <c r="N24" s="27">
        <f t="shared" si="10"/>
        <v>1</v>
      </c>
      <c r="O24" s="27">
        <f t="shared" si="11"/>
        <v>0</v>
      </c>
      <c r="P24" s="28">
        <f t="shared" si="12"/>
        <v>4.9352916578449628</v>
      </c>
      <c r="Q24" s="28">
        <f t="shared" si="13"/>
        <v>1.3088606449029427E-2</v>
      </c>
      <c r="R24" s="29">
        <f t="shared" si="14"/>
        <v>1.7131161877757473E-4</v>
      </c>
      <c r="T24" s="32" t="s">
        <v>41</v>
      </c>
      <c r="U24" s="32" t="s">
        <v>18</v>
      </c>
      <c r="V24" s="32" t="s">
        <v>19</v>
      </c>
      <c r="W24" s="32" t="s">
        <v>20</v>
      </c>
      <c r="X24" s="32" t="s">
        <v>21</v>
      </c>
      <c r="Y24" s="32" t="s">
        <v>22</v>
      </c>
      <c r="Z24" s="32" t="s">
        <v>23</v>
      </c>
      <c r="AA24" s="32" t="s">
        <v>24</v>
      </c>
      <c r="AB24" s="32" t="s">
        <v>25</v>
      </c>
      <c r="AC24" s="32" t="s">
        <v>26</v>
      </c>
      <c r="AD24" s="32" t="s">
        <v>27</v>
      </c>
      <c r="AE24" s="32" t="s">
        <v>28</v>
      </c>
      <c r="AF24" s="32" t="s">
        <v>29</v>
      </c>
      <c r="AG24" s="32" t="s">
        <v>55</v>
      </c>
    </row>
    <row r="25" spans="1:33" x14ac:dyDescent="0.25">
      <c r="A25" s="27">
        <v>23</v>
      </c>
      <c r="B25" s="27">
        <v>497</v>
      </c>
      <c r="C25" s="27">
        <f t="shared" si="0"/>
        <v>4.7215989674693839</v>
      </c>
      <c r="D25" s="27">
        <v>23</v>
      </c>
      <c r="E25" s="27">
        <f t="shared" si="1"/>
        <v>0</v>
      </c>
      <c r="F25" s="27">
        <f t="shared" si="2"/>
        <v>0</v>
      </c>
      <c r="G25" s="27">
        <f t="shared" si="3"/>
        <v>0</v>
      </c>
      <c r="H25" s="27">
        <f t="shared" si="4"/>
        <v>0</v>
      </c>
      <c r="I25" s="27">
        <f t="shared" si="5"/>
        <v>0</v>
      </c>
      <c r="J25" s="27">
        <f t="shared" si="6"/>
        <v>0</v>
      </c>
      <c r="K25" s="27">
        <f t="shared" si="7"/>
        <v>0</v>
      </c>
      <c r="L25" s="27">
        <f t="shared" si="8"/>
        <v>0</v>
      </c>
      <c r="M25" s="27">
        <f t="shared" si="9"/>
        <v>0</v>
      </c>
      <c r="N25" s="27">
        <f t="shared" si="10"/>
        <v>0</v>
      </c>
      <c r="O25" s="27">
        <f t="shared" si="11"/>
        <v>1</v>
      </c>
      <c r="P25" s="28">
        <f t="shared" si="12"/>
        <v>4.7462226719878204</v>
      </c>
      <c r="Q25" s="28">
        <f t="shared" si="13"/>
        <v>2.462370451843654E-2</v>
      </c>
      <c r="R25" s="29">
        <f t="shared" si="14"/>
        <v>6.0632682421127206E-4</v>
      </c>
      <c r="T25" s="27">
        <v>169</v>
      </c>
      <c r="U25" s="27">
        <f>IF(MOD(T25,12)=1,1,0)</f>
        <v>1</v>
      </c>
      <c r="V25" s="27">
        <f>IF(MOD(T25,12)=2,1,0)</f>
        <v>0</v>
      </c>
      <c r="W25" s="27">
        <f>IF(MOD(T25,12)=3,1,0)</f>
        <v>0</v>
      </c>
      <c r="X25" s="27">
        <f>IF(MOD(T25,12)=4,1,0)</f>
        <v>0</v>
      </c>
      <c r="Y25" s="27">
        <f>IF(MOD(T25,12)=5,1,0)</f>
        <v>0</v>
      </c>
      <c r="Z25" s="27">
        <f>IF(MOD(T25,12)=6,1,0)</f>
        <v>0</v>
      </c>
      <c r="AA25" s="27">
        <f>IF(MOD(T25,12)=7,1,0)</f>
        <v>0</v>
      </c>
      <c r="AB25" s="27">
        <f>IF(MOD(T25,12)=8,1,0)</f>
        <v>0</v>
      </c>
      <c r="AC25" s="27">
        <f>IF(MOD(T25,12)=9,1,0)</f>
        <v>0</v>
      </c>
      <c r="AD25" s="27">
        <f>IF(MOD(T25,12)=10,1,0)</f>
        <v>0</v>
      </c>
      <c r="AE25" s="27">
        <f>IF(MOD(T25,12)=11,1,0)</f>
        <v>0</v>
      </c>
      <c r="AF25" s="28">
        <f>MMULT(T25:AE25,$V$7:$V$18)+$V$6</f>
        <v>5.3489086969711535</v>
      </c>
      <c r="AG25" s="30">
        <f>AF25^4</f>
        <v>818.57926418048066</v>
      </c>
    </row>
    <row r="26" spans="1:33" x14ac:dyDescent="0.25">
      <c r="A26" s="27">
        <v>24</v>
      </c>
      <c r="B26" s="27">
        <v>558</v>
      </c>
      <c r="C26" s="27">
        <f t="shared" si="0"/>
        <v>4.8602493374348024</v>
      </c>
      <c r="D26" s="27">
        <v>24</v>
      </c>
      <c r="E26" s="27">
        <f t="shared" si="1"/>
        <v>0</v>
      </c>
      <c r="F26" s="27">
        <f t="shared" si="2"/>
        <v>0</v>
      </c>
      <c r="G26" s="27">
        <f t="shared" si="3"/>
        <v>0</v>
      </c>
      <c r="H26" s="27">
        <f t="shared" si="4"/>
        <v>0</v>
      </c>
      <c r="I26" s="27">
        <f t="shared" si="5"/>
        <v>0</v>
      </c>
      <c r="J26" s="27">
        <f t="shared" si="6"/>
        <v>0</v>
      </c>
      <c r="K26" s="27">
        <f t="shared" si="7"/>
        <v>0</v>
      </c>
      <c r="L26" s="27">
        <f t="shared" si="8"/>
        <v>0</v>
      </c>
      <c r="M26" s="27">
        <f t="shared" si="9"/>
        <v>0</v>
      </c>
      <c r="N26" s="27">
        <f t="shared" si="10"/>
        <v>0</v>
      </c>
      <c r="O26" s="27">
        <f t="shared" si="11"/>
        <v>0</v>
      </c>
      <c r="P26" s="28">
        <f t="shared" si="12"/>
        <v>4.8916811110592482</v>
      </c>
      <c r="Q26" s="28">
        <f t="shared" si="13"/>
        <v>3.1431773624445825E-2</v>
      </c>
      <c r="R26" s="29">
        <f t="shared" si="14"/>
        <v>9.8795639317840814E-4</v>
      </c>
      <c r="T26" s="27">
        <v>170</v>
      </c>
      <c r="U26" s="27">
        <f t="shared" ref="U26:U36" si="15">IF(MOD(T26,12)=1,1,0)</f>
        <v>0</v>
      </c>
      <c r="V26" s="27">
        <f t="shared" ref="V26:V36" si="16">IF(MOD(T26,12)=2,1,0)</f>
        <v>1</v>
      </c>
      <c r="W26" s="27">
        <f t="shared" ref="W26:W36" si="17">IF(MOD(T26,12)=3,1,0)</f>
        <v>0</v>
      </c>
      <c r="X26" s="27">
        <f t="shared" ref="X26:X36" si="18">IF(MOD(T26,12)=4,1,0)</f>
        <v>0</v>
      </c>
      <c r="Y26" s="27">
        <f t="shared" ref="Y26:Y36" si="19">IF(MOD(T26,12)=5,1,0)</f>
        <v>0</v>
      </c>
      <c r="Z26" s="27">
        <f t="shared" ref="Z26:Z36" si="20">IF(MOD(T26,12)=6,1,0)</f>
        <v>0</v>
      </c>
      <c r="AA26" s="27">
        <f t="shared" ref="AA26:AA36" si="21">IF(MOD(T26,12)=7,1,0)</f>
        <v>0</v>
      </c>
      <c r="AB26" s="27">
        <f t="shared" ref="AB26:AB36" si="22">IF(MOD(T26,12)=8,1,0)</f>
        <v>0</v>
      </c>
      <c r="AC26" s="27">
        <f t="shared" ref="AC26:AC36" si="23">IF(MOD(T26,12)=9,1,0)</f>
        <v>0</v>
      </c>
      <c r="AD26" s="27">
        <f t="shared" ref="AD26:AD36" si="24">IF(MOD(T26,12)=10,1,0)</f>
        <v>0</v>
      </c>
      <c r="AE26" s="27">
        <f t="shared" ref="AE26:AE36" si="25">IF(MOD(T26,12)=11,1,0)</f>
        <v>0</v>
      </c>
      <c r="AF26" s="28">
        <f t="shared" ref="AF26:AF36" si="26">MMULT(T26:AE26,$V$7:$V$18)+$V$6</f>
        <v>5.2641002263282966</v>
      </c>
      <c r="AG26" s="30">
        <f t="shared" ref="AG26:AG36" si="27">AF26^4</f>
        <v>767.8857316709084</v>
      </c>
    </row>
    <row r="27" spans="1:33" x14ac:dyDescent="0.25">
      <c r="A27" s="27">
        <v>25</v>
      </c>
      <c r="B27" s="27">
        <v>555</v>
      </c>
      <c r="C27" s="27">
        <f t="shared" si="0"/>
        <v>4.8537035322297442</v>
      </c>
      <c r="D27" s="27">
        <v>25</v>
      </c>
      <c r="E27" s="27">
        <f t="shared" si="1"/>
        <v>1</v>
      </c>
      <c r="F27" s="27">
        <f t="shared" si="2"/>
        <v>0</v>
      </c>
      <c r="G27" s="27">
        <f t="shared" si="3"/>
        <v>0</v>
      </c>
      <c r="H27" s="27">
        <f t="shared" si="4"/>
        <v>0</v>
      </c>
      <c r="I27" s="27">
        <f t="shared" si="5"/>
        <v>0</v>
      </c>
      <c r="J27" s="27">
        <f t="shared" si="6"/>
        <v>0</v>
      </c>
      <c r="K27" s="27">
        <f t="shared" si="7"/>
        <v>0</v>
      </c>
      <c r="L27" s="27">
        <f t="shared" si="8"/>
        <v>0</v>
      </c>
      <c r="M27" s="27">
        <f t="shared" si="9"/>
        <v>0</v>
      </c>
      <c r="N27" s="27">
        <f t="shared" si="10"/>
        <v>0</v>
      </c>
      <c r="O27" s="27">
        <f t="shared" si="11"/>
        <v>0</v>
      </c>
      <c r="P27" s="28">
        <f t="shared" si="12"/>
        <v>4.8427295567887354</v>
      </c>
      <c r="Q27" s="28">
        <f t="shared" si="13"/>
        <v>-1.0973975441008754E-2</v>
      </c>
      <c r="R27" s="29">
        <f t="shared" si="14"/>
        <v>1.2042813697986328E-4</v>
      </c>
      <c r="T27" s="27">
        <v>171</v>
      </c>
      <c r="U27" s="27">
        <f t="shared" si="15"/>
        <v>0</v>
      </c>
      <c r="V27" s="27">
        <f t="shared" si="16"/>
        <v>0</v>
      </c>
      <c r="W27" s="27">
        <f t="shared" si="17"/>
        <v>1</v>
      </c>
      <c r="X27" s="27">
        <f t="shared" si="18"/>
        <v>0</v>
      </c>
      <c r="Y27" s="27">
        <f t="shared" si="19"/>
        <v>0</v>
      </c>
      <c r="Z27" s="27">
        <f t="shared" si="20"/>
        <v>0</v>
      </c>
      <c r="AA27" s="27">
        <f t="shared" si="21"/>
        <v>0</v>
      </c>
      <c r="AB27" s="27">
        <f t="shared" si="22"/>
        <v>0</v>
      </c>
      <c r="AC27" s="27">
        <f t="shared" si="23"/>
        <v>0</v>
      </c>
      <c r="AD27" s="27">
        <f t="shared" si="24"/>
        <v>0</v>
      </c>
      <c r="AE27" s="27">
        <f t="shared" si="25"/>
        <v>0</v>
      </c>
      <c r="AF27" s="28">
        <f t="shared" si="26"/>
        <v>5.3013030574711539</v>
      </c>
      <c r="AG27" s="30">
        <f t="shared" si="27"/>
        <v>789.82436736941236</v>
      </c>
    </row>
    <row r="28" spans="1:33" x14ac:dyDescent="0.25">
      <c r="A28" s="27">
        <v>26</v>
      </c>
      <c r="B28" s="27">
        <v>523</v>
      </c>
      <c r="C28" s="27">
        <f t="shared" si="0"/>
        <v>4.782174531743749</v>
      </c>
      <c r="D28" s="27">
        <v>26</v>
      </c>
      <c r="E28" s="27">
        <f t="shared" si="1"/>
        <v>0</v>
      </c>
      <c r="F28" s="27">
        <f t="shared" si="2"/>
        <v>1</v>
      </c>
      <c r="G28" s="27">
        <f t="shared" si="3"/>
        <v>0</v>
      </c>
      <c r="H28" s="27">
        <f t="shared" si="4"/>
        <v>0</v>
      </c>
      <c r="I28" s="27">
        <f t="shared" si="5"/>
        <v>0</v>
      </c>
      <c r="J28" s="27">
        <f t="shared" si="6"/>
        <v>0</v>
      </c>
      <c r="K28" s="27">
        <f t="shared" si="7"/>
        <v>0</v>
      </c>
      <c r="L28" s="27">
        <f t="shared" si="8"/>
        <v>0</v>
      </c>
      <c r="M28" s="27">
        <f t="shared" si="9"/>
        <v>0</v>
      </c>
      <c r="N28" s="27">
        <f t="shared" si="10"/>
        <v>0</v>
      </c>
      <c r="O28" s="27">
        <f t="shared" si="11"/>
        <v>0</v>
      </c>
      <c r="P28" s="28">
        <f t="shared" si="12"/>
        <v>4.7579210861458785</v>
      </c>
      <c r="Q28" s="28">
        <f t="shared" si="13"/>
        <v>-2.425344559787046E-2</v>
      </c>
      <c r="R28" s="29">
        <f t="shared" si="14"/>
        <v>5.8822962336886196E-4</v>
      </c>
      <c r="T28" s="27">
        <v>172</v>
      </c>
      <c r="U28" s="27">
        <f t="shared" si="15"/>
        <v>0</v>
      </c>
      <c r="V28" s="27">
        <f t="shared" si="16"/>
        <v>0</v>
      </c>
      <c r="W28" s="27">
        <f t="shared" si="17"/>
        <v>0</v>
      </c>
      <c r="X28" s="27">
        <f t="shared" si="18"/>
        <v>1</v>
      </c>
      <c r="Y28" s="27">
        <f t="shared" si="19"/>
        <v>0</v>
      </c>
      <c r="Z28" s="27">
        <f t="shared" si="20"/>
        <v>0</v>
      </c>
      <c r="AA28" s="27">
        <f t="shared" si="21"/>
        <v>0</v>
      </c>
      <c r="AB28" s="27">
        <f t="shared" si="22"/>
        <v>0</v>
      </c>
      <c r="AC28" s="27">
        <f t="shared" si="23"/>
        <v>0</v>
      </c>
      <c r="AD28" s="27">
        <f t="shared" si="24"/>
        <v>0</v>
      </c>
      <c r="AE28" s="27">
        <f t="shared" si="25"/>
        <v>0</v>
      </c>
      <c r="AF28" s="28">
        <f t="shared" si="26"/>
        <v>5.4618022896854388</v>
      </c>
      <c r="AG28" s="30">
        <f t="shared" si="27"/>
        <v>889.90552010053989</v>
      </c>
    </row>
    <row r="29" spans="1:33" x14ac:dyDescent="0.25">
      <c r="A29" s="27">
        <v>27</v>
      </c>
      <c r="B29" s="27">
        <v>532</v>
      </c>
      <c r="C29" s="27">
        <f t="shared" si="0"/>
        <v>4.8026164940937761</v>
      </c>
      <c r="D29" s="27">
        <v>27</v>
      </c>
      <c r="E29" s="27">
        <f t="shared" si="1"/>
        <v>0</v>
      </c>
      <c r="F29" s="27">
        <f t="shared" si="2"/>
        <v>0</v>
      </c>
      <c r="G29" s="27">
        <f t="shared" si="3"/>
        <v>1</v>
      </c>
      <c r="H29" s="27">
        <f t="shared" si="4"/>
        <v>0</v>
      </c>
      <c r="I29" s="27">
        <f t="shared" si="5"/>
        <v>0</v>
      </c>
      <c r="J29" s="27">
        <f t="shared" si="6"/>
        <v>0</v>
      </c>
      <c r="K29" s="27">
        <f t="shared" si="7"/>
        <v>0</v>
      </c>
      <c r="L29" s="27">
        <f t="shared" si="8"/>
        <v>0</v>
      </c>
      <c r="M29" s="27">
        <f t="shared" si="9"/>
        <v>0</v>
      </c>
      <c r="N29" s="27">
        <f t="shared" si="10"/>
        <v>0</v>
      </c>
      <c r="O29" s="27">
        <f t="shared" si="11"/>
        <v>0</v>
      </c>
      <c r="P29" s="28">
        <f t="shared" si="12"/>
        <v>4.7951239172887359</v>
      </c>
      <c r="Q29" s="28">
        <f t="shared" si="13"/>
        <v>-7.4925768050402297E-3</v>
      </c>
      <c r="R29" s="29">
        <f t="shared" si="14"/>
        <v>5.6138707179426858E-5</v>
      </c>
      <c r="T29" s="27">
        <v>173</v>
      </c>
      <c r="U29" s="27">
        <f t="shared" si="15"/>
        <v>0</v>
      </c>
      <c r="V29" s="27">
        <f t="shared" si="16"/>
        <v>0</v>
      </c>
      <c r="W29" s="27">
        <f t="shared" si="17"/>
        <v>0</v>
      </c>
      <c r="X29" s="27">
        <f t="shared" si="18"/>
        <v>0</v>
      </c>
      <c r="Y29" s="27">
        <f t="shared" si="19"/>
        <v>1</v>
      </c>
      <c r="Z29" s="27">
        <f t="shared" si="20"/>
        <v>0</v>
      </c>
      <c r="AA29" s="27">
        <f t="shared" si="21"/>
        <v>0</v>
      </c>
      <c r="AB29" s="27">
        <f t="shared" si="22"/>
        <v>0</v>
      </c>
      <c r="AC29" s="27">
        <f t="shared" si="23"/>
        <v>0</v>
      </c>
      <c r="AD29" s="27">
        <f t="shared" si="24"/>
        <v>0</v>
      </c>
      <c r="AE29" s="27">
        <f t="shared" si="25"/>
        <v>0</v>
      </c>
      <c r="AF29" s="28">
        <f t="shared" si="26"/>
        <v>5.4408526165425819</v>
      </c>
      <c r="AG29" s="30">
        <f t="shared" si="27"/>
        <v>876.33033821859567</v>
      </c>
    </row>
    <row r="30" spans="1:33" x14ac:dyDescent="0.25">
      <c r="A30" s="27">
        <v>28</v>
      </c>
      <c r="B30" s="27">
        <v>623</v>
      </c>
      <c r="C30" s="27">
        <f t="shared" si="0"/>
        <v>4.9959951910202403</v>
      </c>
      <c r="D30" s="27">
        <v>28</v>
      </c>
      <c r="E30" s="27">
        <f t="shared" si="1"/>
        <v>0</v>
      </c>
      <c r="F30" s="27">
        <f t="shared" si="2"/>
        <v>0</v>
      </c>
      <c r="G30" s="27">
        <f t="shared" si="3"/>
        <v>0</v>
      </c>
      <c r="H30" s="27">
        <f t="shared" si="4"/>
        <v>1</v>
      </c>
      <c r="I30" s="27">
        <f t="shared" si="5"/>
        <v>0</v>
      </c>
      <c r="J30" s="27">
        <f t="shared" si="6"/>
        <v>0</v>
      </c>
      <c r="K30" s="27">
        <f t="shared" si="7"/>
        <v>0</v>
      </c>
      <c r="L30" s="27">
        <f t="shared" si="8"/>
        <v>0</v>
      </c>
      <c r="M30" s="27">
        <f t="shared" si="9"/>
        <v>0</v>
      </c>
      <c r="N30" s="27">
        <f t="shared" si="10"/>
        <v>0</v>
      </c>
      <c r="O30" s="27">
        <f t="shared" si="11"/>
        <v>0</v>
      </c>
      <c r="P30" s="28">
        <f t="shared" si="12"/>
        <v>4.9556231495030216</v>
      </c>
      <c r="Q30" s="28">
        <f t="shared" si="13"/>
        <v>-4.0372041517218626E-2</v>
      </c>
      <c r="R30" s="29">
        <f t="shared" si="14"/>
        <v>1.6299017362680244E-3</v>
      </c>
      <c r="T30" s="27">
        <v>174</v>
      </c>
      <c r="U30" s="27">
        <f t="shared" si="15"/>
        <v>0</v>
      </c>
      <c r="V30" s="27">
        <f t="shared" si="16"/>
        <v>0</v>
      </c>
      <c r="W30" s="27">
        <f t="shared" si="17"/>
        <v>0</v>
      </c>
      <c r="X30" s="27">
        <f t="shared" si="18"/>
        <v>0</v>
      </c>
      <c r="Y30" s="27">
        <f t="shared" si="19"/>
        <v>0</v>
      </c>
      <c r="Z30" s="27">
        <f t="shared" si="20"/>
        <v>1</v>
      </c>
      <c r="AA30" s="27">
        <f t="shared" si="21"/>
        <v>0</v>
      </c>
      <c r="AB30" s="27">
        <f t="shared" si="22"/>
        <v>0</v>
      </c>
      <c r="AC30" s="27">
        <f t="shared" si="23"/>
        <v>0</v>
      </c>
      <c r="AD30" s="27">
        <f t="shared" si="24"/>
        <v>0</v>
      </c>
      <c r="AE30" s="27">
        <f t="shared" si="25"/>
        <v>0</v>
      </c>
      <c r="AF30" s="28">
        <f t="shared" si="26"/>
        <v>5.6091214306854393</v>
      </c>
      <c r="AG30" s="30">
        <f t="shared" si="27"/>
        <v>989.87274869712496</v>
      </c>
    </row>
    <row r="31" spans="1:33" x14ac:dyDescent="0.25">
      <c r="A31" s="27">
        <v>29</v>
      </c>
      <c r="B31" s="27">
        <v>598</v>
      </c>
      <c r="C31" s="27">
        <f t="shared" si="0"/>
        <v>4.9451024783390451</v>
      </c>
      <c r="D31" s="27">
        <v>29</v>
      </c>
      <c r="E31" s="27">
        <f t="shared" si="1"/>
        <v>0</v>
      </c>
      <c r="F31" s="27">
        <f t="shared" si="2"/>
        <v>0</v>
      </c>
      <c r="G31" s="27">
        <f t="shared" si="3"/>
        <v>0</v>
      </c>
      <c r="H31" s="27">
        <f t="shared" si="4"/>
        <v>0</v>
      </c>
      <c r="I31" s="27">
        <f t="shared" si="5"/>
        <v>1</v>
      </c>
      <c r="J31" s="27">
        <f t="shared" si="6"/>
        <v>0</v>
      </c>
      <c r="K31" s="27">
        <f t="shared" si="7"/>
        <v>0</v>
      </c>
      <c r="L31" s="27">
        <f t="shared" si="8"/>
        <v>0</v>
      </c>
      <c r="M31" s="27">
        <f t="shared" si="9"/>
        <v>0</v>
      </c>
      <c r="N31" s="27">
        <f t="shared" si="10"/>
        <v>0</v>
      </c>
      <c r="O31" s="27">
        <f t="shared" si="11"/>
        <v>0</v>
      </c>
      <c r="P31" s="28">
        <f t="shared" si="12"/>
        <v>4.9346734763601638</v>
      </c>
      <c r="Q31" s="28">
        <f t="shared" si="13"/>
        <v>-1.0429001978881303E-2</v>
      </c>
      <c r="R31" s="29">
        <f t="shared" si="14"/>
        <v>1.0876408227551013E-4</v>
      </c>
      <c r="T31" s="27">
        <v>175</v>
      </c>
      <c r="U31" s="27">
        <f t="shared" si="15"/>
        <v>0</v>
      </c>
      <c r="V31" s="27">
        <f t="shared" si="16"/>
        <v>0</v>
      </c>
      <c r="W31" s="27">
        <f t="shared" si="17"/>
        <v>0</v>
      </c>
      <c r="X31" s="27">
        <f t="shared" si="18"/>
        <v>0</v>
      </c>
      <c r="Y31" s="27">
        <f t="shared" si="19"/>
        <v>0</v>
      </c>
      <c r="Z31" s="27">
        <f t="shared" si="20"/>
        <v>0</v>
      </c>
      <c r="AA31" s="27">
        <f t="shared" si="21"/>
        <v>1</v>
      </c>
      <c r="AB31" s="27">
        <f t="shared" si="22"/>
        <v>0</v>
      </c>
      <c r="AC31" s="27">
        <f t="shared" si="23"/>
        <v>0</v>
      </c>
      <c r="AD31" s="27">
        <f t="shared" si="24"/>
        <v>0</v>
      </c>
      <c r="AE31" s="27">
        <f t="shared" si="25"/>
        <v>0</v>
      </c>
      <c r="AF31" s="28">
        <f t="shared" si="26"/>
        <v>5.8049210258282962</v>
      </c>
      <c r="AG31" s="30">
        <f t="shared" si="27"/>
        <v>1135.495095388364</v>
      </c>
    </row>
    <row r="32" spans="1:33" x14ac:dyDescent="0.25">
      <c r="A32" s="27">
        <v>30</v>
      </c>
      <c r="B32" s="27">
        <v>683</v>
      </c>
      <c r="C32" s="27">
        <f t="shared" si="0"/>
        <v>5.1121686876260215</v>
      </c>
      <c r="D32" s="27">
        <v>30</v>
      </c>
      <c r="E32" s="27">
        <f t="shared" si="1"/>
        <v>0</v>
      </c>
      <c r="F32" s="27">
        <f t="shared" si="2"/>
        <v>0</v>
      </c>
      <c r="G32" s="27">
        <f t="shared" si="3"/>
        <v>0</v>
      </c>
      <c r="H32" s="27">
        <f t="shared" si="4"/>
        <v>0</v>
      </c>
      <c r="I32" s="27">
        <f t="shared" si="5"/>
        <v>0</v>
      </c>
      <c r="J32" s="27">
        <f t="shared" si="6"/>
        <v>1</v>
      </c>
      <c r="K32" s="27">
        <f t="shared" si="7"/>
        <v>0</v>
      </c>
      <c r="L32" s="27">
        <f t="shared" si="8"/>
        <v>0</v>
      </c>
      <c r="M32" s="27">
        <f t="shared" si="9"/>
        <v>0</v>
      </c>
      <c r="N32" s="27">
        <f t="shared" si="10"/>
        <v>0</v>
      </c>
      <c r="O32" s="27">
        <f t="shared" si="11"/>
        <v>0</v>
      </c>
      <c r="P32" s="28">
        <f t="shared" si="12"/>
        <v>5.1029422905030213</v>
      </c>
      <c r="Q32" s="28">
        <f t="shared" si="13"/>
        <v>-9.2263971230002184E-3</v>
      </c>
      <c r="R32" s="29">
        <f t="shared" si="14"/>
        <v>8.5126403871306703E-5</v>
      </c>
      <c r="T32" s="27">
        <v>176</v>
      </c>
      <c r="U32" s="27">
        <f t="shared" si="15"/>
        <v>0</v>
      </c>
      <c r="V32" s="27">
        <f t="shared" si="16"/>
        <v>0</v>
      </c>
      <c r="W32" s="27">
        <f t="shared" si="17"/>
        <v>0</v>
      </c>
      <c r="X32" s="27">
        <f t="shared" si="18"/>
        <v>0</v>
      </c>
      <c r="Y32" s="27">
        <f t="shared" si="19"/>
        <v>0</v>
      </c>
      <c r="Z32" s="27">
        <f t="shared" si="20"/>
        <v>0</v>
      </c>
      <c r="AA32" s="27">
        <f t="shared" si="21"/>
        <v>0</v>
      </c>
      <c r="AB32" s="27">
        <f t="shared" si="22"/>
        <v>1</v>
      </c>
      <c r="AC32" s="27">
        <f t="shared" si="23"/>
        <v>0</v>
      </c>
      <c r="AD32" s="27">
        <f t="shared" si="24"/>
        <v>0</v>
      </c>
      <c r="AE32" s="27">
        <f t="shared" si="25"/>
        <v>0</v>
      </c>
      <c r="AF32" s="28">
        <f t="shared" si="26"/>
        <v>5.8393513758997244</v>
      </c>
      <c r="AG32" s="30">
        <f t="shared" si="27"/>
        <v>1162.6752742039757</v>
      </c>
    </row>
    <row r="33" spans="1:33" x14ac:dyDescent="0.25">
      <c r="A33" s="27">
        <v>31</v>
      </c>
      <c r="B33" s="27">
        <v>774</v>
      </c>
      <c r="C33" s="27">
        <f t="shared" si="0"/>
        <v>5.2745478940367123</v>
      </c>
      <c r="D33" s="27">
        <v>31</v>
      </c>
      <c r="E33" s="27">
        <f t="shared" si="1"/>
        <v>0</v>
      </c>
      <c r="F33" s="27">
        <f t="shared" si="2"/>
        <v>0</v>
      </c>
      <c r="G33" s="27">
        <f t="shared" si="3"/>
        <v>0</v>
      </c>
      <c r="H33" s="27">
        <f t="shared" si="4"/>
        <v>0</v>
      </c>
      <c r="I33" s="27">
        <f t="shared" si="5"/>
        <v>0</v>
      </c>
      <c r="J33" s="27">
        <f t="shared" si="6"/>
        <v>0</v>
      </c>
      <c r="K33" s="27">
        <f t="shared" si="7"/>
        <v>1</v>
      </c>
      <c r="L33" s="27">
        <f t="shared" si="8"/>
        <v>0</v>
      </c>
      <c r="M33" s="27">
        <f t="shared" si="9"/>
        <v>0</v>
      </c>
      <c r="N33" s="27">
        <f t="shared" si="10"/>
        <v>0</v>
      </c>
      <c r="O33" s="27">
        <f t="shared" si="11"/>
        <v>0</v>
      </c>
      <c r="P33" s="28">
        <f t="shared" si="12"/>
        <v>5.2987418856458781</v>
      </c>
      <c r="Q33" s="28">
        <f t="shared" si="13"/>
        <v>2.4193991609165799E-2</v>
      </c>
      <c r="R33" s="29">
        <f t="shared" si="14"/>
        <v>5.8534922998438514E-4</v>
      </c>
      <c r="T33" s="27">
        <v>177</v>
      </c>
      <c r="U33" s="27">
        <f t="shared" si="15"/>
        <v>0</v>
      </c>
      <c r="V33" s="27">
        <f t="shared" si="16"/>
        <v>0</v>
      </c>
      <c r="W33" s="27">
        <f t="shared" si="17"/>
        <v>0</v>
      </c>
      <c r="X33" s="27">
        <f t="shared" si="18"/>
        <v>0</v>
      </c>
      <c r="Y33" s="27">
        <f t="shared" si="19"/>
        <v>0</v>
      </c>
      <c r="Z33" s="27">
        <f t="shared" si="20"/>
        <v>0</v>
      </c>
      <c r="AA33" s="27">
        <f t="shared" si="21"/>
        <v>0</v>
      </c>
      <c r="AB33" s="27">
        <f t="shared" si="22"/>
        <v>0</v>
      </c>
      <c r="AC33" s="27">
        <f t="shared" si="23"/>
        <v>1</v>
      </c>
      <c r="AD33" s="27">
        <f t="shared" si="24"/>
        <v>0</v>
      </c>
      <c r="AE33" s="27">
        <f t="shared" si="25"/>
        <v>0</v>
      </c>
      <c r="AF33" s="28">
        <f t="shared" si="26"/>
        <v>5.500913591685439</v>
      </c>
      <c r="AG33" s="30">
        <f t="shared" si="27"/>
        <v>915.67064677236885</v>
      </c>
    </row>
    <row r="34" spans="1:33" x14ac:dyDescent="0.25">
      <c r="A34" s="27">
        <v>32</v>
      </c>
      <c r="B34" s="27">
        <v>780</v>
      </c>
      <c r="C34" s="27">
        <f t="shared" si="0"/>
        <v>5.2847403046448633</v>
      </c>
      <c r="D34" s="27">
        <v>32</v>
      </c>
      <c r="E34" s="27">
        <f t="shared" si="1"/>
        <v>0</v>
      </c>
      <c r="F34" s="27">
        <f t="shared" si="2"/>
        <v>0</v>
      </c>
      <c r="G34" s="27">
        <f t="shared" si="3"/>
        <v>0</v>
      </c>
      <c r="H34" s="27">
        <f t="shared" si="4"/>
        <v>0</v>
      </c>
      <c r="I34" s="27">
        <f t="shared" si="5"/>
        <v>0</v>
      </c>
      <c r="J34" s="27">
        <f t="shared" si="6"/>
        <v>0</v>
      </c>
      <c r="K34" s="27">
        <f t="shared" si="7"/>
        <v>0</v>
      </c>
      <c r="L34" s="27">
        <f t="shared" si="8"/>
        <v>1</v>
      </c>
      <c r="M34" s="27">
        <f t="shared" si="9"/>
        <v>0</v>
      </c>
      <c r="N34" s="27">
        <f t="shared" si="10"/>
        <v>0</v>
      </c>
      <c r="O34" s="27">
        <f t="shared" si="11"/>
        <v>0</v>
      </c>
      <c r="P34" s="28">
        <f t="shared" si="12"/>
        <v>5.3331722357173064</v>
      </c>
      <c r="Q34" s="28">
        <f t="shared" si="13"/>
        <v>4.8431931072443035E-2</v>
      </c>
      <c r="R34" s="29">
        <f t="shared" si="14"/>
        <v>2.3456519474058732E-3</v>
      </c>
      <c r="T34" s="27">
        <v>178</v>
      </c>
      <c r="U34" s="27">
        <f t="shared" si="15"/>
        <v>0</v>
      </c>
      <c r="V34" s="27">
        <f t="shared" si="16"/>
        <v>0</v>
      </c>
      <c r="W34" s="27">
        <f t="shared" si="17"/>
        <v>0</v>
      </c>
      <c r="X34" s="27">
        <f t="shared" si="18"/>
        <v>0</v>
      </c>
      <c r="Y34" s="27">
        <f t="shared" si="19"/>
        <v>0</v>
      </c>
      <c r="Z34" s="27">
        <f t="shared" si="20"/>
        <v>0</v>
      </c>
      <c r="AA34" s="27">
        <f t="shared" si="21"/>
        <v>0</v>
      </c>
      <c r="AB34" s="27">
        <f t="shared" si="22"/>
        <v>0</v>
      </c>
      <c r="AC34" s="27">
        <f t="shared" si="23"/>
        <v>0</v>
      </c>
      <c r="AD34" s="27">
        <f t="shared" si="24"/>
        <v>1</v>
      </c>
      <c r="AE34" s="27">
        <f t="shared" si="25"/>
        <v>0</v>
      </c>
      <c r="AF34" s="28">
        <f t="shared" si="26"/>
        <v>5.4836523930425818</v>
      </c>
      <c r="AG34" s="30">
        <f t="shared" si="27"/>
        <v>904.23157635953135</v>
      </c>
    </row>
    <row r="35" spans="1:33" x14ac:dyDescent="0.25">
      <c r="A35" s="27">
        <v>33</v>
      </c>
      <c r="B35" s="27">
        <v>609</v>
      </c>
      <c r="C35" s="27">
        <f t="shared" si="0"/>
        <v>4.9676881301573408</v>
      </c>
      <c r="D35" s="27">
        <v>33</v>
      </c>
      <c r="E35" s="27">
        <f t="shared" si="1"/>
        <v>0</v>
      </c>
      <c r="F35" s="27">
        <f t="shared" si="2"/>
        <v>0</v>
      </c>
      <c r="G35" s="27">
        <f t="shared" si="3"/>
        <v>0</v>
      </c>
      <c r="H35" s="27">
        <f t="shared" si="4"/>
        <v>0</v>
      </c>
      <c r="I35" s="27">
        <f t="shared" si="5"/>
        <v>0</v>
      </c>
      <c r="J35" s="27">
        <f t="shared" si="6"/>
        <v>0</v>
      </c>
      <c r="K35" s="27">
        <f t="shared" si="7"/>
        <v>0</v>
      </c>
      <c r="L35" s="27">
        <f t="shared" si="8"/>
        <v>0</v>
      </c>
      <c r="M35" s="27">
        <f t="shared" si="9"/>
        <v>1</v>
      </c>
      <c r="N35" s="27">
        <f t="shared" si="10"/>
        <v>0</v>
      </c>
      <c r="O35" s="27">
        <f t="shared" si="11"/>
        <v>0</v>
      </c>
      <c r="P35" s="28">
        <f t="shared" si="12"/>
        <v>4.994734451503021</v>
      </c>
      <c r="Q35" s="28">
        <f t="shared" si="13"/>
        <v>2.7046321345680191E-2</v>
      </c>
      <c r="R35" s="29">
        <f t="shared" si="14"/>
        <v>7.3150349833379599E-4</v>
      </c>
      <c r="T35" s="27">
        <v>179</v>
      </c>
      <c r="U35" s="27">
        <f t="shared" si="15"/>
        <v>0</v>
      </c>
      <c r="V35" s="27">
        <f t="shared" si="16"/>
        <v>0</v>
      </c>
      <c r="W35" s="27">
        <f t="shared" si="17"/>
        <v>0</v>
      </c>
      <c r="X35" s="27">
        <f t="shared" si="18"/>
        <v>0</v>
      </c>
      <c r="Y35" s="27">
        <f t="shared" si="19"/>
        <v>0</v>
      </c>
      <c r="Z35" s="27">
        <f t="shared" si="20"/>
        <v>0</v>
      </c>
      <c r="AA35" s="27">
        <f t="shared" si="21"/>
        <v>0</v>
      </c>
      <c r="AB35" s="27">
        <f t="shared" si="22"/>
        <v>0</v>
      </c>
      <c r="AC35" s="27">
        <f t="shared" si="23"/>
        <v>0</v>
      </c>
      <c r="AD35" s="27">
        <f t="shared" si="24"/>
        <v>0</v>
      </c>
      <c r="AE35" s="27">
        <f t="shared" si="25"/>
        <v>1</v>
      </c>
      <c r="AF35" s="28">
        <f t="shared" si="26"/>
        <v>5.2945834071854394</v>
      </c>
      <c r="AG35" s="30">
        <f t="shared" si="27"/>
        <v>785.82741715351801</v>
      </c>
    </row>
    <row r="36" spans="1:33" x14ac:dyDescent="0.25">
      <c r="A36" s="27">
        <v>34</v>
      </c>
      <c r="B36" s="27">
        <v>604</v>
      </c>
      <c r="C36" s="27">
        <f t="shared" si="0"/>
        <v>4.9574601818763018</v>
      </c>
      <c r="D36" s="27">
        <v>34</v>
      </c>
      <c r="E36" s="27">
        <f t="shared" si="1"/>
        <v>0</v>
      </c>
      <c r="F36" s="27">
        <f t="shared" si="2"/>
        <v>0</v>
      </c>
      <c r="G36" s="27">
        <f t="shared" si="3"/>
        <v>0</v>
      </c>
      <c r="H36" s="27">
        <f t="shared" si="4"/>
        <v>0</v>
      </c>
      <c r="I36" s="27">
        <f t="shared" si="5"/>
        <v>0</v>
      </c>
      <c r="J36" s="27">
        <f t="shared" si="6"/>
        <v>0</v>
      </c>
      <c r="K36" s="27">
        <f t="shared" si="7"/>
        <v>0</v>
      </c>
      <c r="L36" s="27">
        <f t="shared" si="8"/>
        <v>0</v>
      </c>
      <c r="M36" s="27">
        <f t="shared" si="9"/>
        <v>0</v>
      </c>
      <c r="N36" s="27">
        <f t="shared" si="10"/>
        <v>1</v>
      </c>
      <c r="O36" s="27">
        <f t="shared" si="11"/>
        <v>0</v>
      </c>
      <c r="P36" s="28">
        <f t="shared" si="12"/>
        <v>4.9774732528601646</v>
      </c>
      <c r="Q36" s="28">
        <f t="shared" si="13"/>
        <v>2.0013070983862846E-2</v>
      </c>
      <c r="R36" s="29">
        <f t="shared" si="14"/>
        <v>4.0052301020513298E-4</v>
      </c>
      <c r="T36" s="27">
        <v>180</v>
      </c>
      <c r="U36" s="27">
        <f t="shared" si="15"/>
        <v>0</v>
      </c>
      <c r="V36" s="27">
        <f t="shared" si="16"/>
        <v>0</v>
      </c>
      <c r="W36" s="27">
        <f t="shared" si="17"/>
        <v>0</v>
      </c>
      <c r="X36" s="27">
        <f t="shared" si="18"/>
        <v>0</v>
      </c>
      <c r="Y36" s="27">
        <f t="shared" si="19"/>
        <v>0</v>
      </c>
      <c r="Z36" s="27">
        <f t="shared" si="20"/>
        <v>0</v>
      </c>
      <c r="AA36" s="27">
        <f t="shared" si="21"/>
        <v>0</v>
      </c>
      <c r="AB36" s="27">
        <f t="shared" si="22"/>
        <v>0</v>
      </c>
      <c r="AC36" s="27">
        <f t="shared" si="23"/>
        <v>0</v>
      </c>
      <c r="AD36" s="27">
        <f t="shared" si="24"/>
        <v>0</v>
      </c>
      <c r="AE36" s="27">
        <f t="shared" si="25"/>
        <v>0</v>
      </c>
      <c r="AF36" s="28">
        <f t="shared" si="26"/>
        <v>5.4400418462568672</v>
      </c>
      <c r="AG36" s="30">
        <f t="shared" si="27"/>
        <v>875.80810844991743</v>
      </c>
    </row>
    <row r="37" spans="1:33" x14ac:dyDescent="0.25">
      <c r="A37" s="27">
        <v>35</v>
      </c>
      <c r="B37" s="27">
        <v>531</v>
      </c>
      <c r="C37" s="27">
        <f t="shared" si="0"/>
        <v>4.8003580328560727</v>
      </c>
      <c r="D37" s="27">
        <v>35</v>
      </c>
      <c r="E37" s="27">
        <f t="shared" si="1"/>
        <v>0</v>
      </c>
      <c r="F37" s="27">
        <f t="shared" si="2"/>
        <v>0</v>
      </c>
      <c r="G37" s="27">
        <f t="shared" si="3"/>
        <v>0</v>
      </c>
      <c r="H37" s="27">
        <f t="shared" si="4"/>
        <v>0</v>
      </c>
      <c r="I37" s="27">
        <f t="shared" si="5"/>
        <v>0</v>
      </c>
      <c r="J37" s="27">
        <f t="shared" si="6"/>
        <v>0</v>
      </c>
      <c r="K37" s="27">
        <f t="shared" si="7"/>
        <v>0</v>
      </c>
      <c r="L37" s="27">
        <f t="shared" si="8"/>
        <v>0</v>
      </c>
      <c r="M37" s="27">
        <f t="shared" si="9"/>
        <v>0</v>
      </c>
      <c r="N37" s="27">
        <f t="shared" si="10"/>
        <v>0</v>
      </c>
      <c r="O37" s="27">
        <f t="shared" si="11"/>
        <v>1</v>
      </c>
      <c r="P37" s="28">
        <f t="shared" si="12"/>
        <v>4.7884042670030214</v>
      </c>
      <c r="Q37" s="28">
        <f t="shared" si="13"/>
        <v>-1.1953765853051301E-2</v>
      </c>
      <c r="R37" s="29">
        <f t="shared" si="14"/>
        <v>1.4289251806957532E-4</v>
      </c>
    </row>
    <row r="38" spans="1:33" x14ac:dyDescent="0.25">
      <c r="A38" s="27">
        <v>36</v>
      </c>
      <c r="B38" s="27">
        <v>592</v>
      </c>
      <c r="C38" s="27">
        <f t="shared" si="0"/>
        <v>4.9326514291193204</v>
      </c>
      <c r="D38" s="27">
        <v>36</v>
      </c>
      <c r="E38" s="27">
        <f t="shared" si="1"/>
        <v>0</v>
      </c>
      <c r="F38" s="27">
        <f t="shared" si="2"/>
        <v>0</v>
      </c>
      <c r="G38" s="27">
        <f t="shared" si="3"/>
        <v>0</v>
      </c>
      <c r="H38" s="27">
        <f t="shared" si="4"/>
        <v>0</v>
      </c>
      <c r="I38" s="27">
        <f t="shared" si="5"/>
        <v>0</v>
      </c>
      <c r="J38" s="27">
        <f t="shared" si="6"/>
        <v>0</v>
      </c>
      <c r="K38" s="27">
        <f t="shared" si="7"/>
        <v>0</v>
      </c>
      <c r="L38" s="27">
        <f t="shared" si="8"/>
        <v>0</v>
      </c>
      <c r="M38" s="27">
        <f t="shared" si="9"/>
        <v>0</v>
      </c>
      <c r="N38" s="27">
        <f t="shared" si="10"/>
        <v>0</v>
      </c>
      <c r="O38" s="27">
        <f t="shared" si="11"/>
        <v>0</v>
      </c>
      <c r="P38" s="28">
        <f t="shared" si="12"/>
        <v>4.93386270607445</v>
      </c>
      <c r="Q38" s="28">
        <f t="shared" si="13"/>
        <v>1.2112769551295699E-3</v>
      </c>
      <c r="R38" s="29">
        <f t="shared" si="14"/>
        <v>1.4671918620279621E-6</v>
      </c>
      <c r="T38" s="26" t="s">
        <v>56</v>
      </c>
      <c r="V38" s="26" t="s">
        <v>57</v>
      </c>
    </row>
    <row r="39" spans="1:33" x14ac:dyDescent="0.25">
      <c r="A39" s="27">
        <v>37</v>
      </c>
      <c r="B39" s="27">
        <v>578</v>
      </c>
      <c r="C39" s="27">
        <f t="shared" si="0"/>
        <v>4.9032265458922675</v>
      </c>
      <c r="D39" s="27">
        <v>37</v>
      </c>
      <c r="E39" s="27">
        <f t="shared" si="1"/>
        <v>1</v>
      </c>
      <c r="F39" s="27">
        <f t="shared" si="2"/>
        <v>0</v>
      </c>
      <c r="G39" s="27">
        <f t="shared" si="3"/>
        <v>0</v>
      </c>
      <c r="H39" s="27">
        <f t="shared" si="4"/>
        <v>0</v>
      </c>
      <c r="I39" s="27">
        <f t="shared" si="5"/>
        <v>0</v>
      </c>
      <c r="J39" s="27">
        <f t="shared" si="6"/>
        <v>0</v>
      </c>
      <c r="K39" s="27">
        <f t="shared" si="7"/>
        <v>0</v>
      </c>
      <c r="L39" s="27">
        <f t="shared" si="8"/>
        <v>0</v>
      </c>
      <c r="M39" s="27">
        <f t="shared" si="9"/>
        <v>0</v>
      </c>
      <c r="N39" s="27">
        <f t="shared" si="10"/>
        <v>0</v>
      </c>
      <c r="O39" s="27">
        <f t="shared" si="11"/>
        <v>0</v>
      </c>
      <c r="P39" s="28">
        <f t="shared" si="12"/>
        <v>4.8849111518039372</v>
      </c>
      <c r="Q39" s="28">
        <f t="shared" si="13"/>
        <v>-1.8315394088330272E-2</v>
      </c>
      <c r="R39" s="29">
        <f t="shared" si="14"/>
        <v>3.3545366061084347E-4</v>
      </c>
      <c r="T39" s="31">
        <f>(SUM(Q3:Q170^2)/(168-1))^0.5</f>
        <v>1.4172877458568352E-3</v>
      </c>
      <c r="V39" s="26">
        <f>AVERAGE(C3:C170)</f>
        <v>5.1661007005135016</v>
      </c>
    </row>
    <row r="40" spans="1:33" x14ac:dyDescent="0.25">
      <c r="A40" s="27">
        <v>38</v>
      </c>
      <c r="B40" s="27">
        <v>543</v>
      </c>
      <c r="C40" s="27">
        <f t="shared" si="0"/>
        <v>4.8272518471136436</v>
      </c>
      <c r="D40" s="27">
        <v>38</v>
      </c>
      <c r="E40" s="27">
        <f t="shared" si="1"/>
        <v>0</v>
      </c>
      <c r="F40" s="27">
        <f t="shared" si="2"/>
        <v>1</v>
      </c>
      <c r="G40" s="27">
        <f t="shared" si="3"/>
        <v>0</v>
      </c>
      <c r="H40" s="27">
        <f t="shared" si="4"/>
        <v>0</v>
      </c>
      <c r="I40" s="27">
        <f t="shared" si="5"/>
        <v>0</v>
      </c>
      <c r="J40" s="27">
        <f t="shared" si="6"/>
        <v>0</v>
      </c>
      <c r="K40" s="27">
        <f t="shared" si="7"/>
        <v>0</v>
      </c>
      <c r="L40" s="27">
        <f t="shared" si="8"/>
        <v>0</v>
      </c>
      <c r="M40" s="27">
        <f t="shared" si="9"/>
        <v>0</v>
      </c>
      <c r="N40" s="27">
        <f t="shared" si="10"/>
        <v>0</v>
      </c>
      <c r="O40" s="27">
        <f t="shared" si="11"/>
        <v>0</v>
      </c>
      <c r="P40" s="28">
        <f t="shared" si="12"/>
        <v>4.8001026811610803</v>
      </c>
      <c r="Q40" s="28">
        <f t="shared" si="13"/>
        <v>-2.7149165952563337E-2</v>
      </c>
      <c r="R40" s="29">
        <f t="shared" si="14"/>
        <v>7.3707721191982429E-4</v>
      </c>
      <c r="T40" s="31">
        <f>(SUM(R3:R170)/167)^0.5</f>
        <v>2.6874306736265043E-2</v>
      </c>
    </row>
    <row r="41" spans="1:33" x14ac:dyDescent="0.25">
      <c r="A41" s="27">
        <v>39</v>
      </c>
      <c r="B41" s="27">
        <v>565</v>
      </c>
      <c r="C41" s="27">
        <f t="shared" si="0"/>
        <v>4.8754208688080896</v>
      </c>
      <c r="D41" s="27">
        <v>39</v>
      </c>
      <c r="E41" s="27">
        <f t="shared" si="1"/>
        <v>0</v>
      </c>
      <c r="F41" s="27">
        <f t="shared" si="2"/>
        <v>0</v>
      </c>
      <c r="G41" s="27">
        <f t="shared" si="3"/>
        <v>1</v>
      </c>
      <c r="H41" s="27">
        <f t="shared" si="4"/>
        <v>0</v>
      </c>
      <c r="I41" s="27">
        <f t="shared" si="5"/>
        <v>0</v>
      </c>
      <c r="J41" s="27">
        <f t="shared" si="6"/>
        <v>0</v>
      </c>
      <c r="K41" s="27">
        <f t="shared" si="7"/>
        <v>0</v>
      </c>
      <c r="L41" s="27">
        <f t="shared" si="8"/>
        <v>0</v>
      </c>
      <c r="M41" s="27">
        <f t="shared" si="9"/>
        <v>0</v>
      </c>
      <c r="N41" s="27">
        <f t="shared" si="10"/>
        <v>0</v>
      </c>
      <c r="O41" s="27">
        <f t="shared" si="11"/>
        <v>0</v>
      </c>
      <c r="P41" s="28">
        <f t="shared" si="12"/>
        <v>4.8373055123039377</v>
      </c>
      <c r="Q41" s="28">
        <f t="shared" si="13"/>
        <v>-3.8115356504151876E-2</v>
      </c>
      <c r="R41" s="29">
        <f t="shared" si="14"/>
        <v>1.4527804014385927E-3</v>
      </c>
    </row>
    <row r="42" spans="1:33" x14ac:dyDescent="0.25">
      <c r="A42" s="27">
        <v>40</v>
      </c>
      <c r="B42" s="27">
        <v>648</v>
      </c>
      <c r="C42" s="27">
        <f t="shared" si="0"/>
        <v>5.0453784915222872</v>
      </c>
      <c r="D42" s="27">
        <v>40</v>
      </c>
      <c r="E42" s="27">
        <f t="shared" si="1"/>
        <v>0</v>
      </c>
      <c r="F42" s="27">
        <f t="shared" si="2"/>
        <v>0</v>
      </c>
      <c r="G42" s="27">
        <f t="shared" si="3"/>
        <v>0</v>
      </c>
      <c r="H42" s="27">
        <f t="shared" si="4"/>
        <v>1</v>
      </c>
      <c r="I42" s="27">
        <f t="shared" si="5"/>
        <v>0</v>
      </c>
      <c r="J42" s="27">
        <f t="shared" si="6"/>
        <v>0</v>
      </c>
      <c r="K42" s="27">
        <f t="shared" si="7"/>
        <v>0</v>
      </c>
      <c r="L42" s="27">
        <f t="shared" si="8"/>
        <v>0</v>
      </c>
      <c r="M42" s="27">
        <f t="shared" si="9"/>
        <v>0</v>
      </c>
      <c r="N42" s="27">
        <f t="shared" si="10"/>
        <v>0</v>
      </c>
      <c r="O42" s="27">
        <f t="shared" si="11"/>
        <v>0</v>
      </c>
      <c r="P42" s="28">
        <f t="shared" si="12"/>
        <v>4.9978047445182225</v>
      </c>
      <c r="Q42" s="28">
        <f t="shared" si="13"/>
        <v>-4.7573747004064693E-2</v>
      </c>
      <c r="R42" s="29">
        <f t="shared" si="14"/>
        <v>2.2632614040067542E-3</v>
      </c>
    </row>
    <row r="43" spans="1:33" x14ac:dyDescent="0.25">
      <c r="A43" s="27">
        <v>41</v>
      </c>
      <c r="B43" s="27">
        <v>615</v>
      </c>
      <c r="C43" s="27">
        <f t="shared" si="0"/>
        <v>4.9798788675302621</v>
      </c>
      <c r="D43" s="27">
        <v>41</v>
      </c>
      <c r="E43" s="27">
        <f t="shared" si="1"/>
        <v>0</v>
      </c>
      <c r="F43" s="27">
        <f t="shared" si="2"/>
        <v>0</v>
      </c>
      <c r="G43" s="27">
        <f t="shared" si="3"/>
        <v>0</v>
      </c>
      <c r="H43" s="27">
        <f t="shared" si="4"/>
        <v>0</v>
      </c>
      <c r="I43" s="27">
        <f t="shared" si="5"/>
        <v>1</v>
      </c>
      <c r="J43" s="27">
        <f t="shared" si="6"/>
        <v>0</v>
      </c>
      <c r="K43" s="27">
        <f t="shared" si="7"/>
        <v>0</v>
      </c>
      <c r="L43" s="27">
        <f t="shared" si="8"/>
        <v>0</v>
      </c>
      <c r="M43" s="27">
        <f t="shared" si="9"/>
        <v>0</v>
      </c>
      <c r="N43" s="27">
        <f t="shared" si="10"/>
        <v>0</v>
      </c>
      <c r="O43" s="27">
        <f t="shared" si="11"/>
        <v>0</v>
      </c>
      <c r="P43" s="28">
        <f t="shared" si="12"/>
        <v>4.9768550713753656</v>
      </c>
      <c r="Q43" s="28">
        <f t="shared" si="13"/>
        <v>-3.023796154896452E-3</v>
      </c>
      <c r="R43" s="29">
        <f t="shared" si="14"/>
        <v>9.1433431863665678E-6</v>
      </c>
    </row>
    <row r="44" spans="1:33" x14ac:dyDescent="0.25">
      <c r="A44" s="27">
        <v>42</v>
      </c>
      <c r="B44" s="27">
        <v>697</v>
      </c>
      <c r="C44" s="27">
        <f t="shared" si="0"/>
        <v>5.1381667513703926</v>
      </c>
      <c r="D44" s="27">
        <v>42</v>
      </c>
      <c r="E44" s="27">
        <f t="shared" si="1"/>
        <v>0</v>
      </c>
      <c r="F44" s="27">
        <f t="shared" si="2"/>
        <v>0</v>
      </c>
      <c r="G44" s="27">
        <f t="shared" si="3"/>
        <v>0</v>
      </c>
      <c r="H44" s="27">
        <f t="shared" si="4"/>
        <v>0</v>
      </c>
      <c r="I44" s="27">
        <f t="shared" si="5"/>
        <v>0</v>
      </c>
      <c r="J44" s="27">
        <f t="shared" si="6"/>
        <v>1</v>
      </c>
      <c r="K44" s="27">
        <f t="shared" si="7"/>
        <v>0</v>
      </c>
      <c r="L44" s="27">
        <f t="shared" si="8"/>
        <v>0</v>
      </c>
      <c r="M44" s="27">
        <f t="shared" si="9"/>
        <v>0</v>
      </c>
      <c r="N44" s="27">
        <f t="shared" si="10"/>
        <v>0</v>
      </c>
      <c r="O44" s="27">
        <f t="shared" si="11"/>
        <v>0</v>
      </c>
      <c r="P44" s="28">
        <f t="shared" si="12"/>
        <v>5.1451238855182231</v>
      </c>
      <c r="Q44" s="28">
        <f t="shared" si="13"/>
        <v>6.9571341478305015E-3</v>
      </c>
      <c r="R44" s="29">
        <f t="shared" si="14"/>
        <v>4.8401715550909242E-5</v>
      </c>
    </row>
    <row r="45" spans="1:33" x14ac:dyDescent="0.25">
      <c r="A45" s="27">
        <v>43</v>
      </c>
      <c r="B45" s="27">
        <v>785</v>
      </c>
      <c r="C45" s="27">
        <f t="shared" si="0"/>
        <v>5.2931891570435869</v>
      </c>
      <c r="D45" s="27">
        <v>43</v>
      </c>
      <c r="E45" s="27">
        <f t="shared" si="1"/>
        <v>0</v>
      </c>
      <c r="F45" s="27">
        <f t="shared" si="2"/>
        <v>0</v>
      </c>
      <c r="G45" s="27">
        <f t="shared" si="3"/>
        <v>0</v>
      </c>
      <c r="H45" s="27">
        <f t="shared" si="4"/>
        <v>0</v>
      </c>
      <c r="I45" s="27">
        <f t="shared" si="5"/>
        <v>0</v>
      </c>
      <c r="J45" s="27">
        <f t="shared" si="6"/>
        <v>0</v>
      </c>
      <c r="K45" s="27">
        <f t="shared" si="7"/>
        <v>1</v>
      </c>
      <c r="L45" s="27">
        <f t="shared" si="8"/>
        <v>0</v>
      </c>
      <c r="M45" s="27">
        <f t="shared" si="9"/>
        <v>0</v>
      </c>
      <c r="N45" s="27">
        <f t="shared" si="10"/>
        <v>0</v>
      </c>
      <c r="O45" s="27">
        <f t="shared" si="11"/>
        <v>0</v>
      </c>
      <c r="P45" s="28">
        <f t="shared" si="12"/>
        <v>5.3409234806610799</v>
      </c>
      <c r="Q45" s="28">
        <f t="shared" si="13"/>
        <v>4.7734323617492969E-2</v>
      </c>
      <c r="R45" s="29">
        <f t="shared" si="14"/>
        <v>2.2785656512195468E-3</v>
      </c>
    </row>
    <row r="46" spans="1:33" x14ac:dyDescent="0.25">
      <c r="A46" s="27">
        <v>44</v>
      </c>
      <c r="B46" s="27">
        <v>830</v>
      </c>
      <c r="C46" s="27">
        <f t="shared" si="0"/>
        <v>5.3674687313272598</v>
      </c>
      <c r="D46" s="27">
        <v>44</v>
      </c>
      <c r="E46" s="27">
        <f t="shared" si="1"/>
        <v>0</v>
      </c>
      <c r="F46" s="27">
        <f t="shared" si="2"/>
        <v>0</v>
      </c>
      <c r="G46" s="27">
        <f t="shared" si="3"/>
        <v>0</v>
      </c>
      <c r="H46" s="27">
        <f t="shared" si="4"/>
        <v>0</v>
      </c>
      <c r="I46" s="27">
        <f t="shared" si="5"/>
        <v>0</v>
      </c>
      <c r="J46" s="27">
        <f t="shared" si="6"/>
        <v>0</v>
      </c>
      <c r="K46" s="27">
        <f t="shared" si="7"/>
        <v>0</v>
      </c>
      <c r="L46" s="27">
        <f t="shared" si="8"/>
        <v>1</v>
      </c>
      <c r="M46" s="27">
        <f t="shared" si="9"/>
        <v>0</v>
      </c>
      <c r="N46" s="27">
        <f t="shared" si="10"/>
        <v>0</v>
      </c>
      <c r="O46" s="27">
        <f t="shared" si="11"/>
        <v>0</v>
      </c>
      <c r="P46" s="28">
        <f t="shared" si="12"/>
        <v>5.3753538307325082</v>
      </c>
      <c r="Q46" s="28">
        <f t="shared" si="13"/>
        <v>7.8850994052483969E-3</v>
      </c>
      <c r="R46" s="29">
        <f t="shared" si="14"/>
        <v>6.2174792630648621E-5</v>
      </c>
    </row>
    <row r="47" spans="1:33" x14ac:dyDescent="0.25">
      <c r="A47" s="27">
        <v>45</v>
      </c>
      <c r="B47" s="27">
        <v>645</v>
      </c>
      <c r="C47" s="27">
        <f t="shared" si="0"/>
        <v>5.0395287674940983</v>
      </c>
      <c r="D47" s="27">
        <v>45</v>
      </c>
      <c r="E47" s="27">
        <f t="shared" si="1"/>
        <v>0</v>
      </c>
      <c r="F47" s="27">
        <f t="shared" si="2"/>
        <v>0</v>
      </c>
      <c r="G47" s="27">
        <f t="shared" si="3"/>
        <v>0</v>
      </c>
      <c r="H47" s="27">
        <f t="shared" si="4"/>
        <v>0</v>
      </c>
      <c r="I47" s="27">
        <f t="shared" si="5"/>
        <v>0</v>
      </c>
      <c r="J47" s="27">
        <f t="shared" si="6"/>
        <v>0</v>
      </c>
      <c r="K47" s="27">
        <f t="shared" si="7"/>
        <v>0</v>
      </c>
      <c r="L47" s="27">
        <f t="shared" si="8"/>
        <v>0</v>
      </c>
      <c r="M47" s="27">
        <f t="shared" si="9"/>
        <v>1</v>
      </c>
      <c r="N47" s="27">
        <f t="shared" si="10"/>
        <v>0</v>
      </c>
      <c r="O47" s="27">
        <f t="shared" si="11"/>
        <v>0</v>
      </c>
      <c r="P47" s="28">
        <f t="shared" si="12"/>
        <v>5.0369160465182228</v>
      </c>
      <c r="Q47" s="28">
        <f t="shared" si="13"/>
        <v>-2.6127209758755043E-3</v>
      </c>
      <c r="R47" s="29">
        <f t="shared" si="14"/>
        <v>6.8263108977798474E-6</v>
      </c>
    </row>
    <row r="48" spans="1:33" x14ac:dyDescent="0.25">
      <c r="A48" s="27">
        <v>46</v>
      </c>
      <c r="B48" s="27">
        <v>643</v>
      </c>
      <c r="C48" s="27">
        <f t="shared" si="0"/>
        <v>5.0356176052408834</v>
      </c>
      <c r="D48" s="27">
        <v>46</v>
      </c>
      <c r="E48" s="27">
        <f t="shared" si="1"/>
        <v>0</v>
      </c>
      <c r="F48" s="27">
        <f t="shared" si="2"/>
        <v>0</v>
      </c>
      <c r="G48" s="27">
        <f t="shared" si="3"/>
        <v>0</v>
      </c>
      <c r="H48" s="27">
        <f t="shared" si="4"/>
        <v>0</v>
      </c>
      <c r="I48" s="27">
        <f t="shared" si="5"/>
        <v>0</v>
      </c>
      <c r="J48" s="27">
        <f t="shared" si="6"/>
        <v>0</v>
      </c>
      <c r="K48" s="27">
        <f t="shared" si="7"/>
        <v>0</v>
      </c>
      <c r="L48" s="27">
        <f t="shared" si="8"/>
        <v>0</v>
      </c>
      <c r="M48" s="27">
        <f t="shared" si="9"/>
        <v>0</v>
      </c>
      <c r="N48" s="27">
        <f t="shared" si="10"/>
        <v>1</v>
      </c>
      <c r="O48" s="27">
        <f t="shared" si="11"/>
        <v>0</v>
      </c>
      <c r="P48" s="28">
        <f t="shared" si="12"/>
        <v>5.0196548478753655</v>
      </c>
      <c r="Q48" s="28">
        <f t="shared" si="13"/>
        <v>-1.5962757365517888E-2</v>
      </c>
      <c r="R48" s="29">
        <f t="shared" si="14"/>
        <v>2.5480962271039556E-4</v>
      </c>
    </row>
    <row r="49" spans="1:18" x14ac:dyDescent="0.25">
      <c r="A49" s="27">
        <v>47</v>
      </c>
      <c r="B49" s="27">
        <v>551</v>
      </c>
      <c r="C49" s="27">
        <f t="shared" si="0"/>
        <v>4.8449343843452626</v>
      </c>
      <c r="D49" s="27">
        <v>47</v>
      </c>
      <c r="E49" s="27">
        <f t="shared" si="1"/>
        <v>0</v>
      </c>
      <c r="F49" s="27">
        <f t="shared" si="2"/>
        <v>0</v>
      </c>
      <c r="G49" s="27">
        <f t="shared" si="3"/>
        <v>0</v>
      </c>
      <c r="H49" s="27">
        <f t="shared" si="4"/>
        <v>0</v>
      </c>
      <c r="I49" s="27">
        <f t="shared" si="5"/>
        <v>0</v>
      </c>
      <c r="J49" s="27">
        <f t="shared" si="6"/>
        <v>0</v>
      </c>
      <c r="K49" s="27">
        <f t="shared" si="7"/>
        <v>0</v>
      </c>
      <c r="L49" s="27">
        <f t="shared" si="8"/>
        <v>0</v>
      </c>
      <c r="M49" s="27">
        <f t="shared" si="9"/>
        <v>0</v>
      </c>
      <c r="N49" s="27">
        <f t="shared" si="10"/>
        <v>0</v>
      </c>
      <c r="O49" s="27">
        <f t="shared" si="11"/>
        <v>1</v>
      </c>
      <c r="P49" s="28">
        <f t="shared" si="12"/>
        <v>4.8305858620182232</v>
      </c>
      <c r="Q49" s="28">
        <f t="shared" si="13"/>
        <v>-1.4348522327039426E-2</v>
      </c>
      <c r="R49" s="29">
        <f t="shared" si="14"/>
        <v>2.0588009296954889E-4</v>
      </c>
    </row>
    <row r="50" spans="1:18" x14ac:dyDescent="0.25">
      <c r="A50" s="27">
        <v>48</v>
      </c>
      <c r="B50" s="27">
        <v>606</v>
      </c>
      <c r="C50" s="27">
        <f t="shared" si="0"/>
        <v>4.9615589536135047</v>
      </c>
      <c r="D50" s="27">
        <v>48</v>
      </c>
      <c r="E50" s="27">
        <f t="shared" si="1"/>
        <v>0</v>
      </c>
      <c r="F50" s="27">
        <f t="shared" si="2"/>
        <v>0</v>
      </c>
      <c r="G50" s="27">
        <f t="shared" si="3"/>
        <v>0</v>
      </c>
      <c r="H50" s="27">
        <f t="shared" si="4"/>
        <v>0</v>
      </c>
      <c r="I50" s="27">
        <f t="shared" si="5"/>
        <v>0</v>
      </c>
      <c r="J50" s="27">
        <f t="shared" si="6"/>
        <v>0</v>
      </c>
      <c r="K50" s="27">
        <f t="shared" si="7"/>
        <v>0</v>
      </c>
      <c r="L50" s="27">
        <f t="shared" si="8"/>
        <v>0</v>
      </c>
      <c r="M50" s="27">
        <f t="shared" si="9"/>
        <v>0</v>
      </c>
      <c r="N50" s="27">
        <f t="shared" si="10"/>
        <v>0</v>
      </c>
      <c r="O50" s="27">
        <f t="shared" si="11"/>
        <v>0</v>
      </c>
      <c r="P50" s="28">
        <f t="shared" si="12"/>
        <v>4.9760443010896509</v>
      </c>
      <c r="Q50" s="28">
        <f t="shared" si="13"/>
        <v>1.448534747614616E-2</v>
      </c>
      <c r="R50" s="29">
        <f t="shared" si="14"/>
        <v>2.0982529150469391E-4</v>
      </c>
    </row>
    <row r="51" spans="1:18" x14ac:dyDescent="0.25">
      <c r="A51" s="27">
        <v>49</v>
      </c>
      <c r="B51" s="27">
        <v>585</v>
      </c>
      <c r="C51" s="27">
        <f t="shared" si="0"/>
        <v>4.9180050065952203</v>
      </c>
      <c r="D51" s="27">
        <v>49</v>
      </c>
      <c r="E51" s="27">
        <f t="shared" si="1"/>
        <v>1</v>
      </c>
      <c r="F51" s="27">
        <f t="shared" si="2"/>
        <v>0</v>
      </c>
      <c r="G51" s="27">
        <f t="shared" si="3"/>
        <v>0</v>
      </c>
      <c r="H51" s="27">
        <f t="shared" si="4"/>
        <v>0</v>
      </c>
      <c r="I51" s="27">
        <f t="shared" si="5"/>
        <v>0</v>
      </c>
      <c r="J51" s="27">
        <f t="shared" si="6"/>
        <v>0</v>
      </c>
      <c r="K51" s="27">
        <f t="shared" si="7"/>
        <v>0</v>
      </c>
      <c r="L51" s="27">
        <f t="shared" si="8"/>
        <v>0</v>
      </c>
      <c r="M51" s="27">
        <f t="shared" si="9"/>
        <v>0</v>
      </c>
      <c r="N51" s="27">
        <f t="shared" si="10"/>
        <v>0</v>
      </c>
      <c r="O51" s="27">
        <f t="shared" si="11"/>
        <v>0</v>
      </c>
      <c r="P51" s="28">
        <f t="shared" si="12"/>
        <v>4.927092746819139</v>
      </c>
      <c r="Q51" s="28">
        <f t="shared" si="13"/>
        <v>9.0877402239186722E-3</v>
      </c>
      <c r="R51" s="29">
        <f t="shared" si="14"/>
        <v>8.2587022377429405E-5</v>
      </c>
    </row>
    <row r="52" spans="1:18" x14ac:dyDescent="0.25">
      <c r="A52" s="27">
        <v>50</v>
      </c>
      <c r="B52" s="27">
        <v>553</v>
      </c>
      <c r="C52" s="27">
        <f t="shared" si="0"/>
        <v>4.8493249048305369</v>
      </c>
      <c r="D52" s="27">
        <v>50</v>
      </c>
      <c r="E52" s="27">
        <f t="shared" si="1"/>
        <v>0</v>
      </c>
      <c r="F52" s="27">
        <f t="shared" si="2"/>
        <v>1</v>
      </c>
      <c r="G52" s="27">
        <f t="shared" si="3"/>
        <v>0</v>
      </c>
      <c r="H52" s="27">
        <f t="shared" si="4"/>
        <v>0</v>
      </c>
      <c r="I52" s="27">
        <f t="shared" si="5"/>
        <v>0</v>
      </c>
      <c r="J52" s="27">
        <f t="shared" si="6"/>
        <v>0</v>
      </c>
      <c r="K52" s="27">
        <f t="shared" si="7"/>
        <v>0</v>
      </c>
      <c r="L52" s="27">
        <f t="shared" si="8"/>
        <v>0</v>
      </c>
      <c r="M52" s="27">
        <f t="shared" si="9"/>
        <v>0</v>
      </c>
      <c r="N52" s="27">
        <f t="shared" si="10"/>
        <v>0</v>
      </c>
      <c r="O52" s="27">
        <f t="shared" si="11"/>
        <v>0</v>
      </c>
      <c r="P52" s="28">
        <f t="shared" si="12"/>
        <v>4.8422842761762821</v>
      </c>
      <c r="Q52" s="28">
        <f t="shared" si="13"/>
        <v>-7.0406286542548102E-3</v>
      </c>
      <c r="R52" s="29">
        <f t="shared" si="14"/>
        <v>4.9570451847113898E-5</v>
      </c>
    </row>
    <row r="53" spans="1:18" x14ac:dyDescent="0.25">
      <c r="A53" s="27">
        <v>51</v>
      </c>
      <c r="B53" s="27">
        <v>576</v>
      </c>
      <c r="C53" s="27">
        <f t="shared" si="0"/>
        <v>4.8989794855663567</v>
      </c>
      <c r="D53" s="27">
        <v>51</v>
      </c>
      <c r="E53" s="27">
        <f t="shared" si="1"/>
        <v>0</v>
      </c>
      <c r="F53" s="27">
        <f t="shared" si="2"/>
        <v>0</v>
      </c>
      <c r="G53" s="27">
        <f t="shared" si="3"/>
        <v>1</v>
      </c>
      <c r="H53" s="27">
        <f t="shared" si="4"/>
        <v>0</v>
      </c>
      <c r="I53" s="27">
        <f t="shared" si="5"/>
        <v>0</v>
      </c>
      <c r="J53" s="27">
        <f t="shared" si="6"/>
        <v>0</v>
      </c>
      <c r="K53" s="27">
        <f t="shared" si="7"/>
        <v>0</v>
      </c>
      <c r="L53" s="27">
        <f t="shared" si="8"/>
        <v>0</v>
      </c>
      <c r="M53" s="27">
        <f t="shared" si="9"/>
        <v>0</v>
      </c>
      <c r="N53" s="27">
        <f t="shared" si="10"/>
        <v>0</v>
      </c>
      <c r="O53" s="27">
        <f t="shared" si="11"/>
        <v>0</v>
      </c>
      <c r="P53" s="28">
        <f t="shared" si="12"/>
        <v>4.8794871073191386</v>
      </c>
      <c r="Q53" s="28">
        <f t="shared" si="13"/>
        <v>-1.9492378247218056E-2</v>
      </c>
      <c r="R53" s="29">
        <f t="shared" si="14"/>
        <v>3.7995280973261968E-4</v>
      </c>
    </row>
    <row r="54" spans="1:18" x14ac:dyDescent="0.25">
      <c r="A54" s="27">
        <v>52</v>
      </c>
      <c r="B54" s="27">
        <v>665</v>
      </c>
      <c r="C54" s="27">
        <f t="shared" si="0"/>
        <v>5.0781486701804281</v>
      </c>
      <c r="D54" s="27">
        <v>52</v>
      </c>
      <c r="E54" s="27">
        <f t="shared" si="1"/>
        <v>0</v>
      </c>
      <c r="F54" s="27">
        <f t="shared" si="2"/>
        <v>0</v>
      </c>
      <c r="G54" s="27">
        <f t="shared" si="3"/>
        <v>0</v>
      </c>
      <c r="H54" s="27">
        <f t="shared" si="4"/>
        <v>1</v>
      </c>
      <c r="I54" s="27">
        <f t="shared" si="5"/>
        <v>0</v>
      </c>
      <c r="J54" s="27">
        <f t="shared" si="6"/>
        <v>0</v>
      </c>
      <c r="K54" s="27">
        <f t="shared" si="7"/>
        <v>0</v>
      </c>
      <c r="L54" s="27">
        <f t="shared" si="8"/>
        <v>0</v>
      </c>
      <c r="M54" s="27">
        <f t="shared" si="9"/>
        <v>0</v>
      </c>
      <c r="N54" s="27">
        <f t="shared" si="10"/>
        <v>0</v>
      </c>
      <c r="O54" s="27">
        <f t="shared" si="11"/>
        <v>0</v>
      </c>
      <c r="P54" s="28">
        <f t="shared" si="12"/>
        <v>5.0399863395334243</v>
      </c>
      <c r="Q54" s="28">
        <f t="shared" si="13"/>
        <v>-3.8162330647003806E-2</v>
      </c>
      <c r="R54" s="29">
        <f t="shared" si="14"/>
        <v>1.456363480411246E-3</v>
      </c>
    </row>
    <row r="55" spans="1:18" x14ac:dyDescent="0.25">
      <c r="A55" s="27">
        <v>53</v>
      </c>
      <c r="B55" s="27">
        <v>656</v>
      </c>
      <c r="C55" s="27">
        <f t="shared" si="0"/>
        <v>5.0608790688704852</v>
      </c>
      <c r="D55" s="27">
        <v>53</v>
      </c>
      <c r="E55" s="27">
        <f t="shared" si="1"/>
        <v>0</v>
      </c>
      <c r="F55" s="27">
        <f t="shared" si="2"/>
        <v>0</v>
      </c>
      <c r="G55" s="27">
        <f t="shared" si="3"/>
        <v>0</v>
      </c>
      <c r="H55" s="27">
        <f t="shared" si="4"/>
        <v>0</v>
      </c>
      <c r="I55" s="27">
        <f t="shared" si="5"/>
        <v>1</v>
      </c>
      <c r="J55" s="27">
        <f t="shared" si="6"/>
        <v>0</v>
      </c>
      <c r="K55" s="27">
        <f t="shared" si="7"/>
        <v>0</v>
      </c>
      <c r="L55" s="27">
        <f t="shared" si="8"/>
        <v>0</v>
      </c>
      <c r="M55" s="27">
        <f t="shared" si="9"/>
        <v>0</v>
      </c>
      <c r="N55" s="27">
        <f t="shared" si="10"/>
        <v>0</v>
      </c>
      <c r="O55" s="27">
        <f t="shared" si="11"/>
        <v>0</v>
      </c>
      <c r="P55" s="28">
        <f t="shared" si="12"/>
        <v>5.0190366663905674</v>
      </c>
      <c r="Q55" s="28">
        <f t="shared" si="13"/>
        <v>-4.1842402479917773E-2</v>
      </c>
      <c r="R55" s="29">
        <f t="shared" si="14"/>
        <v>1.7507866452914291E-3</v>
      </c>
    </row>
    <row r="56" spans="1:18" x14ac:dyDescent="0.25">
      <c r="A56" s="27">
        <v>54</v>
      </c>
      <c r="B56" s="27">
        <v>720</v>
      </c>
      <c r="C56" s="27">
        <f t="shared" si="0"/>
        <v>5.1800401282227035</v>
      </c>
      <c r="D56" s="27">
        <v>54</v>
      </c>
      <c r="E56" s="27">
        <f t="shared" si="1"/>
        <v>0</v>
      </c>
      <c r="F56" s="27">
        <f t="shared" si="2"/>
        <v>0</v>
      </c>
      <c r="G56" s="27">
        <f t="shared" si="3"/>
        <v>0</v>
      </c>
      <c r="H56" s="27">
        <f t="shared" si="4"/>
        <v>0</v>
      </c>
      <c r="I56" s="27">
        <f t="shared" si="5"/>
        <v>0</v>
      </c>
      <c r="J56" s="27">
        <f t="shared" si="6"/>
        <v>1</v>
      </c>
      <c r="K56" s="27">
        <f t="shared" si="7"/>
        <v>0</v>
      </c>
      <c r="L56" s="27">
        <f t="shared" si="8"/>
        <v>0</v>
      </c>
      <c r="M56" s="27">
        <f t="shared" si="9"/>
        <v>0</v>
      </c>
      <c r="N56" s="27">
        <f t="shared" si="10"/>
        <v>0</v>
      </c>
      <c r="O56" s="27">
        <f t="shared" si="11"/>
        <v>0</v>
      </c>
      <c r="P56" s="28">
        <f t="shared" si="12"/>
        <v>5.187305480533424</v>
      </c>
      <c r="Q56" s="28">
        <f t="shared" si="13"/>
        <v>7.2653523107204521E-3</v>
      </c>
      <c r="R56" s="29">
        <f t="shared" si="14"/>
        <v>5.2785344198891011E-5</v>
      </c>
    </row>
    <row r="57" spans="1:18" x14ac:dyDescent="0.25">
      <c r="A57" s="27">
        <v>55</v>
      </c>
      <c r="B57" s="27">
        <v>826</v>
      </c>
      <c r="C57" s="27">
        <f t="shared" si="0"/>
        <v>5.3609901815242882</v>
      </c>
      <c r="D57" s="27">
        <v>55</v>
      </c>
      <c r="E57" s="27">
        <f t="shared" si="1"/>
        <v>0</v>
      </c>
      <c r="F57" s="27">
        <f t="shared" si="2"/>
        <v>0</v>
      </c>
      <c r="G57" s="27">
        <f t="shared" si="3"/>
        <v>0</v>
      </c>
      <c r="H57" s="27">
        <f t="shared" si="4"/>
        <v>0</v>
      </c>
      <c r="I57" s="27">
        <f t="shared" si="5"/>
        <v>0</v>
      </c>
      <c r="J57" s="27">
        <f t="shared" si="6"/>
        <v>0</v>
      </c>
      <c r="K57" s="27">
        <f t="shared" si="7"/>
        <v>1</v>
      </c>
      <c r="L57" s="27">
        <f t="shared" si="8"/>
        <v>0</v>
      </c>
      <c r="M57" s="27">
        <f t="shared" si="9"/>
        <v>0</v>
      </c>
      <c r="N57" s="27">
        <f t="shared" si="10"/>
        <v>0</v>
      </c>
      <c r="O57" s="27">
        <f t="shared" si="11"/>
        <v>0</v>
      </c>
      <c r="P57" s="28">
        <f t="shared" si="12"/>
        <v>5.3831050756762808</v>
      </c>
      <c r="Q57" s="28">
        <f t="shared" si="13"/>
        <v>2.2114894151992637E-2</v>
      </c>
      <c r="R57" s="29">
        <f t="shared" si="14"/>
        <v>4.8906854335383811E-4</v>
      </c>
    </row>
    <row r="58" spans="1:18" x14ac:dyDescent="0.25">
      <c r="A58" s="27">
        <v>56</v>
      </c>
      <c r="B58" s="27">
        <v>838</v>
      </c>
      <c r="C58" s="27">
        <f t="shared" si="0"/>
        <v>5.3803559038654916</v>
      </c>
      <c r="D58" s="27">
        <v>56</v>
      </c>
      <c r="E58" s="27">
        <f t="shared" si="1"/>
        <v>0</v>
      </c>
      <c r="F58" s="27">
        <f t="shared" si="2"/>
        <v>0</v>
      </c>
      <c r="G58" s="27">
        <f t="shared" si="3"/>
        <v>0</v>
      </c>
      <c r="H58" s="27">
        <f t="shared" si="4"/>
        <v>0</v>
      </c>
      <c r="I58" s="27">
        <f t="shared" si="5"/>
        <v>0</v>
      </c>
      <c r="J58" s="27">
        <f t="shared" si="6"/>
        <v>0</v>
      </c>
      <c r="K58" s="27">
        <f t="shared" si="7"/>
        <v>0</v>
      </c>
      <c r="L58" s="27">
        <f t="shared" si="8"/>
        <v>1</v>
      </c>
      <c r="M58" s="27">
        <f t="shared" si="9"/>
        <v>0</v>
      </c>
      <c r="N58" s="27">
        <f t="shared" si="10"/>
        <v>0</v>
      </c>
      <c r="O58" s="27">
        <f t="shared" si="11"/>
        <v>0</v>
      </c>
      <c r="P58" s="28">
        <f t="shared" si="12"/>
        <v>5.41753542574771</v>
      </c>
      <c r="Q58" s="28">
        <f t="shared" si="13"/>
        <v>3.7179521882218403E-2</v>
      </c>
      <c r="R58" s="29">
        <f t="shared" si="14"/>
        <v>1.3823168473903571E-3</v>
      </c>
    </row>
    <row r="59" spans="1:18" x14ac:dyDescent="0.25">
      <c r="A59" s="27">
        <v>57</v>
      </c>
      <c r="B59" s="27">
        <v>652</v>
      </c>
      <c r="C59" s="27">
        <f t="shared" si="0"/>
        <v>5.0531466107374534</v>
      </c>
      <c r="D59" s="27">
        <v>57</v>
      </c>
      <c r="E59" s="27">
        <f t="shared" si="1"/>
        <v>0</v>
      </c>
      <c r="F59" s="27">
        <f t="shared" si="2"/>
        <v>0</v>
      </c>
      <c r="G59" s="27">
        <f t="shared" si="3"/>
        <v>0</v>
      </c>
      <c r="H59" s="27">
        <f t="shared" si="4"/>
        <v>0</v>
      </c>
      <c r="I59" s="27">
        <f t="shared" si="5"/>
        <v>0</v>
      </c>
      <c r="J59" s="27">
        <f t="shared" si="6"/>
        <v>0</v>
      </c>
      <c r="K59" s="27">
        <f t="shared" si="7"/>
        <v>0</v>
      </c>
      <c r="L59" s="27">
        <f t="shared" si="8"/>
        <v>0</v>
      </c>
      <c r="M59" s="27">
        <f t="shared" si="9"/>
        <v>1</v>
      </c>
      <c r="N59" s="27">
        <f t="shared" si="10"/>
        <v>0</v>
      </c>
      <c r="O59" s="27">
        <f t="shared" si="11"/>
        <v>0</v>
      </c>
      <c r="P59" s="28">
        <f t="shared" si="12"/>
        <v>5.0790976415334246</v>
      </c>
      <c r="Q59" s="28">
        <f t="shared" si="13"/>
        <v>2.5951030795971164E-2</v>
      </c>
      <c r="R59" s="29">
        <f t="shared" si="14"/>
        <v>6.734559993734437E-4</v>
      </c>
    </row>
    <row r="60" spans="1:18" x14ac:dyDescent="0.25">
      <c r="A60" s="27">
        <v>58</v>
      </c>
      <c r="B60" s="27">
        <v>661</v>
      </c>
      <c r="C60" s="27">
        <f t="shared" si="0"/>
        <v>5.0704950709338901</v>
      </c>
      <c r="D60" s="27">
        <v>58</v>
      </c>
      <c r="E60" s="27">
        <f t="shared" si="1"/>
        <v>0</v>
      </c>
      <c r="F60" s="27">
        <f t="shared" si="2"/>
        <v>0</v>
      </c>
      <c r="G60" s="27">
        <f t="shared" si="3"/>
        <v>0</v>
      </c>
      <c r="H60" s="27">
        <f t="shared" si="4"/>
        <v>0</v>
      </c>
      <c r="I60" s="27">
        <f t="shared" si="5"/>
        <v>0</v>
      </c>
      <c r="J60" s="27">
        <f t="shared" si="6"/>
        <v>0</v>
      </c>
      <c r="K60" s="27">
        <f t="shared" si="7"/>
        <v>0</v>
      </c>
      <c r="L60" s="27">
        <f t="shared" si="8"/>
        <v>0</v>
      </c>
      <c r="M60" s="27">
        <f t="shared" si="9"/>
        <v>0</v>
      </c>
      <c r="N60" s="27">
        <f t="shared" si="10"/>
        <v>1</v>
      </c>
      <c r="O60" s="27">
        <f t="shared" si="11"/>
        <v>0</v>
      </c>
      <c r="P60" s="28">
        <f t="shared" si="12"/>
        <v>5.0618364428905673</v>
      </c>
      <c r="Q60" s="28">
        <f t="shared" si="13"/>
        <v>-8.6586280433227358E-3</v>
      </c>
      <c r="R60" s="29">
        <f t="shared" si="14"/>
        <v>7.4971839592614912E-5</v>
      </c>
    </row>
    <row r="61" spans="1:18" x14ac:dyDescent="0.25">
      <c r="A61" s="27">
        <v>59</v>
      </c>
      <c r="B61" s="27">
        <v>584</v>
      </c>
      <c r="C61" s="27">
        <f t="shared" si="0"/>
        <v>4.9159019464579581</v>
      </c>
      <c r="D61" s="27">
        <v>59</v>
      </c>
      <c r="E61" s="27">
        <f t="shared" si="1"/>
        <v>0</v>
      </c>
      <c r="F61" s="27">
        <f t="shared" si="2"/>
        <v>0</v>
      </c>
      <c r="G61" s="27">
        <f t="shared" si="3"/>
        <v>0</v>
      </c>
      <c r="H61" s="27">
        <f t="shared" si="4"/>
        <v>0</v>
      </c>
      <c r="I61" s="27">
        <f t="shared" si="5"/>
        <v>0</v>
      </c>
      <c r="J61" s="27">
        <f t="shared" si="6"/>
        <v>0</v>
      </c>
      <c r="K61" s="27">
        <f t="shared" si="7"/>
        <v>0</v>
      </c>
      <c r="L61" s="27">
        <f t="shared" si="8"/>
        <v>0</v>
      </c>
      <c r="M61" s="27">
        <f t="shared" si="9"/>
        <v>0</v>
      </c>
      <c r="N61" s="27">
        <f t="shared" si="10"/>
        <v>0</v>
      </c>
      <c r="O61" s="27">
        <f t="shared" si="11"/>
        <v>1</v>
      </c>
      <c r="P61" s="28">
        <f t="shared" si="12"/>
        <v>4.872767457033425</v>
      </c>
      <c r="Q61" s="28">
        <f t="shared" si="13"/>
        <v>-4.3134489424533129E-2</v>
      </c>
      <c r="R61" s="29">
        <f t="shared" si="14"/>
        <v>1.8605841779151604E-3</v>
      </c>
    </row>
    <row r="62" spans="1:18" x14ac:dyDescent="0.25">
      <c r="A62" s="27">
        <v>60</v>
      </c>
      <c r="B62" s="27">
        <v>644</v>
      </c>
      <c r="C62" s="27">
        <f t="shared" si="0"/>
        <v>5.0375743250992384</v>
      </c>
      <c r="D62" s="27">
        <v>60</v>
      </c>
      <c r="E62" s="27">
        <f t="shared" si="1"/>
        <v>0</v>
      </c>
      <c r="F62" s="27">
        <f t="shared" si="2"/>
        <v>0</v>
      </c>
      <c r="G62" s="27">
        <f t="shared" si="3"/>
        <v>0</v>
      </c>
      <c r="H62" s="27">
        <f t="shared" si="4"/>
        <v>0</v>
      </c>
      <c r="I62" s="27">
        <f t="shared" si="5"/>
        <v>0</v>
      </c>
      <c r="J62" s="27">
        <f t="shared" si="6"/>
        <v>0</v>
      </c>
      <c r="K62" s="27">
        <f t="shared" si="7"/>
        <v>0</v>
      </c>
      <c r="L62" s="27">
        <f t="shared" si="8"/>
        <v>0</v>
      </c>
      <c r="M62" s="27">
        <f t="shared" si="9"/>
        <v>0</v>
      </c>
      <c r="N62" s="27">
        <f t="shared" si="10"/>
        <v>0</v>
      </c>
      <c r="O62" s="27">
        <f t="shared" si="11"/>
        <v>0</v>
      </c>
      <c r="P62" s="28">
        <f t="shared" si="12"/>
        <v>5.0182258961048527</v>
      </c>
      <c r="Q62" s="28">
        <f t="shared" si="13"/>
        <v>-1.9348428994385714E-2</v>
      </c>
      <c r="R62" s="29">
        <f t="shared" si="14"/>
        <v>3.7436170455078574E-4</v>
      </c>
    </row>
    <row r="63" spans="1:18" x14ac:dyDescent="0.25">
      <c r="A63" s="27">
        <v>61</v>
      </c>
      <c r="B63" s="27">
        <v>623</v>
      </c>
      <c r="C63" s="27">
        <f t="shared" si="0"/>
        <v>4.9959951910202403</v>
      </c>
      <c r="D63" s="27">
        <v>61</v>
      </c>
      <c r="E63" s="27">
        <f t="shared" si="1"/>
        <v>1</v>
      </c>
      <c r="F63" s="27">
        <f t="shared" si="2"/>
        <v>0</v>
      </c>
      <c r="G63" s="27">
        <f t="shared" si="3"/>
        <v>0</v>
      </c>
      <c r="H63" s="27">
        <f t="shared" si="4"/>
        <v>0</v>
      </c>
      <c r="I63" s="27">
        <f t="shared" si="5"/>
        <v>0</v>
      </c>
      <c r="J63" s="27">
        <f t="shared" si="6"/>
        <v>0</v>
      </c>
      <c r="K63" s="27">
        <f t="shared" si="7"/>
        <v>0</v>
      </c>
      <c r="L63" s="27">
        <f t="shared" si="8"/>
        <v>0</v>
      </c>
      <c r="M63" s="27">
        <f t="shared" si="9"/>
        <v>0</v>
      </c>
      <c r="N63" s="27">
        <f t="shared" si="10"/>
        <v>0</v>
      </c>
      <c r="O63" s="27">
        <f t="shared" si="11"/>
        <v>0</v>
      </c>
      <c r="P63" s="28">
        <f t="shared" si="12"/>
        <v>4.9692743418343399</v>
      </c>
      <c r="Q63" s="28">
        <f t="shared" si="13"/>
        <v>-2.6720849185900342E-2</v>
      </c>
      <c r="R63" s="29">
        <f t="shared" si="14"/>
        <v>7.1400378121563098E-4</v>
      </c>
    </row>
    <row r="64" spans="1:18" x14ac:dyDescent="0.25">
      <c r="A64" s="27">
        <v>62</v>
      </c>
      <c r="B64" s="27">
        <v>553</v>
      </c>
      <c r="C64" s="27">
        <f t="shared" si="0"/>
        <v>4.8493249048305369</v>
      </c>
      <c r="D64" s="27">
        <v>62</v>
      </c>
      <c r="E64" s="27">
        <f t="shared" si="1"/>
        <v>0</v>
      </c>
      <c r="F64" s="27">
        <f t="shared" si="2"/>
        <v>1</v>
      </c>
      <c r="G64" s="27">
        <f t="shared" si="3"/>
        <v>0</v>
      </c>
      <c r="H64" s="27">
        <f t="shared" si="4"/>
        <v>0</v>
      </c>
      <c r="I64" s="27">
        <f t="shared" si="5"/>
        <v>0</v>
      </c>
      <c r="J64" s="27">
        <f t="shared" si="6"/>
        <v>0</v>
      </c>
      <c r="K64" s="27">
        <f t="shared" si="7"/>
        <v>0</v>
      </c>
      <c r="L64" s="27">
        <f t="shared" si="8"/>
        <v>0</v>
      </c>
      <c r="M64" s="27">
        <f t="shared" si="9"/>
        <v>0</v>
      </c>
      <c r="N64" s="27">
        <f t="shared" si="10"/>
        <v>0</v>
      </c>
      <c r="O64" s="27">
        <f t="shared" si="11"/>
        <v>0</v>
      </c>
      <c r="P64" s="28">
        <f t="shared" si="12"/>
        <v>4.884465871191483</v>
      </c>
      <c r="Q64" s="28">
        <f t="shared" si="13"/>
        <v>3.5140966360946102E-2</v>
      </c>
      <c r="R64" s="29">
        <f t="shared" si="14"/>
        <v>1.2348875167811455E-3</v>
      </c>
    </row>
    <row r="65" spans="1:18" x14ac:dyDescent="0.25">
      <c r="A65" s="27">
        <v>63</v>
      </c>
      <c r="B65" s="27">
        <v>599</v>
      </c>
      <c r="C65" s="27">
        <f t="shared" si="0"/>
        <v>4.9471685337211664</v>
      </c>
      <c r="D65" s="27">
        <v>63</v>
      </c>
      <c r="E65" s="27">
        <f t="shared" si="1"/>
        <v>0</v>
      </c>
      <c r="F65" s="27">
        <f t="shared" si="2"/>
        <v>0</v>
      </c>
      <c r="G65" s="27">
        <f t="shared" si="3"/>
        <v>1</v>
      </c>
      <c r="H65" s="27">
        <f t="shared" si="4"/>
        <v>0</v>
      </c>
      <c r="I65" s="27">
        <f t="shared" si="5"/>
        <v>0</v>
      </c>
      <c r="J65" s="27">
        <f t="shared" si="6"/>
        <v>0</v>
      </c>
      <c r="K65" s="27">
        <f t="shared" si="7"/>
        <v>0</v>
      </c>
      <c r="L65" s="27">
        <f t="shared" si="8"/>
        <v>0</v>
      </c>
      <c r="M65" s="27">
        <f t="shared" si="9"/>
        <v>0</v>
      </c>
      <c r="N65" s="27">
        <f t="shared" si="10"/>
        <v>0</v>
      </c>
      <c r="O65" s="27">
        <f t="shared" si="11"/>
        <v>0</v>
      </c>
      <c r="P65" s="28">
        <f t="shared" si="12"/>
        <v>4.9216687023343404</v>
      </c>
      <c r="Q65" s="28">
        <f t="shared" si="13"/>
        <v>-2.5499831386825988E-2</v>
      </c>
      <c r="R65" s="29">
        <f t="shared" si="14"/>
        <v>6.5024140075655584E-4</v>
      </c>
    </row>
    <row r="66" spans="1:18" x14ac:dyDescent="0.25">
      <c r="A66" s="27">
        <v>64</v>
      </c>
      <c r="B66" s="27">
        <v>657</v>
      </c>
      <c r="C66" s="27">
        <f t="shared" si="0"/>
        <v>5.0628066559915741</v>
      </c>
      <c r="D66" s="27">
        <v>64</v>
      </c>
      <c r="E66" s="27">
        <f t="shared" si="1"/>
        <v>0</v>
      </c>
      <c r="F66" s="27">
        <f t="shared" si="2"/>
        <v>0</v>
      </c>
      <c r="G66" s="27">
        <f t="shared" si="3"/>
        <v>0</v>
      </c>
      <c r="H66" s="27">
        <f t="shared" si="4"/>
        <v>1</v>
      </c>
      <c r="I66" s="27">
        <f t="shared" si="5"/>
        <v>0</v>
      </c>
      <c r="J66" s="27">
        <f t="shared" si="6"/>
        <v>0</v>
      </c>
      <c r="K66" s="27">
        <f t="shared" si="7"/>
        <v>0</v>
      </c>
      <c r="L66" s="27">
        <f t="shared" si="8"/>
        <v>0</v>
      </c>
      <c r="M66" s="27">
        <f t="shared" si="9"/>
        <v>0</v>
      </c>
      <c r="N66" s="27">
        <f t="shared" si="10"/>
        <v>0</v>
      </c>
      <c r="O66" s="27">
        <f t="shared" si="11"/>
        <v>0</v>
      </c>
      <c r="P66" s="28">
        <f t="shared" si="12"/>
        <v>5.0821679345486261</v>
      </c>
      <c r="Q66" s="28">
        <f t="shared" si="13"/>
        <v>1.9361278557052053E-2</v>
      </c>
      <c r="R66" s="29">
        <f t="shared" si="14"/>
        <v>3.7485910736376361E-4</v>
      </c>
    </row>
    <row r="67" spans="1:18" x14ac:dyDescent="0.25">
      <c r="A67" s="27">
        <v>65</v>
      </c>
      <c r="B67" s="27">
        <v>680</v>
      </c>
      <c r="C67" s="27">
        <f t="shared" si="0"/>
        <v>5.1065457621380999</v>
      </c>
      <c r="D67" s="27">
        <v>65</v>
      </c>
      <c r="E67" s="27">
        <f t="shared" si="1"/>
        <v>0</v>
      </c>
      <c r="F67" s="27">
        <f t="shared" si="2"/>
        <v>0</v>
      </c>
      <c r="G67" s="27">
        <f t="shared" si="3"/>
        <v>0</v>
      </c>
      <c r="H67" s="27">
        <f t="shared" si="4"/>
        <v>0</v>
      </c>
      <c r="I67" s="27">
        <f t="shared" si="5"/>
        <v>1</v>
      </c>
      <c r="J67" s="27">
        <f t="shared" si="6"/>
        <v>0</v>
      </c>
      <c r="K67" s="27">
        <f t="shared" si="7"/>
        <v>0</v>
      </c>
      <c r="L67" s="27">
        <f t="shared" si="8"/>
        <v>0</v>
      </c>
      <c r="M67" s="27">
        <f t="shared" si="9"/>
        <v>0</v>
      </c>
      <c r="N67" s="27">
        <f t="shared" si="10"/>
        <v>0</v>
      </c>
      <c r="O67" s="27">
        <f t="shared" si="11"/>
        <v>0</v>
      </c>
      <c r="P67" s="28">
        <f t="shared" si="12"/>
        <v>5.0612182614057684</v>
      </c>
      <c r="Q67" s="28">
        <f t="shared" si="13"/>
        <v>-4.5327500732331494E-2</v>
      </c>
      <c r="R67" s="29">
        <f t="shared" si="14"/>
        <v>2.054582322639512E-3</v>
      </c>
    </row>
    <row r="68" spans="1:18" x14ac:dyDescent="0.25">
      <c r="A68" s="27">
        <v>66</v>
      </c>
      <c r="B68" s="27">
        <v>759</v>
      </c>
      <c r="C68" s="27">
        <f t="shared" ref="C68:C131" si="28">B68^0.25</f>
        <v>5.2488050666710633</v>
      </c>
      <c r="D68" s="27">
        <v>66</v>
      </c>
      <c r="E68" s="27">
        <f t="shared" ref="E68:E131" si="29">IF(MOD(A68,12)=1,1,0)</f>
        <v>0</v>
      </c>
      <c r="F68" s="27">
        <f t="shared" ref="F68:F131" si="30">IF(MOD(A68,12)=2,1,0)</f>
        <v>0</v>
      </c>
      <c r="G68" s="27">
        <f t="shared" ref="G68:G131" si="31">IF(MOD(A68,12)=3,1,0)</f>
        <v>0</v>
      </c>
      <c r="H68" s="27">
        <f t="shared" ref="H68:H131" si="32">IF(MOD(A68,12)=4,1,0)</f>
        <v>0</v>
      </c>
      <c r="I68" s="27">
        <f t="shared" ref="I68:I131" si="33">IF(MOD(A68,12)=5,1,0)</f>
        <v>0</v>
      </c>
      <c r="J68" s="27">
        <f t="shared" ref="J68:J131" si="34">IF(MOD(A68,12)=6,1,0)</f>
        <v>1</v>
      </c>
      <c r="K68" s="27">
        <f t="shared" ref="K68:K131" si="35">IF(MOD(A68,12)=7,1,0)</f>
        <v>0</v>
      </c>
      <c r="L68" s="27">
        <f t="shared" ref="L68:L131" si="36">IF(MOD(A68,12)=8,1,0)</f>
        <v>0</v>
      </c>
      <c r="M68" s="27">
        <f t="shared" ref="M68:M131" si="37">IF(MOD(A68,12)=9,1,0)</f>
        <v>0</v>
      </c>
      <c r="N68" s="27">
        <f t="shared" ref="N68:N131" si="38">IF(MOD(A68,12)=10,1,0)</f>
        <v>0</v>
      </c>
      <c r="O68" s="27">
        <f t="shared" ref="O68:O131" si="39">IF(MOD(A68,12)=11,1,0)</f>
        <v>0</v>
      </c>
      <c r="P68" s="28">
        <f t="shared" ref="P68:P131" si="40">MMULT(D68:O68,$V$7:$V$18)+$V$6</f>
        <v>5.2294870755486258</v>
      </c>
      <c r="Q68" s="28">
        <f t="shared" ref="Q68:Q131" si="41">P68-C68</f>
        <v>-1.9317991122437483E-2</v>
      </c>
      <c r="R68" s="29">
        <f t="shared" ref="R68:R131" si="42">Q68^2</f>
        <v>3.7318478100657342E-4</v>
      </c>
    </row>
    <row r="69" spans="1:18" x14ac:dyDescent="0.25">
      <c r="A69" s="27">
        <v>67</v>
      </c>
      <c r="B69" s="27">
        <v>878</v>
      </c>
      <c r="C69" s="27">
        <f t="shared" si="28"/>
        <v>5.4434423649064305</v>
      </c>
      <c r="D69" s="27">
        <v>67</v>
      </c>
      <c r="E69" s="27">
        <f t="shared" si="29"/>
        <v>0</v>
      </c>
      <c r="F69" s="27">
        <f t="shared" si="30"/>
        <v>0</v>
      </c>
      <c r="G69" s="27">
        <f t="shared" si="31"/>
        <v>0</v>
      </c>
      <c r="H69" s="27">
        <f t="shared" si="32"/>
        <v>0</v>
      </c>
      <c r="I69" s="27">
        <f t="shared" si="33"/>
        <v>0</v>
      </c>
      <c r="J69" s="27">
        <f t="shared" si="34"/>
        <v>0</v>
      </c>
      <c r="K69" s="27">
        <f t="shared" si="35"/>
        <v>1</v>
      </c>
      <c r="L69" s="27">
        <f t="shared" si="36"/>
        <v>0</v>
      </c>
      <c r="M69" s="27">
        <f t="shared" si="37"/>
        <v>0</v>
      </c>
      <c r="N69" s="27">
        <f t="shared" si="38"/>
        <v>0</v>
      </c>
      <c r="O69" s="27">
        <f t="shared" si="39"/>
        <v>0</v>
      </c>
      <c r="P69" s="28">
        <f t="shared" si="40"/>
        <v>5.4252866706914826</v>
      </c>
      <c r="Q69" s="28">
        <f t="shared" si="41"/>
        <v>-1.8155694214947893E-2</v>
      </c>
      <c r="R69" s="29">
        <f t="shared" si="42"/>
        <v>3.2962923242669238E-4</v>
      </c>
    </row>
    <row r="70" spans="1:18" x14ac:dyDescent="0.25">
      <c r="A70" s="27">
        <v>68</v>
      </c>
      <c r="B70" s="27">
        <v>881</v>
      </c>
      <c r="C70" s="27">
        <f t="shared" si="28"/>
        <v>5.4480862841287365</v>
      </c>
      <c r="D70" s="27">
        <v>68</v>
      </c>
      <c r="E70" s="27">
        <f t="shared" si="29"/>
        <v>0</v>
      </c>
      <c r="F70" s="27">
        <f t="shared" si="30"/>
        <v>0</v>
      </c>
      <c r="G70" s="27">
        <f t="shared" si="31"/>
        <v>0</v>
      </c>
      <c r="H70" s="27">
        <f t="shared" si="32"/>
        <v>0</v>
      </c>
      <c r="I70" s="27">
        <f t="shared" si="33"/>
        <v>0</v>
      </c>
      <c r="J70" s="27">
        <f t="shared" si="34"/>
        <v>0</v>
      </c>
      <c r="K70" s="27">
        <f t="shared" si="35"/>
        <v>0</v>
      </c>
      <c r="L70" s="27">
        <f t="shared" si="36"/>
        <v>1</v>
      </c>
      <c r="M70" s="27">
        <f t="shared" si="37"/>
        <v>0</v>
      </c>
      <c r="N70" s="27">
        <f t="shared" si="38"/>
        <v>0</v>
      </c>
      <c r="O70" s="27">
        <f t="shared" si="39"/>
        <v>0</v>
      </c>
      <c r="P70" s="28">
        <f t="shared" si="40"/>
        <v>5.4597170207629109</v>
      </c>
      <c r="Q70" s="28">
        <f t="shared" si="41"/>
        <v>1.1630736634174355E-2</v>
      </c>
      <c r="R70" s="29">
        <f t="shared" si="42"/>
        <v>1.3527403465352539E-4</v>
      </c>
    </row>
    <row r="71" spans="1:18" x14ac:dyDescent="0.25">
      <c r="A71" s="27">
        <v>69</v>
      </c>
      <c r="B71" s="27">
        <v>705</v>
      </c>
      <c r="C71" s="27">
        <f t="shared" si="28"/>
        <v>5.1528473773927663</v>
      </c>
      <c r="D71" s="27">
        <v>69</v>
      </c>
      <c r="E71" s="27">
        <f t="shared" si="29"/>
        <v>0</v>
      </c>
      <c r="F71" s="27">
        <f t="shared" si="30"/>
        <v>0</v>
      </c>
      <c r="G71" s="27">
        <f t="shared" si="31"/>
        <v>0</v>
      </c>
      <c r="H71" s="27">
        <f t="shared" si="32"/>
        <v>0</v>
      </c>
      <c r="I71" s="27">
        <f t="shared" si="33"/>
        <v>0</v>
      </c>
      <c r="J71" s="27">
        <f t="shared" si="34"/>
        <v>0</v>
      </c>
      <c r="K71" s="27">
        <f t="shared" si="35"/>
        <v>0</v>
      </c>
      <c r="L71" s="27">
        <f t="shared" si="36"/>
        <v>0</v>
      </c>
      <c r="M71" s="27">
        <f t="shared" si="37"/>
        <v>1</v>
      </c>
      <c r="N71" s="27">
        <f t="shared" si="38"/>
        <v>0</v>
      </c>
      <c r="O71" s="27">
        <f t="shared" si="39"/>
        <v>0</v>
      </c>
      <c r="P71" s="28">
        <f t="shared" si="40"/>
        <v>5.1212792365486255</v>
      </c>
      <c r="Q71" s="28">
        <f t="shared" si="41"/>
        <v>-3.1568140844140835E-2</v>
      </c>
      <c r="R71" s="29">
        <f t="shared" si="42"/>
        <v>9.9654751635551279E-4</v>
      </c>
    </row>
    <row r="72" spans="1:18" x14ac:dyDescent="0.25">
      <c r="A72" s="27">
        <v>70</v>
      </c>
      <c r="B72" s="27">
        <v>684</v>
      </c>
      <c r="C72" s="27">
        <f t="shared" si="28"/>
        <v>5.1140388795201819</v>
      </c>
      <c r="D72" s="27">
        <v>70</v>
      </c>
      <c r="E72" s="27">
        <f t="shared" si="29"/>
        <v>0</v>
      </c>
      <c r="F72" s="27">
        <f t="shared" si="30"/>
        <v>0</v>
      </c>
      <c r="G72" s="27">
        <f t="shared" si="31"/>
        <v>0</v>
      </c>
      <c r="H72" s="27">
        <f t="shared" si="32"/>
        <v>0</v>
      </c>
      <c r="I72" s="27">
        <f t="shared" si="33"/>
        <v>0</v>
      </c>
      <c r="J72" s="27">
        <f t="shared" si="34"/>
        <v>0</v>
      </c>
      <c r="K72" s="27">
        <f t="shared" si="35"/>
        <v>0</v>
      </c>
      <c r="L72" s="27">
        <f t="shared" si="36"/>
        <v>0</v>
      </c>
      <c r="M72" s="27">
        <f t="shared" si="37"/>
        <v>0</v>
      </c>
      <c r="N72" s="27">
        <f t="shared" si="38"/>
        <v>1</v>
      </c>
      <c r="O72" s="27">
        <f t="shared" si="39"/>
        <v>0</v>
      </c>
      <c r="P72" s="28">
        <f t="shared" si="40"/>
        <v>5.1040180379057682</v>
      </c>
      <c r="Q72" s="28">
        <f t="shared" si="41"/>
        <v>-1.0020841614413634E-2</v>
      </c>
      <c r="R72" s="29">
        <f t="shared" si="42"/>
        <v>1.0041726666116404E-4</v>
      </c>
    </row>
    <row r="73" spans="1:18" x14ac:dyDescent="0.25">
      <c r="A73" s="27">
        <v>71</v>
      </c>
      <c r="B73" s="27">
        <v>577</v>
      </c>
      <c r="C73" s="27">
        <f t="shared" si="28"/>
        <v>4.901104395840659</v>
      </c>
      <c r="D73" s="27">
        <v>71</v>
      </c>
      <c r="E73" s="27">
        <f t="shared" si="29"/>
        <v>0</v>
      </c>
      <c r="F73" s="27">
        <f t="shared" si="30"/>
        <v>0</v>
      </c>
      <c r="G73" s="27">
        <f t="shared" si="31"/>
        <v>0</v>
      </c>
      <c r="H73" s="27">
        <f t="shared" si="32"/>
        <v>0</v>
      </c>
      <c r="I73" s="27">
        <f t="shared" si="33"/>
        <v>0</v>
      </c>
      <c r="J73" s="27">
        <f t="shared" si="34"/>
        <v>0</v>
      </c>
      <c r="K73" s="27">
        <f t="shared" si="35"/>
        <v>0</v>
      </c>
      <c r="L73" s="27">
        <f t="shared" si="36"/>
        <v>0</v>
      </c>
      <c r="M73" s="27">
        <f t="shared" si="37"/>
        <v>0</v>
      </c>
      <c r="N73" s="27">
        <f t="shared" si="38"/>
        <v>0</v>
      </c>
      <c r="O73" s="27">
        <f t="shared" si="39"/>
        <v>1</v>
      </c>
      <c r="P73" s="28">
        <f t="shared" si="40"/>
        <v>4.9149490520486259</v>
      </c>
      <c r="Q73" s="28">
        <f t="shared" si="41"/>
        <v>1.3844656207966821E-2</v>
      </c>
      <c r="R73" s="29">
        <f t="shared" si="42"/>
        <v>1.9167450551679425E-4</v>
      </c>
    </row>
    <row r="74" spans="1:18" x14ac:dyDescent="0.25">
      <c r="A74" s="27">
        <v>72</v>
      </c>
      <c r="B74" s="27">
        <v>656</v>
      </c>
      <c r="C74" s="27">
        <f t="shared" si="28"/>
        <v>5.0608790688704852</v>
      </c>
      <c r="D74" s="27">
        <v>72</v>
      </c>
      <c r="E74" s="27">
        <f t="shared" si="29"/>
        <v>0</v>
      </c>
      <c r="F74" s="27">
        <f t="shared" si="30"/>
        <v>0</v>
      </c>
      <c r="G74" s="27">
        <f t="shared" si="31"/>
        <v>0</v>
      </c>
      <c r="H74" s="27">
        <f t="shared" si="32"/>
        <v>0</v>
      </c>
      <c r="I74" s="27">
        <f t="shared" si="33"/>
        <v>0</v>
      </c>
      <c r="J74" s="27">
        <f t="shared" si="34"/>
        <v>0</v>
      </c>
      <c r="K74" s="27">
        <f t="shared" si="35"/>
        <v>0</v>
      </c>
      <c r="L74" s="27">
        <f t="shared" si="36"/>
        <v>0</v>
      </c>
      <c r="M74" s="27">
        <f t="shared" si="37"/>
        <v>0</v>
      </c>
      <c r="N74" s="27">
        <f t="shared" si="38"/>
        <v>0</v>
      </c>
      <c r="O74" s="27">
        <f t="shared" si="39"/>
        <v>0</v>
      </c>
      <c r="P74" s="28">
        <f t="shared" si="40"/>
        <v>5.0604074911200545</v>
      </c>
      <c r="Q74" s="28">
        <f t="shared" si="41"/>
        <v>-4.7157775043071837E-4</v>
      </c>
      <c r="R74" s="29">
        <f t="shared" si="42"/>
        <v>2.2238557470129689E-7</v>
      </c>
    </row>
    <row r="75" spans="1:18" x14ac:dyDescent="0.25">
      <c r="A75" s="27">
        <v>73</v>
      </c>
      <c r="B75" s="27">
        <v>645</v>
      </c>
      <c r="C75" s="27">
        <f t="shared" si="28"/>
        <v>5.0395287674940983</v>
      </c>
      <c r="D75" s="27">
        <v>73</v>
      </c>
      <c r="E75" s="27">
        <f t="shared" si="29"/>
        <v>1</v>
      </c>
      <c r="F75" s="27">
        <f t="shared" si="30"/>
        <v>0</v>
      </c>
      <c r="G75" s="27">
        <f t="shared" si="31"/>
        <v>0</v>
      </c>
      <c r="H75" s="27">
        <f t="shared" si="32"/>
        <v>0</v>
      </c>
      <c r="I75" s="27">
        <f t="shared" si="33"/>
        <v>0</v>
      </c>
      <c r="J75" s="27">
        <f t="shared" si="34"/>
        <v>0</v>
      </c>
      <c r="K75" s="27">
        <f t="shared" si="35"/>
        <v>0</v>
      </c>
      <c r="L75" s="27">
        <f t="shared" si="36"/>
        <v>0</v>
      </c>
      <c r="M75" s="27">
        <f t="shared" si="37"/>
        <v>0</v>
      </c>
      <c r="N75" s="27">
        <f t="shared" si="38"/>
        <v>0</v>
      </c>
      <c r="O75" s="27">
        <f t="shared" si="39"/>
        <v>0</v>
      </c>
      <c r="P75" s="28">
        <f t="shared" si="40"/>
        <v>5.0114559368495417</v>
      </c>
      <c r="Q75" s="28">
        <f t="shared" si="41"/>
        <v>-2.8072830644556568E-2</v>
      </c>
      <c r="R75" s="29">
        <f t="shared" si="42"/>
        <v>7.8808382039795429E-4</v>
      </c>
    </row>
    <row r="76" spans="1:18" x14ac:dyDescent="0.25">
      <c r="A76" s="27">
        <v>74</v>
      </c>
      <c r="B76" s="27">
        <v>593</v>
      </c>
      <c r="C76" s="27">
        <f t="shared" si="28"/>
        <v>4.9347331562883765</v>
      </c>
      <c r="D76" s="27">
        <v>74</v>
      </c>
      <c r="E76" s="27">
        <f t="shared" si="29"/>
        <v>0</v>
      </c>
      <c r="F76" s="27">
        <f t="shared" si="30"/>
        <v>1</v>
      </c>
      <c r="G76" s="27">
        <f t="shared" si="31"/>
        <v>0</v>
      </c>
      <c r="H76" s="27">
        <f t="shared" si="32"/>
        <v>0</v>
      </c>
      <c r="I76" s="27">
        <f t="shared" si="33"/>
        <v>0</v>
      </c>
      <c r="J76" s="27">
        <f t="shared" si="34"/>
        <v>0</v>
      </c>
      <c r="K76" s="27">
        <f t="shared" si="35"/>
        <v>0</v>
      </c>
      <c r="L76" s="27">
        <f t="shared" si="36"/>
        <v>0</v>
      </c>
      <c r="M76" s="27">
        <f t="shared" si="37"/>
        <v>0</v>
      </c>
      <c r="N76" s="27">
        <f t="shared" si="38"/>
        <v>0</v>
      </c>
      <c r="O76" s="27">
        <f t="shared" si="39"/>
        <v>0</v>
      </c>
      <c r="P76" s="28">
        <f t="shared" si="40"/>
        <v>4.9266474662066848</v>
      </c>
      <c r="Q76" s="28">
        <f t="shared" si="41"/>
        <v>-8.0856900816916877E-3</v>
      </c>
      <c r="R76" s="29">
        <f t="shared" si="42"/>
        <v>6.5378384097167331E-5</v>
      </c>
    </row>
    <row r="77" spans="1:18" x14ac:dyDescent="0.25">
      <c r="A77" s="27">
        <v>75</v>
      </c>
      <c r="B77" s="27">
        <v>617</v>
      </c>
      <c r="C77" s="27">
        <f t="shared" si="28"/>
        <v>4.9839226214647878</v>
      </c>
      <c r="D77" s="27">
        <v>75</v>
      </c>
      <c r="E77" s="27">
        <f t="shared" si="29"/>
        <v>0</v>
      </c>
      <c r="F77" s="27">
        <f t="shared" si="30"/>
        <v>0</v>
      </c>
      <c r="G77" s="27">
        <f t="shared" si="31"/>
        <v>1</v>
      </c>
      <c r="H77" s="27">
        <f t="shared" si="32"/>
        <v>0</v>
      </c>
      <c r="I77" s="27">
        <f t="shared" si="33"/>
        <v>0</v>
      </c>
      <c r="J77" s="27">
        <f t="shared" si="34"/>
        <v>0</v>
      </c>
      <c r="K77" s="27">
        <f t="shared" si="35"/>
        <v>0</v>
      </c>
      <c r="L77" s="27">
        <f t="shared" si="36"/>
        <v>0</v>
      </c>
      <c r="M77" s="27">
        <f t="shared" si="37"/>
        <v>0</v>
      </c>
      <c r="N77" s="27">
        <f t="shared" si="38"/>
        <v>0</v>
      </c>
      <c r="O77" s="27">
        <f t="shared" si="39"/>
        <v>0</v>
      </c>
      <c r="P77" s="28">
        <f t="shared" si="40"/>
        <v>4.9638502973495413</v>
      </c>
      <c r="Q77" s="28">
        <f t="shared" si="41"/>
        <v>-2.0072324115246509E-2</v>
      </c>
      <c r="R77" s="29">
        <f t="shared" si="42"/>
        <v>4.0289819538750658E-4</v>
      </c>
    </row>
    <row r="78" spans="1:18" x14ac:dyDescent="0.25">
      <c r="A78" s="27">
        <v>76</v>
      </c>
      <c r="B78" s="27">
        <v>686</v>
      </c>
      <c r="C78" s="27">
        <f t="shared" si="28"/>
        <v>5.1177731199631724</v>
      </c>
      <c r="D78" s="27">
        <v>76</v>
      </c>
      <c r="E78" s="27">
        <f t="shared" si="29"/>
        <v>0</v>
      </c>
      <c r="F78" s="27">
        <f t="shared" si="30"/>
        <v>0</v>
      </c>
      <c r="G78" s="27">
        <f t="shared" si="31"/>
        <v>0</v>
      </c>
      <c r="H78" s="27">
        <f t="shared" si="32"/>
        <v>1</v>
      </c>
      <c r="I78" s="27">
        <f t="shared" si="33"/>
        <v>0</v>
      </c>
      <c r="J78" s="27">
        <f t="shared" si="34"/>
        <v>0</v>
      </c>
      <c r="K78" s="27">
        <f t="shared" si="35"/>
        <v>0</v>
      </c>
      <c r="L78" s="27">
        <f t="shared" si="36"/>
        <v>0</v>
      </c>
      <c r="M78" s="27">
        <f t="shared" si="37"/>
        <v>0</v>
      </c>
      <c r="N78" s="27">
        <f t="shared" si="38"/>
        <v>0</v>
      </c>
      <c r="O78" s="27">
        <f t="shared" si="39"/>
        <v>0</v>
      </c>
      <c r="P78" s="28">
        <f t="shared" si="40"/>
        <v>5.1243495295638271</v>
      </c>
      <c r="Q78" s="28">
        <f t="shared" si="41"/>
        <v>6.5764096006546424E-3</v>
      </c>
      <c r="R78" s="29">
        <f t="shared" si="42"/>
        <v>4.3249163235582554E-5</v>
      </c>
    </row>
    <row r="79" spans="1:18" x14ac:dyDescent="0.25">
      <c r="A79" s="27">
        <v>77</v>
      </c>
      <c r="B79" s="27">
        <v>679</v>
      </c>
      <c r="C79" s="27">
        <f t="shared" si="28"/>
        <v>5.1046673193843661</v>
      </c>
      <c r="D79" s="27">
        <v>77</v>
      </c>
      <c r="E79" s="27">
        <f t="shared" si="29"/>
        <v>0</v>
      </c>
      <c r="F79" s="27">
        <f t="shared" si="30"/>
        <v>0</v>
      </c>
      <c r="G79" s="27">
        <f t="shared" si="31"/>
        <v>0</v>
      </c>
      <c r="H79" s="27">
        <f t="shared" si="32"/>
        <v>0</v>
      </c>
      <c r="I79" s="27">
        <f t="shared" si="33"/>
        <v>1</v>
      </c>
      <c r="J79" s="27">
        <f t="shared" si="34"/>
        <v>0</v>
      </c>
      <c r="K79" s="27">
        <f t="shared" si="35"/>
        <v>0</v>
      </c>
      <c r="L79" s="27">
        <f t="shared" si="36"/>
        <v>0</v>
      </c>
      <c r="M79" s="27">
        <f t="shared" si="37"/>
        <v>0</v>
      </c>
      <c r="N79" s="27">
        <f t="shared" si="38"/>
        <v>0</v>
      </c>
      <c r="O79" s="27">
        <f t="shared" si="39"/>
        <v>0</v>
      </c>
      <c r="P79" s="28">
        <f t="shared" si="40"/>
        <v>5.1033998564209702</v>
      </c>
      <c r="Q79" s="28">
        <f t="shared" si="41"/>
        <v>-1.2674629633959711E-3</v>
      </c>
      <c r="R79" s="29">
        <f t="shared" si="42"/>
        <v>1.6064623635804968E-6</v>
      </c>
    </row>
    <row r="80" spans="1:18" x14ac:dyDescent="0.25">
      <c r="A80" s="27">
        <v>78</v>
      </c>
      <c r="B80" s="27">
        <v>773</v>
      </c>
      <c r="C80" s="27">
        <f t="shared" si="28"/>
        <v>5.2728434026543676</v>
      </c>
      <c r="D80" s="27">
        <v>78</v>
      </c>
      <c r="E80" s="27">
        <f t="shared" si="29"/>
        <v>0</v>
      </c>
      <c r="F80" s="27">
        <f t="shared" si="30"/>
        <v>0</v>
      </c>
      <c r="G80" s="27">
        <f t="shared" si="31"/>
        <v>0</v>
      </c>
      <c r="H80" s="27">
        <f t="shared" si="32"/>
        <v>0</v>
      </c>
      <c r="I80" s="27">
        <f t="shared" si="33"/>
        <v>0</v>
      </c>
      <c r="J80" s="27">
        <f t="shared" si="34"/>
        <v>1</v>
      </c>
      <c r="K80" s="27">
        <f t="shared" si="35"/>
        <v>0</v>
      </c>
      <c r="L80" s="27">
        <f t="shared" si="36"/>
        <v>0</v>
      </c>
      <c r="M80" s="27">
        <f t="shared" si="37"/>
        <v>0</v>
      </c>
      <c r="N80" s="27">
        <f t="shared" si="38"/>
        <v>0</v>
      </c>
      <c r="O80" s="27">
        <f t="shared" si="39"/>
        <v>0</v>
      </c>
      <c r="P80" s="28">
        <f t="shared" si="40"/>
        <v>5.2716686705638267</v>
      </c>
      <c r="Q80" s="28">
        <f t="shared" si="41"/>
        <v>-1.1747320905408642E-3</v>
      </c>
      <c r="R80" s="29">
        <f t="shared" si="42"/>
        <v>1.3799954845465093E-6</v>
      </c>
    </row>
    <row r="81" spans="1:18" x14ac:dyDescent="0.25">
      <c r="A81" s="27">
        <v>79</v>
      </c>
      <c r="B81" s="27">
        <v>906</v>
      </c>
      <c r="C81" s="27">
        <f t="shared" si="28"/>
        <v>5.4863315509167716</v>
      </c>
      <c r="D81" s="27">
        <v>79</v>
      </c>
      <c r="E81" s="27">
        <f t="shared" si="29"/>
        <v>0</v>
      </c>
      <c r="F81" s="27">
        <f t="shared" si="30"/>
        <v>0</v>
      </c>
      <c r="G81" s="27">
        <f t="shared" si="31"/>
        <v>0</v>
      </c>
      <c r="H81" s="27">
        <f t="shared" si="32"/>
        <v>0</v>
      </c>
      <c r="I81" s="27">
        <f t="shared" si="33"/>
        <v>0</v>
      </c>
      <c r="J81" s="27">
        <f t="shared" si="34"/>
        <v>0</v>
      </c>
      <c r="K81" s="27">
        <f t="shared" si="35"/>
        <v>1</v>
      </c>
      <c r="L81" s="27">
        <f t="shared" si="36"/>
        <v>0</v>
      </c>
      <c r="M81" s="27">
        <f t="shared" si="37"/>
        <v>0</v>
      </c>
      <c r="N81" s="27">
        <f t="shared" si="38"/>
        <v>0</v>
      </c>
      <c r="O81" s="27">
        <f t="shared" si="39"/>
        <v>0</v>
      </c>
      <c r="P81" s="28">
        <f t="shared" si="40"/>
        <v>5.4674682657066835</v>
      </c>
      <c r="Q81" s="28">
        <f t="shared" si="41"/>
        <v>-1.8863285210088065E-2</v>
      </c>
      <c r="R81" s="29">
        <f t="shared" si="42"/>
        <v>3.5582352891712718E-4</v>
      </c>
    </row>
    <row r="82" spans="1:18" x14ac:dyDescent="0.25">
      <c r="A82" s="27">
        <v>80</v>
      </c>
      <c r="B82" s="27">
        <v>934</v>
      </c>
      <c r="C82" s="27">
        <f t="shared" si="28"/>
        <v>5.5282378367679019</v>
      </c>
      <c r="D82" s="27">
        <v>80</v>
      </c>
      <c r="E82" s="27">
        <f t="shared" si="29"/>
        <v>0</v>
      </c>
      <c r="F82" s="27">
        <f t="shared" si="30"/>
        <v>0</v>
      </c>
      <c r="G82" s="27">
        <f t="shared" si="31"/>
        <v>0</v>
      </c>
      <c r="H82" s="27">
        <f t="shared" si="32"/>
        <v>0</v>
      </c>
      <c r="I82" s="27">
        <f t="shared" si="33"/>
        <v>0</v>
      </c>
      <c r="J82" s="27">
        <f t="shared" si="34"/>
        <v>0</v>
      </c>
      <c r="K82" s="27">
        <f t="shared" si="35"/>
        <v>0</v>
      </c>
      <c r="L82" s="27">
        <f t="shared" si="36"/>
        <v>1</v>
      </c>
      <c r="M82" s="27">
        <f t="shared" si="37"/>
        <v>0</v>
      </c>
      <c r="N82" s="27">
        <f t="shared" si="38"/>
        <v>0</v>
      </c>
      <c r="O82" s="27">
        <f t="shared" si="39"/>
        <v>0</v>
      </c>
      <c r="P82" s="28">
        <f t="shared" si="40"/>
        <v>5.5018986157781127</v>
      </c>
      <c r="Q82" s="28">
        <f t="shared" si="41"/>
        <v>-2.6339220989789247E-2</v>
      </c>
      <c r="R82" s="29">
        <f t="shared" si="42"/>
        <v>6.937545623489545E-4</v>
      </c>
    </row>
    <row r="83" spans="1:18" x14ac:dyDescent="0.25">
      <c r="A83" s="27">
        <v>81</v>
      </c>
      <c r="B83" s="27">
        <v>713</v>
      </c>
      <c r="C83" s="27">
        <f t="shared" si="28"/>
        <v>5.1674035884220793</v>
      </c>
      <c r="D83" s="27">
        <v>81</v>
      </c>
      <c r="E83" s="27">
        <f t="shared" si="29"/>
        <v>0</v>
      </c>
      <c r="F83" s="27">
        <f t="shared" si="30"/>
        <v>0</v>
      </c>
      <c r="G83" s="27">
        <f t="shared" si="31"/>
        <v>0</v>
      </c>
      <c r="H83" s="27">
        <f t="shared" si="32"/>
        <v>0</v>
      </c>
      <c r="I83" s="27">
        <f t="shared" si="33"/>
        <v>0</v>
      </c>
      <c r="J83" s="27">
        <f t="shared" si="34"/>
        <v>0</v>
      </c>
      <c r="K83" s="27">
        <f t="shared" si="35"/>
        <v>0</v>
      </c>
      <c r="L83" s="27">
        <f t="shared" si="36"/>
        <v>0</v>
      </c>
      <c r="M83" s="27">
        <f t="shared" si="37"/>
        <v>1</v>
      </c>
      <c r="N83" s="27">
        <f t="shared" si="38"/>
        <v>0</v>
      </c>
      <c r="O83" s="27">
        <f t="shared" si="39"/>
        <v>0</v>
      </c>
      <c r="P83" s="28">
        <f t="shared" si="40"/>
        <v>5.1634608315638273</v>
      </c>
      <c r="Q83" s="28">
        <f t="shared" si="41"/>
        <v>-3.9427568582519612E-3</v>
      </c>
      <c r="R83" s="29">
        <f t="shared" si="42"/>
        <v>1.5545331643292877E-5</v>
      </c>
    </row>
    <row r="84" spans="1:18" x14ac:dyDescent="0.25">
      <c r="A84" s="27">
        <v>82</v>
      </c>
      <c r="B84" s="27">
        <v>710</v>
      </c>
      <c r="C84" s="27">
        <f t="shared" si="28"/>
        <v>5.1619594330979064</v>
      </c>
      <c r="D84" s="27">
        <v>82</v>
      </c>
      <c r="E84" s="27">
        <f t="shared" si="29"/>
        <v>0</v>
      </c>
      <c r="F84" s="27">
        <f t="shared" si="30"/>
        <v>0</v>
      </c>
      <c r="G84" s="27">
        <f t="shared" si="31"/>
        <v>0</v>
      </c>
      <c r="H84" s="27">
        <f t="shared" si="32"/>
        <v>0</v>
      </c>
      <c r="I84" s="27">
        <f t="shared" si="33"/>
        <v>0</v>
      </c>
      <c r="J84" s="27">
        <f t="shared" si="34"/>
        <v>0</v>
      </c>
      <c r="K84" s="27">
        <f t="shared" si="35"/>
        <v>0</v>
      </c>
      <c r="L84" s="27">
        <f t="shared" si="36"/>
        <v>0</v>
      </c>
      <c r="M84" s="27">
        <f t="shared" si="37"/>
        <v>0</v>
      </c>
      <c r="N84" s="27">
        <f t="shared" si="38"/>
        <v>1</v>
      </c>
      <c r="O84" s="27">
        <f t="shared" si="39"/>
        <v>0</v>
      </c>
      <c r="P84" s="28">
        <f t="shared" si="40"/>
        <v>5.14619963292097</v>
      </c>
      <c r="Q84" s="28">
        <f t="shared" si="41"/>
        <v>-1.5759800176936345E-2</v>
      </c>
      <c r="R84" s="29">
        <f t="shared" si="42"/>
        <v>2.4837130161696285E-4</v>
      </c>
    </row>
    <row r="85" spans="1:18" x14ac:dyDescent="0.25">
      <c r="A85" s="27">
        <v>83</v>
      </c>
      <c r="B85" s="27">
        <v>600</v>
      </c>
      <c r="C85" s="27">
        <f t="shared" si="28"/>
        <v>4.9492320038397652</v>
      </c>
      <c r="D85" s="27">
        <v>83</v>
      </c>
      <c r="E85" s="27">
        <f t="shared" si="29"/>
        <v>0</v>
      </c>
      <c r="F85" s="27">
        <f t="shared" si="30"/>
        <v>0</v>
      </c>
      <c r="G85" s="27">
        <f t="shared" si="31"/>
        <v>0</v>
      </c>
      <c r="H85" s="27">
        <f t="shared" si="32"/>
        <v>0</v>
      </c>
      <c r="I85" s="27">
        <f t="shared" si="33"/>
        <v>0</v>
      </c>
      <c r="J85" s="27">
        <f t="shared" si="34"/>
        <v>0</v>
      </c>
      <c r="K85" s="27">
        <f t="shared" si="35"/>
        <v>0</v>
      </c>
      <c r="L85" s="27">
        <f t="shared" si="36"/>
        <v>0</v>
      </c>
      <c r="M85" s="27">
        <f t="shared" si="37"/>
        <v>0</v>
      </c>
      <c r="N85" s="27">
        <f t="shared" si="38"/>
        <v>0</v>
      </c>
      <c r="O85" s="27">
        <f t="shared" si="39"/>
        <v>1</v>
      </c>
      <c r="P85" s="28">
        <f t="shared" si="40"/>
        <v>4.9571306470638277</v>
      </c>
      <c r="Q85" s="28">
        <f t="shared" si="41"/>
        <v>7.8986432240624183E-3</v>
      </c>
      <c r="R85" s="29">
        <f t="shared" si="42"/>
        <v>6.2388564781027148E-5</v>
      </c>
    </row>
    <row r="86" spans="1:18" x14ac:dyDescent="0.25">
      <c r="A86" s="27">
        <v>84</v>
      </c>
      <c r="B86" s="27">
        <v>676</v>
      </c>
      <c r="C86" s="27">
        <f t="shared" si="28"/>
        <v>5.0990195135927854</v>
      </c>
      <c r="D86" s="27">
        <v>84</v>
      </c>
      <c r="E86" s="27">
        <f t="shared" si="29"/>
        <v>0</v>
      </c>
      <c r="F86" s="27">
        <f t="shared" si="30"/>
        <v>0</v>
      </c>
      <c r="G86" s="27">
        <f t="shared" si="31"/>
        <v>0</v>
      </c>
      <c r="H86" s="27">
        <f t="shared" si="32"/>
        <v>0</v>
      </c>
      <c r="I86" s="27">
        <f t="shared" si="33"/>
        <v>0</v>
      </c>
      <c r="J86" s="27">
        <f t="shared" si="34"/>
        <v>0</v>
      </c>
      <c r="K86" s="27">
        <f t="shared" si="35"/>
        <v>0</v>
      </c>
      <c r="L86" s="27">
        <f t="shared" si="36"/>
        <v>0</v>
      </c>
      <c r="M86" s="27">
        <f t="shared" si="37"/>
        <v>0</v>
      </c>
      <c r="N86" s="27">
        <f t="shared" si="38"/>
        <v>0</v>
      </c>
      <c r="O86" s="27">
        <f t="shared" si="39"/>
        <v>0</v>
      </c>
      <c r="P86" s="28">
        <f t="shared" si="40"/>
        <v>5.1025890861352554</v>
      </c>
      <c r="Q86" s="28">
        <f t="shared" si="41"/>
        <v>3.5695725424700342E-3</v>
      </c>
      <c r="R86" s="29">
        <f t="shared" si="42"/>
        <v>1.2741848135955985E-5</v>
      </c>
    </row>
    <row r="87" spans="1:18" x14ac:dyDescent="0.25">
      <c r="A87" s="27">
        <v>85</v>
      </c>
      <c r="B87" s="27">
        <v>645</v>
      </c>
      <c r="C87" s="27">
        <f t="shared" si="28"/>
        <v>5.0395287674940983</v>
      </c>
      <c r="D87" s="27">
        <v>85</v>
      </c>
      <c r="E87" s="27">
        <f t="shared" si="29"/>
        <v>1</v>
      </c>
      <c r="F87" s="27">
        <f t="shared" si="30"/>
        <v>0</v>
      </c>
      <c r="G87" s="27">
        <f t="shared" si="31"/>
        <v>0</v>
      </c>
      <c r="H87" s="27">
        <f t="shared" si="32"/>
        <v>0</v>
      </c>
      <c r="I87" s="27">
        <f t="shared" si="33"/>
        <v>0</v>
      </c>
      <c r="J87" s="27">
        <f t="shared" si="34"/>
        <v>0</v>
      </c>
      <c r="K87" s="27">
        <f t="shared" si="35"/>
        <v>0</v>
      </c>
      <c r="L87" s="27">
        <f t="shared" si="36"/>
        <v>0</v>
      </c>
      <c r="M87" s="27">
        <f t="shared" si="37"/>
        <v>0</v>
      </c>
      <c r="N87" s="27">
        <f t="shared" si="38"/>
        <v>0</v>
      </c>
      <c r="O87" s="27">
        <f t="shared" si="39"/>
        <v>0</v>
      </c>
      <c r="P87" s="28">
        <f t="shared" si="40"/>
        <v>5.0536375318647435</v>
      </c>
      <c r="Q87" s="28">
        <f t="shared" si="41"/>
        <v>1.4108764370645233E-2</v>
      </c>
      <c r="R87" s="29">
        <f t="shared" si="42"/>
        <v>1.9905723206638837E-4</v>
      </c>
    </row>
    <row r="88" spans="1:18" x14ac:dyDescent="0.25">
      <c r="A88" s="27">
        <v>86</v>
      </c>
      <c r="B88" s="27">
        <v>602</v>
      </c>
      <c r="C88" s="27">
        <f t="shared" si="28"/>
        <v>4.9533512183945314</v>
      </c>
      <c r="D88" s="27">
        <v>86</v>
      </c>
      <c r="E88" s="27">
        <f t="shared" si="29"/>
        <v>0</v>
      </c>
      <c r="F88" s="27">
        <f t="shared" si="30"/>
        <v>1</v>
      </c>
      <c r="G88" s="27">
        <f t="shared" si="31"/>
        <v>0</v>
      </c>
      <c r="H88" s="27">
        <f t="shared" si="32"/>
        <v>0</v>
      </c>
      <c r="I88" s="27">
        <f t="shared" si="33"/>
        <v>0</v>
      </c>
      <c r="J88" s="27">
        <f t="shared" si="34"/>
        <v>0</v>
      </c>
      <c r="K88" s="27">
        <f t="shared" si="35"/>
        <v>0</v>
      </c>
      <c r="L88" s="27">
        <f t="shared" si="36"/>
        <v>0</v>
      </c>
      <c r="M88" s="27">
        <f t="shared" si="37"/>
        <v>0</v>
      </c>
      <c r="N88" s="27">
        <f t="shared" si="38"/>
        <v>0</v>
      </c>
      <c r="O88" s="27">
        <f t="shared" si="39"/>
        <v>0</v>
      </c>
      <c r="P88" s="28">
        <f t="shared" si="40"/>
        <v>4.9688290612218866</v>
      </c>
      <c r="Q88" s="28">
        <f t="shared" si="41"/>
        <v>1.5477842827355204E-2</v>
      </c>
      <c r="R88" s="29">
        <f t="shared" si="42"/>
        <v>2.3956361858831093E-4</v>
      </c>
    </row>
    <row r="89" spans="1:18" x14ac:dyDescent="0.25">
      <c r="A89" s="27">
        <v>87</v>
      </c>
      <c r="B89" s="27">
        <v>601</v>
      </c>
      <c r="C89" s="27">
        <f t="shared" si="28"/>
        <v>4.9512928962304912</v>
      </c>
      <c r="D89" s="27">
        <v>87</v>
      </c>
      <c r="E89" s="27">
        <f t="shared" si="29"/>
        <v>0</v>
      </c>
      <c r="F89" s="27">
        <f t="shared" si="30"/>
        <v>0</v>
      </c>
      <c r="G89" s="27">
        <f t="shared" si="31"/>
        <v>1</v>
      </c>
      <c r="H89" s="27">
        <f t="shared" si="32"/>
        <v>0</v>
      </c>
      <c r="I89" s="27">
        <f t="shared" si="33"/>
        <v>0</v>
      </c>
      <c r="J89" s="27">
        <f t="shared" si="34"/>
        <v>0</v>
      </c>
      <c r="K89" s="27">
        <f t="shared" si="35"/>
        <v>0</v>
      </c>
      <c r="L89" s="27">
        <f t="shared" si="36"/>
        <v>0</v>
      </c>
      <c r="M89" s="27">
        <f t="shared" si="37"/>
        <v>0</v>
      </c>
      <c r="N89" s="27">
        <f t="shared" si="38"/>
        <v>0</v>
      </c>
      <c r="O89" s="27">
        <f t="shared" si="39"/>
        <v>0</v>
      </c>
      <c r="P89" s="28">
        <f t="shared" si="40"/>
        <v>5.0060318923647431</v>
      </c>
      <c r="Q89" s="28">
        <f t="shared" si="41"/>
        <v>5.4738996134251927E-2</v>
      </c>
      <c r="R89" s="29">
        <f t="shared" si="42"/>
        <v>2.9963576977856472E-3</v>
      </c>
    </row>
    <row r="90" spans="1:18" x14ac:dyDescent="0.25">
      <c r="A90" s="27">
        <v>88</v>
      </c>
      <c r="B90" s="27">
        <v>709</v>
      </c>
      <c r="C90" s="27">
        <f t="shared" si="28"/>
        <v>5.1601408809632989</v>
      </c>
      <c r="D90" s="27">
        <v>88</v>
      </c>
      <c r="E90" s="27">
        <f t="shared" si="29"/>
        <v>0</v>
      </c>
      <c r="F90" s="27">
        <f t="shared" si="30"/>
        <v>0</v>
      </c>
      <c r="G90" s="27">
        <f t="shared" si="31"/>
        <v>0</v>
      </c>
      <c r="H90" s="27">
        <f t="shared" si="32"/>
        <v>1</v>
      </c>
      <c r="I90" s="27">
        <f t="shared" si="33"/>
        <v>0</v>
      </c>
      <c r="J90" s="27">
        <f t="shared" si="34"/>
        <v>0</v>
      </c>
      <c r="K90" s="27">
        <f t="shared" si="35"/>
        <v>0</v>
      </c>
      <c r="L90" s="27">
        <f t="shared" si="36"/>
        <v>0</v>
      </c>
      <c r="M90" s="27">
        <f t="shared" si="37"/>
        <v>0</v>
      </c>
      <c r="N90" s="27">
        <f t="shared" si="38"/>
        <v>0</v>
      </c>
      <c r="O90" s="27">
        <f t="shared" si="39"/>
        <v>0</v>
      </c>
      <c r="P90" s="28">
        <f t="shared" si="40"/>
        <v>5.1665311245790289</v>
      </c>
      <c r="Q90" s="28">
        <f t="shared" si="41"/>
        <v>6.3902436157299292E-3</v>
      </c>
      <c r="R90" s="29">
        <f t="shared" si="42"/>
        <v>4.0835213468377121E-5</v>
      </c>
    </row>
    <row r="91" spans="1:18" x14ac:dyDescent="0.25">
      <c r="A91" s="27">
        <v>89</v>
      </c>
      <c r="B91" s="27">
        <v>706</v>
      </c>
      <c r="C91" s="27">
        <f t="shared" si="28"/>
        <v>5.1546736570972991</v>
      </c>
      <c r="D91" s="27">
        <v>89</v>
      </c>
      <c r="E91" s="27">
        <f t="shared" si="29"/>
        <v>0</v>
      </c>
      <c r="F91" s="27">
        <f t="shared" si="30"/>
        <v>0</v>
      </c>
      <c r="G91" s="27">
        <f t="shared" si="31"/>
        <v>0</v>
      </c>
      <c r="H91" s="27">
        <f t="shared" si="32"/>
        <v>0</v>
      </c>
      <c r="I91" s="27">
        <f t="shared" si="33"/>
        <v>1</v>
      </c>
      <c r="J91" s="27">
        <f t="shared" si="34"/>
        <v>0</v>
      </c>
      <c r="K91" s="27">
        <f t="shared" si="35"/>
        <v>0</v>
      </c>
      <c r="L91" s="27">
        <f t="shared" si="36"/>
        <v>0</v>
      </c>
      <c r="M91" s="27">
        <f t="shared" si="37"/>
        <v>0</v>
      </c>
      <c r="N91" s="27">
        <f t="shared" si="38"/>
        <v>0</v>
      </c>
      <c r="O91" s="27">
        <f t="shared" si="39"/>
        <v>0</v>
      </c>
      <c r="P91" s="28">
        <f t="shared" si="40"/>
        <v>5.145581451436172</v>
      </c>
      <c r="Q91" s="28">
        <f t="shared" si="41"/>
        <v>-9.0922056611271174E-3</v>
      </c>
      <c r="R91" s="29">
        <f t="shared" si="42"/>
        <v>8.2668203784232004E-5</v>
      </c>
    </row>
    <row r="92" spans="1:18" x14ac:dyDescent="0.25">
      <c r="A92" s="27">
        <v>90</v>
      </c>
      <c r="B92" s="27">
        <v>817</v>
      </c>
      <c r="C92" s="27">
        <f t="shared" si="28"/>
        <v>5.3463269499641441</v>
      </c>
      <c r="D92" s="27">
        <v>90</v>
      </c>
      <c r="E92" s="27">
        <f t="shared" si="29"/>
        <v>0</v>
      </c>
      <c r="F92" s="27">
        <f t="shared" si="30"/>
        <v>0</v>
      </c>
      <c r="G92" s="27">
        <f t="shared" si="31"/>
        <v>0</v>
      </c>
      <c r="H92" s="27">
        <f t="shared" si="32"/>
        <v>0</v>
      </c>
      <c r="I92" s="27">
        <f t="shared" si="33"/>
        <v>0</v>
      </c>
      <c r="J92" s="27">
        <f t="shared" si="34"/>
        <v>1</v>
      </c>
      <c r="K92" s="27">
        <f t="shared" si="35"/>
        <v>0</v>
      </c>
      <c r="L92" s="27">
        <f t="shared" si="36"/>
        <v>0</v>
      </c>
      <c r="M92" s="27">
        <f t="shared" si="37"/>
        <v>0</v>
      </c>
      <c r="N92" s="27">
        <f t="shared" si="38"/>
        <v>0</v>
      </c>
      <c r="O92" s="27">
        <f t="shared" si="39"/>
        <v>0</v>
      </c>
      <c r="P92" s="28">
        <f t="shared" si="40"/>
        <v>5.3138502655790285</v>
      </c>
      <c r="Q92" s="28">
        <f t="shared" si="41"/>
        <v>-3.2476684385115639E-2</v>
      </c>
      <c r="R92" s="29">
        <f t="shared" si="42"/>
        <v>1.0547350286504141E-3</v>
      </c>
    </row>
    <row r="93" spans="1:18" x14ac:dyDescent="0.25">
      <c r="A93" s="27">
        <v>91</v>
      </c>
      <c r="B93" s="27">
        <v>930</v>
      </c>
      <c r="C93" s="27">
        <f t="shared" si="28"/>
        <v>5.5223094230542538</v>
      </c>
      <c r="D93" s="27">
        <v>91</v>
      </c>
      <c r="E93" s="27">
        <f t="shared" si="29"/>
        <v>0</v>
      </c>
      <c r="F93" s="27">
        <f t="shared" si="30"/>
        <v>0</v>
      </c>
      <c r="G93" s="27">
        <f t="shared" si="31"/>
        <v>0</v>
      </c>
      <c r="H93" s="27">
        <f t="shared" si="32"/>
        <v>0</v>
      </c>
      <c r="I93" s="27">
        <f t="shared" si="33"/>
        <v>0</v>
      </c>
      <c r="J93" s="27">
        <f t="shared" si="34"/>
        <v>0</v>
      </c>
      <c r="K93" s="27">
        <f t="shared" si="35"/>
        <v>1</v>
      </c>
      <c r="L93" s="27">
        <f t="shared" si="36"/>
        <v>0</v>
      </c>
      <c r="M93" s="27">
        <f t="shared" si="37"/>
        <v>0</v>
      </c>
      <c r="N93" s="27">
        <f t="shared" si="38"/>
        <v>0</v>
      </c>
      <c r="O93" s="27">
        <f t="shared" si="39"/>
        <v>0</v>
      </c>
      <c r="P93" s="28">
        <f t="shared" si="40"/>
        <v>5.5096498607218853</v>
      </c>
      <c r="Q93" s="28">
        <f t="shared" si="41"/>
        <v>-1.2659562332368424E-2</v>
      </c>
      <c r="R93" s="29">
        <f t="shared" si="42"/>
        <v>1.6026451844712144E-4</v>
      </c>
    </row>
    <row r="94" spans="1:18" x14ac:dyDescent="0.25">
      <c r="A94" s="27">
        <v>92</v>
      </c>
      <c r="B94" s="27">
        <v>983</v>
      </c>
      <c r="C94" s="27">
        <f t="shared" si="28"/>
        <v>5.5993598574463634</v>
      </c>
      <c r="D94" s="27">
        <v>92</v>
      </c>
      <c r="E94" s="27">
        <f t="shared" si="29"/>
        <v>0</v>
      </c>
      <c r="F94" s="27">
        <f t="shared" si="30"/>
        <v>0</v>
      </c>
      <c r="G94" s="27">
        <f t="shared" si="31"/>
        <v>0</v>
      </c>
      <c r="H94" s="27">
        <f t="shared" si="32"/>
        <v>0</v>
      </c>
      <c r="I94" s="27">
        <f t="shared" si="33"/>
        <v>0</v>
      </c>
      <c r="J94" s="27">
        <f t="shared" si="34"/>
        <v>0</v>
      </c>
      <c r="K94" s="27">
        <f t="shared" si="35"/>
        <v>0</v>
      </c>
      <c r="L94" s="27">
        <f t="shared" si="36"/>
        <v>1</v>
      </c>
      <c r="M94" s="27">
        <f t="shared" si="37"/>
        <v>0</v>
      </c>
      <c r="N94" s="27">
        <f t="shared" si="38"/>
        <v>0</v>
      </c>
      <c r="O94" s="27">
        <f t="shared" si="39"/>
        <v>0</v>
      </c>
      <c r="P94" s="28">
        <f t="shared" si="40"/>
        <v>5.5440802107933145</v>
      </c>
      <c r="Q94" s="28">
        <f t="shared" si="41"/>
        <v>-5.5279646653048964E-2</v>
      </c>
      <c r="R94" s="29">
        <f t="shared" si="42"/>
        <v>3.0558393340859476E-3</v>
      </c>
    </row>
    <row r="95" spans="1:18" x14ac:dyDescent="0.25">
      <c r="A95" s="27">
        <v>93</v>
      </c>
      <c r="B95" s="27">
        <v>745</v>
      </c>
      <c r="C95" s="27">
        <f t="shared" si="28"/>
        <v>5.2244318473794227</v>
      </c>
      <c r="D95" s="27">
        <v>93</v>
      </c>
      <c r="E95" s="27">
        <f t="shared" si="29"/>
        <v>0</v>
      </c>
      <c r="F95" s="27">
        <f t="shared" si="30"/>
        <v>0</v>
      </c>
      <c r="G95" s="27">
        <f t="shared" si="31"/>
        <v>0</v>
      </c>
      <c r="H95" s="27">
        <f t="shared" si="32"/>
        <v>0</v>
      </c>
      <c r="I95" s="27">
        <f t="shared" si="33"/>
        <v>0</v>
      </c>
      <c r="J95" s="27">
        <f t="shared" si="34"/>
        <v>0</v>
      </c>
      <c r="K95" s="27">
        <f t="shared" si="35"/>
        <v>0</v>
      </c>
      <c r="L95" s="27">
        <f t="shared" si="36"/>
        <v>0</v>
      </c>
      <c r="M95" s="27">
        <f t="shared" si="37"/>
        <v>1</v>
      </c>
      <c r="N95" s="27">
        <f t="shared" si="38"/>
        <v>0</v>
      </c>
      <c r="O95" s="27">
        <f t="shared" si="39"/>
        <v>0</v>
      </c>
      <c r="P95" s="28">
        <f t="shared" si="40"/>
        <v>5.2056424265790291</v>
      </c>
      <c r="Q95" s="28">
        <f t="shared" si="41"/>
        <v>-1.8789420800393586E-2</v>
      </c>
      <c r="R95" s="29">
        <f t="shared" si="42"/>
        <v>3.5304233401426316E-4</v>
      </c>
    </row>
    <row r="96" spans="1:18" x14ac:dyDescent="0.25">
      <c r="A96" s="27">
        <v>94</v>
      </c>
      <c r="B96" s="27">
        <v>735</v>
      </c>
      <c r="C96" s="27">
        <f t="shared" si="28"/>
        <v>5.2068112529120851</v>
      </c>
      <c r="D96" s="27">
        <v>94</v>
      </c>
      <c r="E96" s="27">
        <f t="shared" si="29"/>
        <v>0</v>
      </c>
      <c r="F96" s="27">
        <f t="shared" si="30"/>
        <v>0</v>
      </c>
      <c r="G96" s="27">
        <f t="shared" si="31"/>
        <v>0</v>
      </c>
      <c r="H96" s="27">
        <f t="shared" si="32"/>
        <v>0</v>
      </c>
      <c r="I96" s="27">
        <f t="shared" si="33"/>
        <v>0</v>
      </c>
      <c r="J96" s="27">
        <f t="shared" si="34"/>
        <v>0</v>
      </c>
      <c r="K96" s="27">
        <f t="shared" si="35"/>
        <v>0</v>
      </c>
      <c r="L96" s="27">
        <f t="shared" si="36"/>
        <v>0</v>
      </c>
      <c r="M96" s="27">
        <f t="shared" si="37"/>
        <v>0</v>
      </c>
      <c r="N96" s="27">
        <f t="shared" si="38"/>
        <v>1</v>
      </c>
      <c r="O96" s="27">
        <f t="shared" si="39"/>
        <v>0</v>
      </c>
      <c r="P96" s="28">
        <f t="shared" si="40"/>
        <v>5.1883812279361718</v>
      </c>
      <c r="Q96" s="28">
        <f t="shared" si="41"/>
        <v>-1.8430024975913284E-2</v>
      </c>
      <c r="R96" s="29">
        <f t="shared" si="42"/>
        <v>3.3966582061278742E-4</v>
      </c>
    </row>
    <row r="97" spans="1:18" x14ac:dyDescent="0.25">
      <c r="A97" s="27">
        <v>95</v>
      </c>
      <c r="B97" s="27">
        <v>620</v>
      </c>
      <c r="C97" s="27">
        <f t="shared" si="28"/>
        <v>4.9899698592253507</v>
      </c>
      <c r="D97" s="27">
        <v>95</v>
      </c>
      <c r="E97" s="27">
        <f t="shared" si="29"/>
        <v>0</v>
      </c>
      <c r="F97" s="27">
        <f t="shared" si="30"/>
        <v>0</v>
      </c>
      <c r="G97" s="27">
        <f t="shared" si="31"/>
        <v>0</v>
      </c>
      <c r="H97" s="27">
        <f t="shared" si="32"/>
        <v>0</v>
      </c>
      <c r="I97" s="27">
        <f t="shared" si="33"/>
        <v>0</v>
      </c>
      <c r="J97" s="27">
        <f t="shared" si="34"/>
        <v>0</v>
      </c>
      <c r="K97" s="27">
        <f t="shared" si="35"/>
        <v>0</v>
      </c>
      <c r="L97" s="27">
        <f t="shared" si="36"/>
        <v>0</v>
      </c>
      <c r="M97" s="27">
        <f t="shared" si="37"/>
        <v>0</v>
      </c>
      <c r="N97" s="27">
        <f t="shared" si="38"/>
        <v>0</v>
      </c>
      <c r="O97" s="27">
        <f t="shared" si="39"/>
        <v>1</v>
      </c>
      <c r="P97" s="28">
        <f t="shared" si="40"/>
        <v>4.9993122420790286</v>
      </c>
      <c r="Q97" s="28">
        <f t="shared" si="41"/>
        <v>9.3423828536778331E-3</v>
      </c>
      <c r="R97" s="29">
        <f t="shared" si="42"/>
        <v>8.7280117384693577E-5</v>
      </c>
    </row>
    <row r="98" spans="1:18" x14ac:dyDescent="0.25">
      <c r="A98" s="27">
        <v>96</v>
      </c>
      <c r="B98" s="27">
        <v>698</v>
      </c>
      <c r="C98" s="27">
        <f t="shared" si="28"/>
        <v>5.1400087185962837</v>
      </c>
      <c r="D98" s="27">
        <v>96</v>
      </c>
      <c r="E98" s="27">
        <f t="shared" si="29"/>
        <v>0</v>
      </c>
      <c r="F98" s="27">
        <f t="shared" si="30"/>
        <v>0</v>
      </c>
      <c r="G98" s="27">
        <f t="shared" si="31"/>
        <v>0</v>
      </c>
      <c r="H98" s="27">
        <f t="shared" si="32"/>
        <v>0</v>
      </c>
      <c r="I98" s="27">
        <f t="shared" si="33"/>
        <v>0</v>
      </c>
      <c r="J98" s="27">
        <f t="shared" si="34"/>
        <v>0</v>
      </c>
      <c r="K98" s="27">
        <f t="shared" si="35"/>
        <v>0</v>
      </c>
      <c r="L98" s="27">
        <f t="shared" si="36"/>
        <v>0</v>
      </c>
      <c r="M98" s="27">
        <f t="shared" si="37"/>
        <v>0</v>
      </c>
      <c r="N98" s="27">
        <f t="shared" si="38"/>
        <v>0</v>
      </c>
      <c r="O98" s="27">
        <f t="shared" si="39"/>
        <v>0</v>
      </c>
      <c r="P98" s="28">
        <f t="shared" si="40"/>
        <v>5.1447706811504572</v>
      </c>
      <c r="Q98" s="28">
        <f t="shared" si="41"/>
        <v>4.7619625541734933E-3</v>
      </c>
      <c r="R98" s="29">
        <f t="shared" si="42"/>
        <v>2.2676287367350542E-5</v>
      </c>
    </row>
    <row r="99" spans="1:18" x14ac:dyDescent="0.25">
      <c r="A99" s="27">
        <v>97</v>
      </c>
      <c r="B99" s="27">
        <v>665</v>
      </c>
      <c r="C99" s="27">
        <f t="shared" si="28"/>
        <v>5.0781486701804281</v>
      </c>
      <c r="D99" s="27">
        <v>97</v>
      </c>
      <c r="E99" s="27">
        <f t="shared" si="29"/>
        <v>1</v>
      </c>
      <c r="F99" s="27">
        <f t="shared" si="30"/>
        <v>0</v>
      </c>
      <c r="G99" s="27">
        <f t="shared" si="31"/>
        <v>0</v>
      </c>
      <c r="H99" s="27">
        <f t="shared" si="32"/>
        <v>0</v>
      </c>
      <c r="I99" s="27">
        <f t="shared" si="33"/>
        <v>0</v>
      </c>
      <c r="J99" s="27">
        <f t="shared" si="34"/>
        <v>0</v>
      </c>
      <c r="K99" s="27">
        <f t="shared" si="35"/>
        <v>0</v>
      </c>
      <c r="L99" s="27">
        <f t="shared" si="36"/>
        <v>0</v>
      </c>
      <c r="M99" s="27">
        <f t="shared" si="37"/>
        <v>0</v>
      </c>
      <c r="N99" s="27">
        <f t="shared" si="38"/>
        <v>0</v>
      </c>
      <c r="O99" s="27">
        <f t="shared" si="39"/>
        <v>0</v>
      </c>
      <c r="P99" s="28">
        <f t="shared" si="40"/>
        <v>5.0958191268799444</v>
      </c>
      <c r="Q99" s="28">
        <f t="shared" si="41"/>
        <v>1.7670456699516279E-2</v>
      </c>
      <c r="R99" s="29">
        <f t="shared" si="42"/>
        <v>3.1224503996947977E-4</v>
      </c>
    </row>
    <row r="100" spans="1:18" x14ac:dyDescent="0.25">
      <c r="A100" s="27">
        <v>98</v>
      </c>
      <c r="B100" s="27">
        <v>626</v>
      </c>
      <c r="C100" s="27">
        <f t="shared" si="28"/>
        <v>5.001998801118769</v>
      </c>
      <c r="D100" s="27">
        <v>98</v>
      </c>
      <c r="E100" s="27">
        <f t="shared" si="29"/>
        <v>0</v>
      </c>
      <c r="F100" s="27">
        <f t="shared" si="30"/>
        <v>1</v>
      </c>
      <c r="G100" s="27">
        <f t="shared" si="31"/>
        <v>0</v>
      </c>
      <c r="H100" s="27">
        <f t="shared" si="32"/>
        <v>0</v>
      </c>
      <c r="I100" s="27">
        <f t="shared" si="33"/>
        <v>0</v>
      </c>
      <c r="J100" s="27">
        <f t="shared" si="34"/>
        <v>0</v>
      </c>
      <c r="K100" s="27">
        <f t="shared" si="35"/>
        <v>0</v>
      </c>
      <c r="L100" s="27">
        <f t="shared" si="36"/>
        <v>0</v>
      </c>
      <c r="M100" s="27">
        <f t="shared" si="37"/>
        <v>0</v>
      </c>
      <c r="N100" s="27">
        <f t="shared" si="38"/>
        <v>0</v>
      </c>
      <c r="O100" s="27">
        <f t="shared" si="39"/>
        <v>0</v>
      </c>
      <c r="P100" s="28">
        <f t="shared" si="40"/>
        <v>5.0110106562370875</v>
      </c>
      <c r="Q100" s="28">
        <f t="shared" si="41"/>
        <v>9.0118551183184792E-3</v>
      </c>
      <c r="R100" s="29">
        <f t="shared" si="42"/>
        <v>8.121353267356297E-5</v>
      </c>
    </row>
    <row r="101" spans="1:18" x14ac:dyDescent="0.25">
      <c r="A101" s="27">
        <v>99</v>
      </c>
      <c r="B101" s="27">
        <v>649</v>
      </c>
      <c r="C101" s="27">
        <f t="shared" si="28"/>
        <v>5.0473238855569784</v>
      </c>
      <c r="D101" s="27">
        <v>99</v>
      </c>
      <c r="E101" s="27">
        <f t="shared" si="29"/>
        <v>0</v>
      </c>
      <c r="F101" s="27">
        <f t="shared" si="30"/>
        <v>0</v>
      </c>
      <c r="G101" s="27">
        <f t="shared" si="31"/>
        <v>1</v>
      </c>
      <c r="H101" s="27">
        <f t="shared" si="32"/>
        <v>0</v>
      </c>
      <c r="I101" s="27">
        <f t="shared" si="33"/>
        <v>0</v>
      </c>
      <c r="J101" s="27">
        <f t="shared" si="34"/>
        <v>0</v>
      </c>
      <c r="K101" s="27">
        <f t="shared" si="35"/>
        <v>0</v>
      </c>
      <c r="L101" s="27">
        <f t="shared" si="36"/>
        <v>0</v>
      </c>
      <c r="M101" s="27">
        <f t="shared" si="37"/>
        <v>0</v>
      </c>
      <c r="N101" s="27">
        <f t="shared" si="38"/>
        <v>0</v>
      </c>
      <c r="O101" s="27">
        <f t="shared" si="39"/>
        <v>0</v>
      </c>
      <c r="P101" s="28">
        <f t="shared" si="40"/>
        <v>5.0482134873799449</v>
      </c>
      <c r="Q101" s="28">
        <f t="shared" si="41"/>
        <v>8.8960182296649037E-4</v>
      </c>
      <c r="R101" s="29">
        <f t="shared" si="42"/>
        <v>7.9139140342530287E-7</v>
      </c>
    </row>
    <row r="102" spans="1:18" x14ac:dyDescent="0.25">
      <c r="A102" s="27">
        <v>100</v>
      </c>
      <c r="B102" s="27">
        <v>740</v>
      </c>
      <c r="C102" s="27">
        <f t="shared" si="28"/>
        <v>5.2156438737198005</v>
      </c>
      <c r="D102" s="27">
        <v>100</v>
      </c>
      <c r="E102" s="27">
        <f t="shared" si="29"/>
        <v>0</v>
      </c>
      <c r="F102" s="27">
        <f t="shared" si="30"/>
        <v>0</v>
      </c>
      <c r="G102" s="27">
        <f t="shared" si="31"/>
        <v>0</v>
      </c>
      <c r="H102" s="27">
        <f t="shared" si="32"/>
        <v>1</v>
      </c>
      <c r="I102" s="27">
        <f t="shared" si="33"/>
        <v>0</v>
      </c>
      <c r="J102" s="27">
        <f t="shared" si="34"/>
        <v>0</v>
      </c>
      <c r="K102" s="27">
        <f t="shared" si="35"/>
        <v>0</v>
      </c>
      <c r="L102" s="27">
        <f t="shared" si="36"/>
        <v>0</v>
      </c>
      <c r="M102" s="27">
        <f t="shared" si="37"/>
        <v>0</v>
      </c>
      <c r="N102" s="27">
        <f t="shared" si="38"/>
        <v>0</v>
      </c>
      <c r="O102" s="27">
        <f t="shared" si="39"/>
        <v>0</v>
      </c>
      <c r="P102" s="28">
        <f t="shared" si="40"/>
        <v>5.2087127195942298</v>
      </c>
      <c r="Q102" s="28">
        <f t="shared" si="41"/>
        <v>-6.9311541255707709E-3</v>
      </c>
      <c r="R102" s="29">
        <f t="shared" si="42"/>
        <v>4.8040897512416716E-5</v>
      </c>
    </row>
    <row r="103" spans="1:18" x14ac:dyDescent="0.25">
      <c r="A103" s="27">
        <v>101</v>
      </c>
      <c r="B103" s="27">
        <v>729</v>
      </c>
      <c r="C103" s="27">
        <f t="shared" si="28"/>
        <v>5.196152422706632</v>
      </c>
      <c r="D103" s="27">
        <v>101</v>
      </c>
      <c r="E103" s="27">
        <f t="shared" si="29"/>
        <v>0</v>
      </c>
      <c r="F103" s="27">
        <f t="shared" si="30"/>
        <v>0</v>
      </c>
      <c r="G103" s="27">
        <f t="shared" si="31"/>
        <v>0</v>
      </c>
      <c r="H103" s="27">
        <f t="shared" si="32"/>
        <v>0</v>
      </c>
      <c r="I103" s="27">
        <f t="shared" si="33"/>
        <v>1</v>
      </c>
      <c r="J103" s="27">
        <f t="shared" si="34"/>
        <v>0</v>
      </c>
      <c r="K103" s="27">
        <f t="shared" si="35"/>
        <v>0</v>
      </c>
      <c r="L103" s="27">
        <f t="shared" si="36"/>
        <v>0</v>
      </c>
      <c r="M103" s="27">
        <f t="shared" si="37"/>
        <v>0</v>
      </c>
      <c r="N103" s="27">
        <f t="shared" si="38"/>
        <v>0</v>
      </c>
      <c r="O103" s="27">
        <f t="shared" si="39"/>
        <v>0</v>
      </c>
      <c r="P103" s="28">
        <f t="shared" si="40"/>
        <v>5.1877630464513729</v>
      </c>
      <c r="Q103" s="28">
        <f t="shared" si="41"/>
        <v>-8.3893762552591511E-3</v>
      </c>
      <c r="R103" s="29">
        <f t="shared" si="42"/>
        <v>7.0381633952306058E-5</v>
      </c>
    </row>
    <row r="104" spans="1:18" x14ac:dyDescent="0.25">
      <c r="A104" s="27">
        <v>102</v>
      </c>
      <c r="B104" s="27">
        <v>824</v>
      </c>
      <c r="C104" s="27">
        <f t="shared" si="28"/>
        <v>5.3577420793478527</v>
      </c>
      <c r="D104" s="27">
        <v>102</v>
      </c>
      <c r="E104" s="27">
        <f t="shared" si="29"/>
        <v>0</v>
      </c>
      <c r="F104" s="27">
        <f t="shared" si="30"/>
        <v>0</v>
      </c>
      <c r="G104" s="27">
        <f t="shared" si="31"/>
        <v>0</v>
      </c>
      <c r="H104" s="27">
        <f t="shared" si="32"/>
        <v>0</v>
      </c>
      <c r="I104" s="27">
        <f t="shared" si="33"/>
        <v>0</v>
      </c>
      <c r="J104" s="27">
        <f t="shared" si="34"/>
        <v>1</v>
      </c>
      <c r="K104" s="27">
        <f t="shared" si="35"/>
        <v>0</v>
      </c>
      <c r="L104" s="27">
        <f t="shared" si="36"/>
        <v>0</v>
      </c>
      <c r="M104" s="27">
        <f t="shared" si="37"/>
        <v>0</v>
      </c>
      <c r="N104" s="27">
        <f t="shared" si="38"/>
        <v>0</v>
      </c>
      <c r="O104" s="27">
        <f t="shared" si="39"/>
        <v>0</v>
      </c>
      <c r="P104" s="28">
        <f t="shared" si="40"/>
        <v>5.3560318605942303</v>
      </c>
      <c r="Q104" s="28">
        <f t="shared" si="41"/>
        <v>-1.7102187536224278E-3</v>
      </c>
      <c r="R104" s="29">
        <f t="shared" si="42"/>
        <v>2.9248481852418505E-6</v>
      </c>
    </row>
    <row r="105" spans="1:18" x14ac:dyDescent="0.25">
      <c r="A105" s="27">
        <v>103</v>
      </c>
      <c r="B105" s="27">
        <v>937</v>
      </c>
      <c r="C105" s="27">
        <f t="shared" si="28"/>
        <v>5.5326716629516284</v>
      </c>
      <c r="D105" s="27">
        <v>103</v>
      </c>
      <c r="E105" s="27">
        <f t="shared" si="29"/>
        <v>0</v>
      </c>
      <c r="F105" s="27">
        <f t="shared" si="30"/>
        <v>0</v>
      </c>
      <c r="G105" s="27">
        <f t="shared" si="31"/>
        <v>0</v>
      </c>
      <c r="H105" s="27">
        <f t="shared" si="32"/>
        <v>0</v>
      </c>
      <c r="I105" s="27">
        <f t="shared" si="33"/>
        <v>0</v>
      </c>
      <c r="J105" s="27">
        <f t="shared" si="34"/>
        <v>0</v>
      </c>
      <c r="K105" s="27">
        <f t="shared" si="35"/>
        <v>1</v>
      </c>
      <c r="L105" s="27">
        <f t="shared" si="36"/>
        <v>0</v>
      </c>
      <c r="M105" s="27">
        <f t="shared" si="37"/>
        <v>0</v>
      </c>
      <c r="N105" s="27">
        <f t="shared" si="38"/>
        <v>0</v>
      </c>
      <c r="O105" s="27">
        <f t="shared" si="39"/>
        <v>0</v>
      </c>
      <c r="P105" s="28">
        <f t="shared" si="40"/>
        <v>5.5518314557370871</v>
      </c>
      <c r="Q105" s="28">
        <f t="shared" si="41"/>
        <v>1.9159792785458762E-2</v>
      </c>
      <c r="R105" s="29">
        <f t="shared" si="42"/>
        <v>3.6709765958171763E-4</v>
      </c>
    </row>
    <row r="106" spans="1:18" x14ac:dyDescent="0.25">
      <c r="A106" s="27">
        <v>104</v>
      </c>
      <c r="B106" s="27">
        <v>994</v>
      </c>
      <c r="C106" s="27">
        <f t="shared" si="28"/>
        <v>5.6149590863040935</v>
      </c>
      <c r="D106" s="27">
        <v>104</v>
      </c>
      <c r="E106" s="27">
        <f t="shared" si="29"/>
        <v>0</v>
      </c>
      <c r="F106" s="27">
        <f t="shared" si="30"/>
        <v>0</v>
      </c>
      <c r="G106" s="27">
        <f t="shared" si="31"/>
        <v>0</v>
      </c>
      <c r="H106" s="27">
        <f t="shared" si="32"/>
        <v>0</v>
      </c>
      <c r="I106" s="27">
        <f t="shared" si="33"/>
        <v>0</v>
      </c>
      <c r="J106" s="27">
        <f t="shared" si="34"/>
        <v>0</v>
      </c>
      <c r="K106" s="27">
        <f t="shared" si="35"/>
        <v>0</v>
      </c>
      <c r="L106" s="27">
        <f t="shared" si="36"/>
        <v>1</v>
      </c>
      <c r="M106" s="27">
        <f t="shared" si="37"/>
        <v>0</v>
      </c>
      <c r="N106" s="27">
        <f t="shared" si="38"/>
        <v>0</v>
      </c>
      <c r="O106" s="27">
        <f t="shared" si="39"/>
        <v>0</v>
      </c>
      <c r="P106" s="28">
        <f t="shared" si="40"/>
        <v>5.5862618058085154</v>
      </c>
      <c r="Q106" s="28">
        <f t="shared" si="41"/>
        <v>-2.869728049557807E-2</v>
      </c>
      <c r="R106" s="29">
        <f t="shared" si="42"/>
        <v>8.2353390784188553E-4</v>
      </c>
    </row>
    <row r="107" spans="1:18" x14ac:dyDescent="0.25">
      <c r="A107" s="27">
        <v>105</v>
      </c>
      <c r="B107" s="27">
        <v>781</v>
      </c>
      <c r="C107" s="27">
        <f t="shared" si="28"/>
        <v>5.2864333179341481</v>
      </c>
      <c r="D107" s="27">
        <v>105</v>
      </c>
      <c r="E107" s="27">
        <f t="shared" si="29"/>
        <v>0</v>
      </c>
      <c r="F107" s="27">
        <f t="shared" si="30"/>
        <v>0</v>
      </c>
      <c r="G107" s="27">
        <f t="shared" si="31"/>
        <v>0</v>
      </c>
      <c r="H107" s="27">
        <f t="shared" si="32"/>
        <v>0</v>
      </c>
      <c r="I107" s="27">
        <f t="shared" si="33"/>
        <v>0</v>
      </c>
      <c r="J107" s="27">
        <f t="shared" si="34"/>
        <v>0</v>
      </c>
      <c r="K107" s="27">
        <f t="shared" si="35"/>
        <v>0</v>
      </c>
      <c r="L107" s="27">
        <f t="shared" si="36"/>
        <v>0</v>
      </c>
      <c r="M107" s="27">
        <f t="shared" si="37"/>
        <v>1</v>
      </c>
      <c r="N107" s="27">
        <f t="shared" si="38"/>
        <v>0</v>
      </c>
      <c r="O107" s="27">
        <f t="shared" si="39"/>
        <v>0</v>
      </c>
      <c r="P107" s="28">
        <f t="shared" si="40"/>
        <v>5.24782402159423</v>
      </c>
      <c r="Q107" s="28">
        <f t="shared" si="41"/>
        <v>-3.8609296339918053E-2</v>
      </c>
      <c r="R107" s="29">
        <f t="shared" si="42"/>
        <v>1.4906777638636097E-3</v>
      </c>
    </row>
    <row r="108" spans="1:18" x14ac:dyDescent="0.25">
      <c r="A108" s="27">
        <v>106</v>
      </c>
      <c r="B108" s="27">
        <v>759</v>
      </c>
      <c r="C108" s="27">
        <f t="shared" si="28"/>
        <v>5.2488050666710633</v>
      </c>
      <c r="D108" s="27">
        <v>106</v>
      </c>
      <c r="E108" s="27">
        <f t="shared" si="29"/>
        <v>0</v>
      </c>
      <c r="F108" s="27">
        <f t="shared" si="30"/>
        <v>0</v>
      </c>
      <c r="G108" s="27">
        <f t="shared" si="31"/>
        <v>0</v>
      </c>
      <c r="H108" s="27">
        <f t="shared" si="32"/>
        <v>0</v>
      </c>
      <c r="I108" s="27">
        <f t="shared" si="33"/>
        <v>0</v>
      </c>
      <c r="J108" s="27">
        <f t="shared" si="34"/>
        <v>0</v>
      </c>
      <c r="K108" s="27">
        <f t="shared" si="35"/>
        <v>0</v>
      </c>
      <c r="L108" s="27">
        <f t="shared" si="36"/>
        <v>0</v>
      </c>
      <c r="M108" s="27">
        <f t="shared" si="37"/>
        <v>0</v>
      </c>
      <c r="N108" s="27">
        <f t="shared" si="38"/>
        <v>1</v>
      </c>
      <c r="O108" s="27">
        <f t="shared" si="39"/>
        <v>0</v>
      </c>
      <c r="P108" s="28">
        <f t="shared" si="40"/>
        <v>5.2305628229513728</v>
      </c>
      <c r="Q108" s="28">
        <f t="shared" si="41"/>
        <v>-1.8242243719690521E-2</v>
      </c>
      <c r="R108" s="29">
        <f t="shared" si="42"/>
        <v>3.3277945592858824E-4</v>
      </c>
    </row>
    <row r="109" spans="1:18" x14ac:dyDescent="0.25">
      <c r="A109" s="27">
        <v>107</v>
      </c>
      <c r="B109" s="27">
        <v>643</v>
      </c>
      <c r="C109" s="27">
        <f t="shared" si="28"/>
        <v>5.0356176052408834</v>
      </c>
      <c r="D109" s="27">
        <v>107</v>
      </c>
      <c r="E109" s="27">
        <f t="shared" si="29"/>
        <v>0</v>
      </c>
      <c r="F109" s="27">
        <f t="shared" si="30"/>
        <v>0</v>
      </c>
      <c r="G109" s="27">
        <f t="shared" si="31"/>
        <v>0</v>
      </c>
      <c r="H109" s="27">
        <f t="shared" si="32"/>
        <v>0</v>
      </c>
      <c r="I109" s="27">
        <f t="shared" si="33"/>
        <v>0</v>
      </c>
      <c r="J109" s="27">
        <f t="shared" si="34"/>
        <v>0</v>
      </c>
      <c r="K109" s="27">
        <f t="shared" si="35"/>
        <v>0</v>
      </c>
      <c r="L109" s="27">
        <f t="shared" si="36"/>
        <v>0</v>
      </c>
      <c r="M109" s="27">
        <f t="shared" si="37"/>
        <v>0</v>
      </c>
      <c r="N109" s="27">
        <f t="shared" si="38"/>
        <v>0</v>
      </c>
      <c r="O109" s="27">
        <f t="shared" si="39"/>
        <v>1</v>
      </c>
      <c r="P109" s="28">
        <f t="shared" si="40"/>
        <v>5.0414938370942304</v>
      </c>
      <c r="Q109" s="28">
        <f t="shared" si="41"/>
        <v>5.8762318533469582E-3</v>
      </c>
      <c r="R109" s="29">
        <f t="shared" si="42"/>
        <v>3.4530100794289429E-5</v>
      </c>
    </row>
    <row r="110" spans="1:18" x14ac:dyDescent="0.25">
      <c r="A110" s="27">
        <v>108</v>
      </c>
      <c r="B110" s="27">
        <v>728</v>
      </c>
      <c r="C110" s="27">
        <f t="shared" si="28"/>
        <v>5.1943695600586679</v>
      </c>
      <c r="D110" s="27">
        <v>108</v>
      </c>
      <c r="E110" s="27">
        <f t="shared" si="29"/>
        <v>0</v>
      </c>
      <c r="F110" s="27">
        <f t="shared" si="30"/>
        <v>0</v>
      </c>
      <c r="G110" s="27">
        <f t="shared" si="31"/>
        <v>0</v>
      </c>
      <c r="H110" s="27">
        <f t="shared" si="32"/>
        <v>0</v>
      </c>
      <c r="I110" s="27">
        <f t="shared" si="33"/>
        <v>0</v>
      </c>
      <c r="J110" s="27">
        <f t="shared" si="34"/>
        <v>0</v>
      </c>
      <c r="K110" s="27">
        <f t="shared" si="35"/>
        <v>0</v>
      </c>
      <c r="L110" s="27">
        <f t="shared" si="36"/>
        <v>0</v>
      </c>
      <c r="M110" s="27">
        <f t="shared" si="37"/>
        <v>0</v>
      </c>
      <c r="N110" s="27">
        <f t="shared" si="38"/>
        <v>0</v>
      </c>
      <c r="O110" s="27">
        <f t="shared" si="39"/>
        <v>0</v>
      </c>
      <c r="P110" s="28">
        <f t="shared" si="40"/>
        <v>5.186952276165659</v>
      </c>
      <c r="Q110" s="28">
        <f t="shared" si="41"/>
        <v>-7.4172838930088858E-3</v>
      </c>
      <c r="R110" s="29">
        <f t="shared" si="42"/>
        <v>5.501610034948905E-5</v>
      </c>
    </row>
    <row r="111" spans="1:18" x14ac:dyDescent="0.25">
      <c r="A111" s="27">
        <v>109</v>
      </c>
      <c r="B111" s="27">
        <v>691</v>
      </c>
      <c r="C111" s="27">
        <f t="shared" si="28"/>
        <v>5.1270731276421087</v>
      </c>
      <c r="D111" s="27">
        <v>109</v>
      </c>
      <c r="E111" s="27">
        <f t="shared" si="29"/>
        <v>1</v>
      </c>
      <c r="F111" s="27">
        <f t="shared" si="30"/>
        <v>0</v>
      </c>
      <c r="G111" s="27">
        <f t="shared" si="31"/>
        <v>0</v>
      </c>
      <c r="H111" s="27">
        <f t="shared" si="32"/>
        <v>0</v>
      </c>
      <c r="I111" s="27">
        <f t="shared" si="33"/>
        <v>0</v>
      </c>
      <c r="J111" s="27">
        <f t="shared" si="34"/>
        <v>0</v>
      </c>
      <c r="K111" s="27">
        <f t="shared" si="35"/>
        <v>0</v>
      </c>
      <c r="L111" s="27">
        <f t="shared" si="36"/>
        <v>0</v>
      </c>
      <c r="M111" s="27">
        <f t="shared" si="37"/>
        <v>0</v>
      </c>
      <c r="N111" s="27">
        <f t="shared" si="38"/>
        <v>0</v>
      </c>
      <c r="O111" s="27">
        <f t="shared" si="39"/>
        <v>0</v>
      </c>
      <c r="P111" s="28">
        <f t="shared" si="40"/>
        <v>5.1380007218951462</v>
      </c>
      <c r="Q111" s="28">
        <f t="shared" si="41"/>
        <v>1.0927594253037576E-2</v>
      </c>
      <c r="R111" s="29">
        <f t="shared" si="42"/>
        <v>1.1941231615901985E-4</v>
      </c>
    </row>
    <row r="112" spans="1:18" x14ac:dyDescent="0.25">
      <c r="A112" s="27">
        <v>110</v>
      </c>
      <c r="B112" s="27">
        <v>649</v>
      </c>
      <c r="C112" s="27">
        <f t="shared" si="28"/>
        <v>5.0473238855569784</v>
      </c>
      <c r="D112" s="27">
        <v>110</v>
      </c>
      <c r="E112" s="27">
        <f t="shared" si="29"/>
        <v>0</v>
      </c>
      <c r="F112" s="27">
        <f t="shared" si="30"/>
        <v>1</v>
      </c>
      <c r="G112" s="27">
        <f t="shared" si="31"/>
        <v>0</v>
      </c>
      <c r="H112" s="27">
        <f t="shared" si="32"/>
        <v>0</v>
      </c>
      <c r="I112" s="27">
        <f t="shared" si="33"/>
        <v>0</v>
      </c>
      <c r="J112" s="27">
        <f t="shared" si="34"/>
        <v>0</v>
      </c>
      <c r="K112" s="27">
        <f t="shared" si="35"/>
        <v>0</v>
      </c>
      <c r="L112" s="27">
        <f t="shared" si="36"/>
        <v>0</v>
      </c>
      <c r="M112" s="27">
        <f t="shared" si="37"/>
        <v>0</v>
      </c>
      <c r="N112" s="27">
        <f t="shared" si="38"/>
        <v>0</v>
      </c>
      <c r="O112" s="27">
        <f t="shared" si="39"/>
        <v>0</v>
      </c>
      <c r="P112" s="28">
        <f t="shared" si="40"/>
        <v>5.0531922512522893</v>
      </c>
      <c r="Q112" s="28">
        <f t="shared" si="41"/>
        <v>5.8683656953109065E-3</v>
      </c>
      <c r="R112" s="29">
        <f t="shared" si="42"/>
        <v>3.443771593390186E-5</v>
      </c>
    </row>
    <row r="113" spans="1:18" x14ac:dyDescent="0.25">
      <c r="A113" s="27">
        <v>111</v>
      </c>
      <c r="B113" s="27">
        <v>656</v>
      </c>
      <c r="C113" s="27">
        <f t="shared" si="28"/>
        <v>5.0608790688704852</v>
      </c>
      <c r="D113" s="27">
        <v>111</v>
      </c>
      <c r="E113" s="27">
        <f t="shared" si="29"/>
        <v>0</v>
      </c>
      <c r="F113" s="27">
        <f t="shared" si="30"/>
        <v>0</v>
      </c>
      <c r="G113" s="27">
        <f t="shared" si="31"/>
        <v>1</v>
      </c>
      <c r="H113" s="27">
        <f t="shared" si="32"/>
        <v>0</v>
      </c>
      <c r="I113" s="27">
        <f t="shared" si="33"/>
        <v>0</v>
      </c>
      <c r="J113" s="27">
        <f t="shared" si="34"/>
        <v>0</v>
      </c>
      <c r="K113" s="27">
        <f t="shared" si="35"/>
        <v>0</v>
      </c>
      <c r="L113" s="27">
        <f t="shared" si="36"/>
        <v>0</v>
      </c>
      <c r="M113" s="27">
        <f t="shared" si="37"/>
        <v>0</v>
      </c>
      <c r="N113" s="27">
        <f t="shared" si="38"/>
        <v>0</v>
      </c>
      <c r="O113" s="27">
        <f t="shared" si="39"/>
        <v>0</v>
      </c>
      <c r="P113" s="28">
        <f t="shared" si="40"/>
        <v>5.0903950823951458</v>
      </c>
      <c r="Q113" s="28">
        <f t="shared" si="41"/>
        <v>2.95160135246606E-2</v>
      </c>
      <c r="R113" s="29">
        <f t="shared" si="42"/>
        <v>8.7119505438794744E-4</v>
      </c>
    </row>
    <row r="114" spans="1:18" x14ac:dyDescent="0.25">
      <c r="A114" s="27">
        <v>112</v>
      </c>
      <c r="B114" s="27">
        <v>735</v>
      </c>
      <c r="C114" s="27">
        <f t="shared" si="28"/>
        <v>5.2068112529120851</v>
      </c>
      <c r="D114" s="27">
        <v>112</v>
      </c>
      <c r="E114" s="27">
        <f t="shared" si="29"/>
        <v>0</v>
      </c>
      <c r="F114" s="27">
        <f t="shared" si="30"/>
        <v>0</v>
      </c>
      <c r="G114" s="27">
        <f t="shared" si="31"/>
        <v>0</v>
      </c>
      <c r="H114" s="27">
        <f t="shared" si="32"/>
        <v>1</v>
      </c>
      <c r="I114" s="27">
        <f t="shared" si="33"/>
        <v>0</v>
      </c>
      <c r="J114" s="27">
        <f t="shared" si="34"/>
        <v>0</v>
      </c>
      <c r="K114" s="27">
        <f t="shared" si="35"/>
        <v>0</v>
      </c>
      <c r="L114" s="27">
        <f t="shared" si="36"/>
        <v>0</v>
      </c>
      <c r="M114" s="27">
        <f t="shared" si="37"/>
        <v>0</v>
      </c>
      <c r="N114" s="27">
        <f t="shared" si="38"/>
        <v>0</v>
      </c>
      <c r="O114" s="27">
        <f t="shared" si="39"/>
        <v>0</v>
      </c>
      <c r="P114" s="28">
        <f t="shared" si="40"/>
        <v>5.2508943146094316</v>
      </c>
      <c r="Q114" s="28">
        <f t="shared" si="41"/>
        <v>4.4083061697346437E-2</v>
      </c>
      <c r="R114" s="29">
        <f t="shared" si="42"/>
        <v>1.9433163286120526E-3</v>
      </c>
    </row>
    <row r="115" spans="1:18" x14ac:dyDescent="0.25">
      <c r="A115" s="27">
        <v>113</v>
      </c>
      <c r="B115" s="27">
        <v>748</v>
      </c>
      <c r="C115" s="27">
        <f t="shared" si="28"/>
        <v>5.2296834189417902</v>
      </c>
      <c r="D115" s="27">
        <v>113</v>
      </c>
      <c r="E115" s="27">
        <f t="shared" si="29"/>
        <v>0</v>
      </c>
      <c r="F115" s="27">
        <f t="shared" si="30"/>
        <v>0</v>
      </c>
      <c r="G115" s="27">
        <f t="shared" si="31"/>
        <v>0</v>
      </c>
      <c r="H115" s="27">
        <f t="shared" si="32"/>
        <v>0</v>
      </c>
      <c r="I115" s="27">
        <f t="shared" si="33"/>
        <v>1</v>
      </c>
      <c r="J115" s="27">
        <f t="shared" si="34"/>
        <v>0</v>
      </c>
      <c r="K115" s="27">
        <f t="shared" si="35"/>
        <v>0</v>
      </c>
      <c r="L115" s="27">
        <f t="shared" si="36"/>
        <v>0</v>
      </c>
      <c r="M115" s="27">
        <f t="shared" si="37"/>
        <v>0</v>
      </c>
      <c r="N115" s="27">
        <f t="shared" si="38"/>
        <v>0</v>
      </c>
      <c r="O115" s="27">
        <f t="shared" si="39"/>
        <v>0</v>
      </c>
      <c r="P115" s="28">
        <f t="shared" si="40"/>
        <v>5.2299446414665747</v>
      </c>
      <c r="Q115" s="28">
        <f t="shared" si="41"/>
        <v>2.6122252478444352E-4</v>
      </c>
      <c r="R115" s="29">
        <f t="shared" si="42"/>
        <v>6.8237207454759205E-8</v>
      </c>
    </row>
    <row r="116" spans="1:18" x14ac:dyDescent="0.25">
      <c r="A116" s="27">
        <v>114</v>
      </c>
      <c r="B116" s="27">
        <v>837</v>
      </c>
      <c r="C116" s="27">
        <f t="shared" si="28"/>
        <v>5.3787500669745629</v>
      </c>
      <c r="D116" s="27">
        <v>114</v>
      </c>
      <c r="E116" s="27">
        <f t="shared" si="29"/>
        <v>0</v>
      </c>
      <c r="F116" s="27">
        <f t="shared" si="30"/>
        <v>0</v>
      </c>
      <c r="G116" s="27">
        <f t="shared" si="31"/>
        <v>0</v>
      </c>
      <c r="H116" s="27">
        <f t="shared" si="32"/>
        <v>0</v>
      </c>
      <c r="I116" s="27">
        <f t="shared" si="33"/>
        <v>0</v>
      </c>
      <c r="J116" s="27">
        <f t="shared" si="34"/>
        <v>1</v>
      </c>
      <c r="K116" s="27">
        <f t="shared" si="35"/>
        <v>0</v>
      </c>
      <c r="L116" s="27">
        <f t="shared" si="36"/>
        <v>0</v>
      </c>
      <c r="M116" s="27">
        <f t="shared" si="37"/>
        <v>0</v>
      </c>
      <c r="N116" s="27">
        <f t="shared" si="38"/>
        <v>0</v>
      </c>
      <c r="O116" s="27">
        <f t="shared" si="39"/>
        <v>0</v>
      </c>
      <c r="P116" s="28">
        <f t="shared" si="40"/>
        <v>5.3982134556094312</v>
      </c>
      <c r="Q116" s="28">
        <f t="shared" si="41"/>
        <v>1.9463388634868295E-2</v>
      </c>
      <c r="R116" s="29">
        <f t="shared" si="42"/>
        <v>3.788234971519203E-4</v>
      </c>
    </row>
    <row r="117" spans="1:18" x14ac:dyDescent="0.25">
      <c r="A117" s="27">
        <v>115</v>
      </c>
      <c r="B117" s="27">
        <v>995</v>
      </c>
      <c r="C117" s="27">
        <f t="shared" si="28"/>
        <v>5.6163707668898617</v>
      </c>
      <c r="D117" s="27">
        <v>115</v>
      </c>
      <c r="E117" s="27">
        <f t="shared" si="29"/>
        <v>0</v>
      </c>
      <c r="F117" s="27">
        <f t="shared" si="30"/>
        <v>0</v>
      </c>
      <c r="G117" s="27">
        <f t="shared" si="31"/>
        <v>0</v>
      </c>
      <c r="H117" s="27">
        <f t="shared" si="32"/>
        <v>0</v>
      </c>
      <c r="I117" s="27">
        <f t="shared" si="33"/>
        <v>0</v>
      </c>
      <c r="J117" s="27">
        <f t="shared" si="34"/>
        <v>0</v>
      </c>
      <c r="K117" s="27">
        <f t="shared" si="35"/>
        <v>1</v>
      </c>
      <c r="L117" s="27">
        <f t="shared" si="36"/>
        <v>0</v>
      </c>
      <c r="M117" s="27">
        <f t="shared" si="37"/>
        <v>0</v>
      </c>
      <c r="N117" s="27">
        <f t="shared" si="38"/>
        <v>0</v>
      </c>
      <c r="O117" s="27">
        <f t="shared" si="39"/>
        <v>0</v>
      </c>
      <c r="P117" s="28">
        <f t="shared" si="40"/>
        <v>5.5940130507522881</v>
      </c>
      <c r="Q117" s="28">
        <f t="shared" si="41"/>
        <v>-2.2357716137573647E-2</v>
      </c>
      <c r="R117" s="29">
        <f t="shared" si="42"/>
        <v>4.9986747088832104E-4</v>
      </c>
    </row>
    <row r="118" spans="1:18" x14ac:dyDescent="0.25">
      <c r="A118" s="27">
        <v>116</v>
      </c>
      <c r="B118" s="27">
        <v>1040</v>
      </c>
      <c r="C118" s="27">
        <f t="shared" si="28"/>
        <v>5.6788230288673551</v>
      </c>
      <c r="D118" s="27">
        <v>116</v>
      </c>
      <c r="E118" s="27">
        <f t="shared" si="29"/>
        <v>0</v>
      </c>
      <c r="F118" s="27">
        <f t="shared" si="30"/>
        <v>0</v>
      </c>
      <c r="G118" s="27">
        <f t="shared" si="31"/>
        <v>0</v>
      </c>
      <c r="H118" s="27">
        <f t="shared" si="32"/>
        <v>0</v>
      </c>
      <c r="I118" s="27">
        <f t="shared" si="33"/>
        <v>0</v>
      </c>
      <c r="J118" s="27">
        <f t="shared" si="34"/>
        <v>0</v>
      </c>
      <c r="K118" s="27">
        <f t="shared" si="35"/>
        <v>0</v>
      </c>
      <c r="L118" s="27">
        <f t="shared" si="36"/>
        <v>1</v>
      </c>
      <c r="M118" s="27">
        <f t="shared" si="37"/>
        <v>0</v>
      </c>
      <c r="N118" s="27">
        <f t="shared" si="38"/>
        <v>0</v>
      </c>
      <c r="O118" s="27">
        <f t="shared" si="39"/>
        <v>0</v>
      </c>
      <c r="P118" s="28">
        <f t="shared" si="40"/>
        <v>5.6284434008237172</v>
      </c>
      <c r="Q118" s="28">
        <f t="shared" si="41"/>
        <v>-5.0379628043637936E-2</v>
      </c>
      <c r="R118" s="29">
        <f t="shared" si="42"/>
        <v>2.5381069218153099E-3</v>
      </c>
    </row>
    <row r="119" spans="1:18" x14ac:dyDescent="0.25">
      <c r="A119" s="27">
        <v>117</v>
      </c>
      <c r="B119" s="27">
        <v>809</v>
      </c>
      <c r="C119" s="27">
        <f t="shared" si="28"/>
        <v>5.3331909122640431</v>
      </c>
      <c r="D119" s="27">
        <v>117</v>
      </c>
      <c r="E119" s="27">
        <f t="shared" si="29"/>
        <v>0</v>
      </c>
      <c r="F119" s="27">
        <f t="shared" si="30"/>
        <v>0</v>
      </c>
      <c r="G119" s="27">
        <f t="shared" si="31"/>
        <v>0</v>
      </c>
      <c r="H119" s="27">
        <f t="shared" si="32"/>
        <v>0</v>
      </c>
      <c r="I119" s="27">
        <f t="shared" si="33"/>
        <v>0</v>
      </c>
      <c r="J119" s="27">
        <f t="shared" si="34"/>
        <v>0</v>
      </c>
      <c r="K119" s="27">
        <f t="shared" si="35"/>
        <v>0</v>
      </c>
      <c r="L119" s="27">
        <f t="shared" si="36"/>
        <v>0</v>
      </c>
      <c r="M119" s="27">
        <f t="shared" si="37"/>
        <v>1</v>
      </c>
      <c r="N119" s="27">
        <f t="shared" si="38"/>
        <v>0</v>
      </c>
      <c r="O119" s="27">
        <f t="shared" si="39"/>
        <v>0</v>
      </c>
      <c r="P119" s="28">
        <f t="shared" si="40"/>
        <v>5.2900056166094318</v>
      </c>
      <c r="Q119" s="28">
        <f t="shared" si="41"/>
        <v>-4.3185295654611267E-2</v>
      </c>
      <c r="R119" s="29">
        <f t="shared" si="42"/>
        <v>1.8649697607761868E-3</v>
      </c>
    </row>
    <row r="120" spans="1:18" x14ac:dyDescent="0.25">
      <c r="A120" s="27">
        <v>118</v>
      </c>
      <c r="B120" s="27">
        <v>793</v>
      </c>
      <c r="C120" s="27">
        <f t="shared" si="28"/>
        <v>5.3066237553323337</v>
      </c>
      <c r="D120" s="27">
        <v>118</v>
      </c>
      <c r="E120" s="27">
        <f t="shared" si="29"/>
        <v>0</v>
      </c>
      <c r="F120" s="27">
        <f t="shared" si="30"/>
        <v>0</v>
      </c>
      <c r="G120" s="27">
        <f t="shared" si="31"/>
        <v>0</v>
      </c>
      <c r="H120" s="27">
        <f t="shared" si="32"/>
        <v>0</v>
      </c>
      <c r="I120" s="27">
        <f t="shared" si="33"/>
        <v>0</v>
      </c>
      <c r="J120" s="27">
        <f t="shared" si="34"/>
        <v>0</v>
      </c>
      <c r="K120" s="27">
        <f t="shared" si="35"/>
        <v>0</v>
      </c>
      <c r="L120" s="27">
        <f t="shared" si="36"/>
        <v>0</v>
      </c>
      <c r="M120" s="27">
        <f t="shared" si="37"/>
        <v>0</v>
      </c>
      <c r="N120" s="27">
        <f t="shared" si="38"/>
        <v>1</v>
      </c>
      <c r="O120" s="27">
        <f t="shared" si="39"/>
        <v>0</v>
      </c>
      <c r="P120" s="28">
        <f t="shared" si="40"/>
        <v>5.2727444179665746</v>
      </c>
      <c r="Q120" s="28">
        <f t="shared" si="41"/>
        <v>-3.3879337365759099E-2</v>
      </c>
      <c r="R120" s="29">
        <f t="shared" si="42"/>
        <v>1.1478095003429206E-3</v>
      </c>
    </row>
    <row r="121" spans="1:18" x14ac:dyDescent="0.25">
      <c r="A121" s="27">
        <v>119</v>
      </c>
      <c r="B121" s="27">
        <v>692</v>
      </c>
      <c r="C121" s="27">
        <f t="shared" si="28"/>
        <v>5.1289270686891042</v>
      </c>
      <c r="D121" s="27">
        <v>119</v>
      </c>
      <c r="E121" s="27">
        <f t="shared" si="29"/>
        <v>0</v>
      </c>
      <c r="F121" s="27">
        <f t="shared" si="30"/>
        <v>0</v>
      </c>
      <c r="G121" s="27">
        <f t="shared" si="31"/>
        <v>0</v>
      </c>
      <c r="H121" s="27">
        <f t="shared" si="32"/>
        <v>0</v>
      </c>
      <c r="I121" s="27">
        <f t="shared" si="33"/>
        <v>0</v>
      </c>
      <c r="J121" s="27">
        <f t="shared" si="34"/>
        <v>0</v>
      </c>
      <c r="K121" s="27">
        <f t="shared" si="35"/>
        <v>0</v>
      </c>
      <c r="L121" s="27">
        <f t="shared" si="36"/>
        <v>0</v>
      </c>
      <c r="M121" s="27">
        <f t="shared" si="37"/>
        <v>0</v>
      </c>
      <c r="N121" s="27">
        <f t="shared" si="38"/>
        <v>0</v>
      </c>
      <c r="O121" s="27">
        <f t="shared" si="39"/>
        <v>1</v>
      </c>
      <c r="P121" s="28">
        <f t="shared" si="40"/>
        <v>5.0836754321094322</v>
      </c>
      <c r="Q121" s="28">
        <f t="shared" si="41"/>
        <v>-4.5251636579672017E-2</v>
      </c>
      <c r="R121" s="29">
        <f t="shared" si="42"/>
        <v>2.0477106131387107E-3</v>
      </c>
    </row>
    <row r="122" spans="1:18" x14ac:dyDescent="0.25">
      <c r="A122" s="27">
        <v>120</v>
      </c>
      <c r="B122" s="27">
        <v>763</v>
      </c>
      <c r="C122" s="27">
        <f t="shared" si="28"/>
        <v>5.2557068633882409</v>
      </c>
      <c r="D122" s="27">
        <v>120</v>
      </c>
      <c r="E122" s="27">
        <f t="shared" si="29"/>
        <v>0</v>
      </c>
      <c r="F122" s="27">
        <f t="shared" si="30"/>
        <v>0</v>
      </c>
      <c r="G122" s="27">
        <f t="shared" si="31"/>
        <v>0</v>
      </c>
      <c r="H122" s="27">
        <f t="shared" si="32"/>
        <v>0</v>
      </c>
      <c r="I122" s="27">
        <f t="shared" si="33"/>
        <v>0</v>
      </c>
      <c r="J122" s="27">
        <f t="shared" si="34"/>
        <v>0</v>
      </c>
      <c r="K122" s="27">
        <f t="shared" si="35"/>
        <v>0</v>
      </c>
      <c r="L122" s="27">
        <f t="shared" si="36"/>
        <v>0</v>
      </c>
      <c r="M122" s="27">
        <f t="shared" si="37"/>
        <v>0</v>
      </c>
      <c r="N122" s="27">
        <f t="shared" si="38"/>
        <v>0</v>
      </c>
      <c r="O122" s="27">
        <f t="shared" si="39"/>
        <v>0</v>
      </c>
      <c r="P122" s="28">
        <f t="shared" si="40"/>
        <v>5.2291338711808599</v>
      </c>
      <c r="Q122" s="28">
        <f t="shared" si="41"/>
        <v>-2.6572992207380963E-2</v>
      </c>
      <c r="R122" s="29">
        <f t="shared" si="42"/>
        <v>7.0612391485352943E-4</v>
      </c>
    </row>
    <row r="123" spans="1:18" x14ac:dyDescent="0.25">
      <c r="A123" s="27">
        <v>121</v>
      </c>
      <c r="B123" s="27">
        <v>723</v>
      </c>
      <c r="C123" s="27">
        <f t="shared" si="28"/>
        <v>5.1854275927350004</v>
      </c>
      <c r="D123" s="27">
        <v>121</v>
      </c>
      <c r="E123" s="27">
        <f t="shared" si="29"/>
        <v>1</v>
      </c>
      <c r="F123" s="27">
        <f t="shared" si="30"/>
        <v>0</v>
      </c>
      <c r="G123" s="27">
        <f t="shared" si="31"/>
        <v>0</v>
      </c>
      <c r="H123" s="27">
        <f t="shared" si="32"/>
        <v>0</v>
      </c>
      <c r="I123" s="27">
        <f t="shared" si="33"/>
        <v>0</v>
      </c>
      <c r="J123" s="27">
        <f t="shared" si="34"/>
        <v>0</v>
      </c>
      <c r="K123" s="27">
        <f t="shared" si="35"/>
        <v>0</v>
      </c>
      <c r="L123" s="27">
        <f t="shared" si="36"/>
        <v>0</v>
      </c>
      <c r="M123" s="27">
        <f t="shared" si="37"/>
        <v>0</v>
      </c>
      <c r="N123" s="27">
        <f t="shared" si="38"/>
        <v>0</v>
      </c>
      <c r="O123" s="27">
        <f t="shared" si="39"/>
        <v>0</v>
      </c>
      <c r="P123" s="28">
        <f t="shared" si="40"/>
        <v>5.1801823169103471</v>
      </c>
      <c r="Q123" s="28">
        <f t="shared" si="41"/>
        <v>-5.2452758246532838E-3</v>
      </c>
      <c r="R123" s="29">
        <f t="shared" si="42"/>
        <v>2.7512918476692187E-5</v>
      </c>
    </row>
    <row r="124" spans="1:18" x14ac:dyDescent="0.25">
      <c r="A124" s="27">
        <v>122</v>
      </c>
      <c r="B124" s="27">
        <v>655</v>
      </c>
      <c r="C124" s="27">
        <f t="shared" si="28"/>
        <v>5.0589492766916981</v>
      </c>
      <c r="D124" s="27">
        <v>122</v>
      </c>
      <c r="E124" s="27">
        <f t="shared" si="29"/>
        <v>0</v>
      </c>
      <c r="F124" s="27">
        <f t="shared" si="30"/>
        <v>1</v>
      </c>
      <c r="G124" s="27">
        <f t="shared" si="31"/>
        <v>0</v>
      </c>
      <c r="H124" s="27">
        <f t="shared" si="32"/>
        <v>0</v>
      </c>
      <c r="I124" s="27">
        <f t="shared" si="33"/>
        <v>0</v>
      </c>
      <c r="J124" s="27">
        <f t="shared" si="34"/>
        <v>0</v>
      </c>
      <c r="K124" s="27">
        <f t="shared" si="35"/>
        <v>0</v>
      </c>
      <c r="L124" s="27">
        <f t="shared" si="36"/>
        <v>0</v>
      </c>
      <c r="M124" s="27">
        <f t="shared" si="37"/>
        <v>0</v>
      </c>
      <c r="N124" s="27">
        <f t="shared" si="38"/>
        <v>0</v>
      </c>
      <c r="O124" s="27">
        <f t="shared" si="39"/>
        <v>0</v>
      </c>
      <c r="P124" s="28">
        <f t="shared" si="40"/>
        <v>5.0953738462674902</v>
      </c>
      <c r="Q124" s="28">
        <f t="shared" si="41"/>
        <v>3.6424569575792098E-2</v>
      </c>
      <c r="R124" s="29">
        <f t="shared" si="42"/>
        <v>1.3267492687817194E-3</v>
      </c>
    </row>
    <row r="125" spans="1:18" x14ac:dyDescent="0.25">
      <c r="A125" s="27">
        <v>123</v>
      </c>
      <c r="B125" s="27">
        <v>658</v>
      </c>
      <c r="C125" s="27">
        <f t="shared" si="28"/>
        <v>5.0647320439250603</v>
      </c>
      <c r="D125" s="27">
        <v>123</v>
      </c>
      <c r="E125" s="27">
        <f t="shared" si="29"/>
        <v>0</v>
      </c>
      <c r="F125" s="27">
        <f t="shared" si="30"/>
        <v>0</v>
      </c>
      <c r="G125" s="27">
        <f t="shared" si="31"/>
        <v>1</v>
      </c>
      <c r="H125" s="27">
        <f t="shared" si="32"/>
        <v>0</v>
      </c>
      <c r="I125" s="27">
        <f t="shared" si="33"/>
        <v>0</v>
      </c>
      <c r="J125" s="27">
        <f t="shared" si="34"/>
        <v>0</v>
      </c>
      <c r="K125" s="27">
        <f t="shared" si="35"/>
        <v>0</v>
      </c>
      <c r="L125" s="27">
        <f t="shared" si="36"/>
        <v>0</v>
      </c>
      <c r="M125" s="27">
        <f t="shared" si="37"/>
        <v>0</v>
      </c>
      <c r="N125" s="27">
        <f t="shared" si="38"/>
        <v>0</v>
      </c>
      <c r="O125" s="27">
        <f t="shared" si="39"/>
        <v>0</v>
      </c>
      <c r="P125" s="28">
        <f t="shared" si="40"/>
        <v>5.1325766774103476</v>
      </c>
      <c r="Q125" s="28">
        <f t="shared" si="41"/>
        <v>6.7844633485287353E-2</v>
      </c>
      <c r="R125" s="29">
        <f t="shared" si="42"/>
        <v>4.6028942927529744E-3</v>
      </c>
    </row>
    <row r="126" spans="1:18" x14ac:dyDescent="0.25">
      <c r="A126" s="27">
        <v>124</v>
      </c>
      <c r="B126" s="27">
        <v>761</v>
      </c>
      <c r="C126" s="27">
        <f t="shared" si="28"/>
        <v>5.2522593660507138</v>
      </c>
      <c r="D126" s="27">
        <v>124</v>
      </c>
      <c r="E126" s="27">
        <f t="shared" si="29"/>
        <v>0</v>
      </c>
      <c r="F126" s="27">
        <f t="shared" si="30"/>
        <v>0</v>
      </c>
      <c r="G126" s="27">
        <f t="shared" si="31"/>
        <v>0</v>
      </c>
      <c r="H126" s="27">
        <f t="shared" si="32"/>
        <v>1</v>
      </c>
      <c r="I126" s="27">
        <f t="shared" si="33"/>
        <v>0</v>
      </c>
      <c r="J126" s="27">
        <f t="shared" si="34"/>
        <v>0</v>
      </c>
      <c r="K126" s="27">
        <f t="shared" si="35"/>
        <v>0</v>
      </c>
      <c r="L126" s="27">
        <f t="shared" si="36"/>
        <v>0</v>
      </c>
      <c r="M126" s="27">
        <f t="shared" si="37"/>
        <v>0</v>
      </c>
      <c r="N126" s="27">
        <f t="shared" si="38"/>
        <v>0</v>
      </c>
      <c r="O126" s="27">
        <f t="shared" si="39"/>
        <v>0</v>
      </c>
      <c r="P126" s="28">
        <f t="shared" si="40"/>
        <v>5.2930759096246334</v>
      </c>
      <c r="Q126" s="28">
        <f t="shared" si="41"/>
        <v>4.0816543573919617E-2</v>
      </c>
      <c r="R126" s="29">
        <f t="shared" si="42"/>
        <v>1.6659902293216788E-3</v>
      </c>
    </row>
    <row r="127" spans="1:18" x14ac:dyDescent="0.25">
      <c r="A127" s="27">
        <v>125</v>
      </c>
      <c r="B127" s="27">
        <v>768</v>
      </c>
      <c r="C127" s="27">
        <f t="shared" si="28"/>
        <v>5.2642960518099704</v>
      </c>
      <c r="D127" s="27">
        <v>125</v>
      </c>
      <c r="E127" s="27">
        <f t="shared" si="29"/>
        <v>0</v>
      </c>
      <c r="F127" s="27">
        <f t="shared" si="30"/>
        <v>0</v>
      </c>
      <c r="G127" s="27">
        <f t="shared" si="31"/>
        <v>0</v>
      </c>
      <c r="H127" s="27">
        <f t="shared" si="32"/>
        <v>0</v>
      </c>
      <c r="I127" s="27">
        <f t="shared" si="33"/>
        <v>1</v>
      </c>
      <c r="J127" s="27">
        <f t="shared" si="34"/>
        <v>0</v>
      </c>
      <c r="K127" s="27">
        <f t="shared" si="35"/>
        <v>0</v>
      </c>
      <c r="L127" s="27">
        <f t="shared" si="36"/>
        <v>0</v>
      </c>
      <c r="M127" s="27">
        <f t="shared" si="37"/>
        <v>0</v>
      </c>
      <c r="N127" s="27">
        <f t="shared" si="38"/>
        <v>0</v>
      </c>
      <c r="O127" s="27">
        <f t="shared" si="39"/>
        <v>0</v>
      </c>
      <c r="P127" s="28">
        <f t="shared" si="40"/>
        <v>5.2721262364817765</v>
      </c>
      <c r="Q127" s="28">
        <f t="shared" si="41"/>
        <v>7.830184671806073E-3</v>
      </c>
      <c r="R127" s="29">
        <f t="shared" si="42"/>
        <v>6.1311791994586785E-5</v>
      </c>
    </row>
    <row r="128" spans="1:18" x14ac:dyDescent="0.25">
      <c r="A128" s="27">
        <v>126</v>
      </c>
      <c r="B128" s="27">
        <v>885</v>
      </c>
      <c r="C128" s="27">
        <f t="shared" si="28"/>
        <v>5.4542597629088982</v>
      </c>
      <c r="D128" s="27">
        <v>126</v>
      </c>
      <c r="E128" s="27">
        <f t="shared" si="29"/>
        <v>0</v>
      </c>
      <c r="F128" s="27">
        <f t="shared" si="30"/>
        <v>0</v>
      </c>
      <c r="G128" s="27">
        <f t="shared" si="31"/>
        <v>0</v>
      </c>
      <c r="H128" s="27">
        <f t="shared" si="32"/>
        <v>0</v>
      </c>
      <c r="I128" s="27">
        <f t="shared" si="33"/>
        <v>0</v>
      </c>
      <c r="J128" s="27">
        <f t="shared" si="34"/>
        <v>1</v>
      </c>
      <c r="K128" s="27">
        <f t="shared" si="35"/>
        <v>0</v>
      </c>
      <c r="L128" s="27">
        <f t="shared" si="36"/>
        <v>0</v>
      </c>
      <c r="M128" s="27">
        <f t="shared" si="37"/>
        <v>0</v>
      </c>
      <c r="N128" s="27">
        <f t="shared" si="38"/>
        <v>0</v>
      </c>
      <c r="O128" s="27">
        <f t="shared" si="39"/>
        <v>0</v>
      </c>
      <c r="P128" s="28">
        <f t="shared" si="40"/>
        <v>5.440395050624633</v>
      </c>
      <c r="Q128" s="28">
        <f t="shared" si="41"/>
        <v>-1.3864712284265224E-2</v>
      </c>
      <c r="R128" s="29">
        <f t="shared" si="42"/>
        <v>1.92230246725455E-4</v>
      </c>
    </row>
    <row r="129" spans="1:18" x14ac:dyDescent="0.25">
      <c r="A129" s="27">
        <v>127</v>
      </c>
      <c r="B129" s="27">
        <v>1067</v>
      </c>
      <c r="C129" s="27">
        <f t="shared" si="28"/>
        <v>5.7153272821529786</v>
      </c>
      <c r="D129" s="27">
        <v>127</v>
      </c>
      <c r="E129" s="27">
        <f t="shared" si="29"/>
        <v>0</v>
      </c>
      <c r="F129" s="27">
        <f t="shared" si="30"/>
        <v>0</v>
      </c>
      <c r="G129" s="27">
        <f t="shared" si="31"/>
        <v>0</v>
      </c>
      <c r="H129" s="27">
        <f t="shared" si="32"/>
        <v>0</v>
      </c>
      <c r="I129" s="27">
        <f t="shared" si="33"/>
        <v>0</v>
      </c>
      <c r="J129" s="27">
        <f t="shared" si="34"/>
        <v>0</v>
      </c>
      <c r="K129" s="27">
        <f t="shared" si="35"/>
        <v>1</v>
      </c>
      <c r="L129" s="27">
        <f t="shared" si="36"/>
        <v>0</v>
      </c>
      <c r="M129" s="27">
        <f t="shared" si="37"/>
        <v>0</v>
      </c>
      <c r="N129" s="27">
        <f t="shared" si="38"/>
        <v>0</v>
      </c>
      <c r="O129" s="27">
        <f t="shared" si="39"/>
        <v>0</v>
      </c>
      <c r="P129" s="28">
        <f t="shared" si="40"/>
        <v>5.6361946457674899</v>
      </c>
      <c r="Q129" s="28">
        <f t="shared" si="41"/>
        <v>-7.913263638548873E-2</v>
      </c>
      <c r="R129" s="29">
        <f t="shared" si="42"/>
        <v>6.2619741413179747E-3</v>
      </c>
    </row>
    <row r="130" spans="1:18" x14ac:dyDescent="0.25">
      <c r="A130" s="27">
        <v>128</v>
      </c>
      <c r="B130" s="27">
        <v>1038</v>
      </c>
      <c r="C130" s="27">
        <f t="shared" si="28"/>
        <v>5.676090854379801</v>
      </c>
      <c r="D130" s="27">
        <v>128</v>
      </c>
      <c r="E130" s="27">
        <f t="shared" si="29"/>
        <v>0</v>
      </c>
      <c r="F130" s="27">
        <f t="shared" si="30"/>
        <v>0</v>
      </c>
      <c r="G130" s="27">
        <f t="shared" si="31"/>
        <v>0</v>
      </c>
      <c r="H130" s="27">
        <f t="shared" si="32"/>
        <v>0</v>
      </c>
      <c r="I130" s="27">
        <f t="shared" si="33"/>
        <v>0</v>
      </c>
      <c r="J130" s="27">
        <f t="shared" si="34"/>
        <v>0</v>
      </c>
      <c r="K130" s="27">
        <f t="shared" si="35"/>
        <v>0</v>
      </c>
      <c r="L130" s="27">
        <f t="shared" si="36"/>
        <v>1</v>
      </c>
      <c r="M130" s="27">
        <f t="shared" si="37"/>
        <v>0</v>
      </c>
      <c r="N130" s="27">
        <f t="shared" si="38"/>
        <v>0</v>
      </c>
      <c r="O130" s="27">
        <f t="shared" si="39"/>
        <v>0</v>
      </c>
      <c r="P130" s="28">
        <f t="shared" si="40"/>
        <v>5.670624995838919</v>
      </c>
      <c r="Q130" s="28">
        <f t="shared" si="41"/>
        <v>-5.465858540881996E-3</v>
      </c>
      <c r="R130" s="29">
        <f t="shared" si="42"/>
        <v>2.9875609588932661E-5</v>
      </c>
    </row>
    <row r="131" spans="1:18" x14ac:dyDescent="0.25">
      <c r="A131" s="27">
        <v>129</v>
      </c>
      <c r="B131" s="27">
        <v>812</v>
      </c>
      <c r="C131" s="27">
        <f t="shared" si="28"/>
        <v>5.3381282953437914</v>
      </c>
      <c r="D131" s="27">
        <v>129</v>
      </c>
      <c r="E131" s="27">
        <f t="shared" si="29"/>
        <v>0</v>
      </c>
      <c r="F131" s="27">
        <f t="shared" si="30"/>
        <v>0</v>
      </c>
      <c r="G131" s="27">
        <f t="shared" si="31"/>
        <v>0</v>
      </c>
      <c r="H131" s="27">
        <f t="shared" si="32"/>
        <v>0</v>
      </c>
      <c r="I131" s="27">
        <f t="shared" si="33"/>
        <v>0</v>
      </c>
      <c r="J131" s="27">
        <f t="shared" si="34"/>
        <v>0</v>
      </c>
      <c r="K131" s="27">
        <f t="shared" si="35"/>
        <v>0</v>
      </c>
      <c r="L131" s="27">
        <f t="shared" si="36"/>
        <v>0</v>
      </c>
      <c r="M131" s="27">
        <f t="shared" si="37"/>
        <v>1</v>
      </c>
      <c r="N131" s="27">
        <f t="shared" si="38"/>
        <v>0</v>
      </c>
      <c r="O131" s="27">
        <f t="shared" si="39"/>
        <v>0</v>
      </c>
      <c r="P131" s="28">
        <f t="shared" si="40"/>
        <v>5.3321872116246327</v>
      </c>
      <c r="Q131" s="28">
        <f t="shared" si="41"/>
        <v>-5.9410837191586907E-3</v>
      </c>
      <c r="R131" s="29">
        <f t="shared" si="42"/>
        <v>3.5296475758052463E-5</v>
      </c>
    </row>
    <row r="132" spans="1:18" x14ac:dyDescent="0.25">
      <c r="A132" s="27">
        <v>130</v>
      </c>
      <c r="B132" s="27">
        <v>790</v>
      </c>
      <c r="C132" s="27">
        <f t="shared" ref="C132:C170" si="43">B132^0.25</f>
        <v>5.3015977445587472</v>
      </c>
      <c r="D132" s="27">
        <v>130</v>
      </c>
      <c r="E132" s="27">
        <f t="shared" ref="E132:E170" si="44">IF(MOD(A132,12)=1,1,0)</f>
        <v>0</v>
      </c>
      <c r="F132" s="27">
        <f t="shared" ref="F132:F170" si="45">IF(MOD(A132,12)=2,1,0)</f>
        <v>0</v>
      </c>
      <c r="G132" s="27">
        <f t="shared" ref="G132:G170" si="46">IF(MOD(A132,12)=3,1,0)</f>
        <v>0</v>
      </c>
      <c r="H132" s="27">
        <f t="shared" ref="H132:H170" si="47">IF(MOD(A132,12)=4,1,0)</f>
        <v>0</v>
      </c>
      <c r="I132" s="27">
        <f t="shared" ref="I132:I170" si="48">IF(MOD(A132,12)=5,1,0)</f>
        <v>0</v>
      </c>
      <c r="J132" s="27">
        <f t="shared" ref="J132:J170" si="49">IF(MOD(A132,12)=6,1,0)</f>
        <v>0</v>
      </c>
      <c r="K132" s="27">
        <f t="shared" ref="K132:K170" si="50">IF(MOD(A132,12)=7,1,0)</f>
        <v>0</v>
      </c>
      <c r="L132" s="27">
        <f t="shared" ref="L132:L170" si="51">IF(MOD(A132,12)=8,1,0)</f>
        <v>0</v>
      </c>
      <c r="M132" s="27">
        <f t="shared" ref="M132:M170" si="52">IF(MOD(A132,12)=9,1,0)</f>
        <v>0</v>
      </c>
      <c r="N132" s="27">
        <f t="shared" ref="N132:N170" si="53">IF(MOD(A132,12)=10,1,0)</f>
        <v>1</v>
      </c>
      <c r="O132" s="27">
        <f t="shared" ref="O132:O170" si="54">IF(MOD(A132,12)=11,1,0)</f>
        <v>0</v>
      </c>
      <c r="P132" s="28">
        <f t="shared" ref="P132:P170" si="55">MMULT(D132:O132,$V$7:$V$18)+$V$6</f>
        <v>5.3149260129817755</v>
      </c>
      <c r="Q132" s="28">
        <f t="shared" ref="Q132:Q170" si="56">P132-C132</f>
        <v>1.3328268423028256E-2</v>
      </c>
      <c r="R132" s="29">
        <f t="shared" ref="R132:R170" si="57">Q132^2</f>
        <v>1.776427391562921E-4</v>
      </c>
    </row>
    <row r="133" spans="1:18" x14ac:dyDescent="0.25">
      <c r="A133" s="27">
        <v>131</v>
      </c>
      <c r="B133" s="27">
        <v>692</v>
      </c>
      <c r="C133" s="27">
        <f t="shared" si="43"/>
        <v>5.1289270686891042</v>
      </c>
      <c r="D133" s="27">
        <v>131</v>
      </c>
      <c r="E133" s="27">
        <f t="shared" si="44"/>
        <v>0</v>
      </c>
      <c r="F133" s="27">
        <f t="shared" si="45"/>
        <v>0</v>
      </c>
      <c r="G133" s="27">
        <f t="shared" si="46"/>
        <v>0</v>
      </c>
      <c r="H133" s="27">
        <f t="shared" si="47"/>
        <v>0</v>
      </c>
      <c r="I133" s="27">
        <f t="shared" si="48"/>
        <v>0</v>
      </c>
      <c r="J133" s="27">
        <f t="shared" si="49"/>
        <v>0</v>
      </c>
      <c r="K133" s="27">
        <f t="shared" si="50"/>
        <v>0</v>
      </c>
      <c r="L133" s="27">
        <f t="shared" si="51"/>
        <v>0</v>
      </c>
      <c r="M133" s="27">
        <f t="shared" si="52"/>
        <v>0</v>
      </c>
      <c r="N133" s="27">
        <f t="shared" si="53"/>
        <v>0</v>
      </c>
      <c r="O133" s="27">
        <f t="shared" si="54"/>
        <v>1</v>
      </c>
      <c r="P133" s="28">
        <f t="shared" si="55"/>
        <v>5.1258570271246331</v>
      </c>
      <c r="Q133" s="28">
        <f t="shared" si="56"/>
        <v>-3.0700415644711043E-3</v>
      </c>
      <c r="R133" s="29">
        <f t="shared" si="57"/>
        <v>9.4251552075801852E-6</v>
      </c>
    </row>
    <row r="134" spans="1:18" x14ac:dyDescent="0.25">
      <c r="A134" s="27">
        <v>132</v>
      </c>
      <c r="B134" s="27">
        <v>782</v>
      </c>
      <c r="C134" s="27">
        <f t="shared" si="43"/>
        <v>5.2881247061901941</v>
      </c>
      <c r="D134" s="27">
        <v>132</v>
      </c>
      <c r="E134" s="27">
        <f t="shared" si="44"/>
        <v>0</v>
      </c>
      <c r="F134" s="27">
        <f t="shared" si="45"/>
        <v>0</v>
      </c>
      <c r="G134" s="27">
        <f t="shared" si="46"/>
        <v>0</v>
      </c>
      <c r="H134" s="27">
        <f t="shared" si="47"/>
        <v>0</v>
      </c>
      <c r="I134" s="27">
        <f t="shared" si="48"/>
        <v>0</v>
      </c>
      <c r="J134" s="27">
        <f t="shared" si="49"/>
        <v>0</v>
      </c>
      <c r="K134" s="27">
        <f t="shared" si="50"/>
        <v>0</v>
      </c>
      <c r="L134" s="27">
        <f t="shared" si="51"/>
        <v>0</v>
      </c>
      <c r="M134" s="27">
        <f t="shared" si="52"/>
        <v>0</v>
      </c>
      <c r="N134" s="27">
        <f t="shared" si="53"/>
        <v>0</v>
      </c>
      <c r="O134" s="27">
        <f t="shared" si="54"/>
        <v>0</v>
      </c>
      <c r="P134" s="28">
        <f t="shared" si="55"/>
        <v>5.2713154661960617</v>
      </c>
      <c r="Q134" s="28">
        <f t="shared" si="56"/>
        <v>-1.6809239994132419E-2</v>
      </c>
      <c r="R134" s="29">
        <f t="shared" si="57"/>
        <v>2.8255054918034086E-4</v>
      </c>
    </row>
    <row r="135" spans="1:18" x14ac:dyDescent="0.25">
      <c r="A135" s="27">
        <v>133</v>
      </c>
      <c r="B135" s="27">
        <v>758</v>
      </c>
      <c r="C135" s="27">
        <f t="shared" si="43"/>
        <v>5.2470753564125996</v>
      </c>
      <c r="D135" s="27">
        <v>133</v>
      </c>
      <c r="E135" s="27">
        <f t="shared" si="44"/>
        <v>1</v>
      </c>
      <c r="F135" s="27">
        <f t="shared" si="45"/>
        <v>0</v>
      </c>
      <c r="G135" s="27">
        <f t="shared" si="46"/>
        <v>0</v>
      </c>
      <c r="H135" s="27">
        <f t="shared" si="47"/>
        <v>0</v>
      </c>
      <c r="I135" s="27">
        <f t="shared" si="48"/>
        <v>0</v>
      </c>
      <c r="J135" s="27">
        <f t="shared" si="49"/>
        <v>0</v>
      </c>
      <c r="K135" s="27">
        <f t="shared" si="50"/>
        <v>0</v>
      </c>
      <c r="L135" s="27">
        <f t="shared" si="51"/>
        <v>0</v>
      </c>
      <c r="M135" s="27">
        <f t="shared" si="52"/>
        <v>0</v>
      </c>
      <c r="N135" s="27">
        <f t="shared" si="53"/>
        <v>0</v>
      </c>
      <c r="O135" s="27">
        <f t="shared" si="54"/>
        <v>0</v>
      </c>
      <c r="P135" s="28">
        <f t="shared" si="55"/>
        <v>5.2223639119255489</v>
      </c>
      <c r="Q135" s="28">
        <f t="shared" si="56"/>
        <v>-2.4711444487050649E-2</v>
      </c>
      <c r="R135" s="29">
        <f t="shared" si="57"/>
        <v>6.1065548863658593E-4</v>
      </c>
    </row>
    <row r="136" spans="1:18" x14ac:dyDescent="0.25">
      <c r="A136" s="27">
        <v>134</v>
      </c>
      <c r="B136" s="27">
        <v>709</v>
      </c>
      <c r="C136" s="27">
        <f t="shared" si="43"/>
        <v>5.1601408809632989</v>
      </c>
      <c r="D136" s="27">
        <v>134</v>
      </c>
      <c r="E136" s="27">
        <f t="shared" si="44"/>
        <v>0</v>
      </c>
      <c r="F136" s="27">
        <f t="shared" si="45"/>
        <v>1</v>
      </c>
      <c r="G136" s="27">
        <f t="shared" si="46"/>
        <v>0</v>
      </c>
      <c r="H136" s="27">
        <f t="shared" si="47"/>
        <v>0</v>
      </c>
      <c r="I136" s="27">
        <f t="shared" si="48"/>
        <v>0</v>
      </c>
      <c r="J136" s="27">
        <f t="shared" si="49"/>
        <v>0</v>
      </c>
      <c r="K136" s="27">
        <f t="shared" si="50"/>
        <v>0</v>
      </c>
      <c r="L136" s="27">
        <f t="shared" si="51"/>
        <v>0</v>
      </c>
      <c r="M136" s="27">
        <f t="shared" si="52"/>
        <v>0</v>
      </c>
      <c r="N136" s="27">
        <f t="shared" si="53"/>
        <v>0</v>
      </c>
      <c r="O136" s="27">
        <f t="shared" si="54"/>
        <v>0</v>
      </c>
      <c r="P136" s="28">
        <f t="shared" si="55"/>
        <v>5.137555441282692</v>
      </c>
      <c r="Q136" s="28">
        <f t="shared" si="56"/>
        <v>-2.2585439680606889E-2</v>
      </c>
      <c r="R136" s="29">
        <f t="shared" si="57"/>
        <v>5.1010208556633225E-4</v>
      </c>
    </row>
    <row r="137" spans="1:18" x14ac:dyDescent="0.25">
      <c r="A137" s="27">
        <v>135</v>
      </c>
      <c r="B137" s="27">
        <v>715</v>
      </c>
      <c r="C137" s="27">
        <f t="shared" si="43"/>
        <v>5.1710234880767922</v>
      </c>
      <c r="D137" s="27">
        <v>135</v>
      </c>
      <c r="E137" s="27">
        <f t="shared" si="44"/>
        <v>0</v>
      </c>
      <c r="F137" s="27">
        <f t="shared" si="45"/>
        <v>0</v>
      </c>
      <c r="G137" s="27">
        <f t="shared" si="46"/>
        <v>1</v>
      </c>
      <c r="H137" s="27">
        <f t="shared" si="47"/>
        <v>0</v>
      </c>
      <c r="I137" s="27">
        <f t="shared" si="48"/>
        <v>0</v>
      </c>
      <c r="J137" s="27">
        <f t="shared" si="49"/>
        <v>0</v>
      </c>
      <c r="K137" s="27">
        <f t="shared" si="50"/>
        <v>0</v>
      </c>
      <c r="L137" s="27">
        <f t="shared" si="51"/>
        <v>0</v>
      </c>
      <c r="M137" s="27">
        <f t="shared" si="52"/>
        <v>0</v>
      </c>
      <c r="N137" s="27">
        <f t="shared" si="53"/>
        <v>0</v>
      </c>
      <c r="O137" s="27">
        <f t="shared" si="54"/>
        <v>0</v>
      </c>
      <c r="P137" s="28">
        <f t="shared" si="55"/>
        <v>5.1747582724255494</v>
      </c>
      <c r="Q137" s="28">
        <f t="shared" si="56"/>
        <v>3.7347843487571808E-3</v>
      </c>
      <c r="R137" s="29">
        <f t="shared" si="57"/>
        <v>1.39486141317216E-5</v>
      </c>
    </row>
    <row r="138" spans="1:18" x14ac:dyDescent="0.25">
      <c r="A138" s="27">
        <v>136</v>
      </c>
      <c r="B138" s="27">
        <v>788</v>
      </c>
      <c r="C138" s="27">
        <f t="shared" si="43"/>
        <v>5.2982391126898376</v>
      </c>
      <c r="D138" s="27">
        <v>136</v>
      </c>
      <c r="E138" s="27">
        <f t="shared" si="44"/>
        <v>0</v>
      </c>
      <c r="F138" s="27">
        <f t="shared" si="45"/>
        <v>0</v>
      </c>
      <c r="G138" s="27">
        <f t="shared" si="46"/>
        <v>0</v>
      </c>
      <c r="H138" s="27">
        <f t="shared" si="47"/>
        <v>1</v>
      </c>
      <c r="I138" s="27">
        <f t="shared" si="48"/>
        <v>0</v>
      </c>
      <c r="J138" s="27">
        <f t="shared" si="49"/>
        <v>0</v>
      </c>
      <c r="K138" s="27">
        <f t="shared" si="50"/>
        <v>0</v>
      </c>
      <c r="L138" s="27">
        <f t="shared" si="51"/>
        <v>0</v>
      </c>
      <c r="M138" s="27">
        <f t="shared" si="52"/>
        <v>0</v>
      </c>
      <c r="N138" s="27">
        <f t="shared" si="53"/>
        <v>0</v>
      </c>
      <c r="O138" s="27">
        <f t="shared" si="54"/>
        <v>0</v>
      </c>
      <c r="P138" s="28">
        <f t="shared" si="55"/>
        <v>5.3352575046398343</v>
      </c>
      <c r="Q138" s="28">
        <f t="shared" si="56"/>
        <v>3.7018391949996676E-2</v>
      </c>
      <c r="R138" s="29">
        <f t="shared" si="57"/>
        <v>1.3703613425635787E-3</v>
      </c>
    </row>
    <row r="139" spans="1:18" x14ac:dyDescent="0.25">
      <c r="A139" s="27">
        <v>137</v>
      </c>
      <c r="B139" s="27">
        <v>794</v>
      </c>
      <c r="C139" s="27">
        <f t="shared" si="43"/>
        <v>5.3082959231010047</v>
      </c>
      <c r="D139" s="27">
        <v>137</v>
      </c>
      <c r="E139" s="27">
        <f t="shared" si="44"/>
        <v>0</v>
      </c>
      <c r="F139" s="27">
        <f t="shared" si="45"/>
        <v>0</v>
      </c>
      <c r="G139" s="27">
        <f t="shared" si="46"/>
        <v>0</v>
      </c>
      <c r="H139" s="27">
        <f t="shared" si="47"/>
        <v>0</v>
      </c>
      <c r="I139" s="27">
        <f t="shared" si="48"/>
        <v>1</v>
      </c>
      <c r="J139" s="27">
        <f t="shared" si="49"/>
        <v>0</v>
      </c>
      <c r="K139" s="27">
        <f t="shared" si="50"/>
        <v>0</v>
      </c>
      <c r="L139" s="27">
        <f t="shared" si="51"/>
        <v>0</v>
      </c>
      <c r="M139" s="27">
        <f t="shared" si="52"/>
        <v>0</v>
      </c>
      <c r="N139" s="27">
        <f t="shared" si="53"/>
        <v>0</v>
      </c>
      <c r="O139" s="27">
        <f t="shared" si="54"/>
        <v>0</v>
      </c>
      <c r="P139" s="28">
        <f t="shared" si="55"/>
        <v>5.3143078314969774</v>
      </c>
      <c r="Q139" s="28">
        <f t="shared" si="56"/>
        <v>6.0119083959726538E-3</v>
      </c>
      <c r="R139" s="29">
        <f t="shared" si="57"/>
        <v>3.614304256156649E-5</v>
      </c>
    </row>
    <row r="140" spans="1:18" x14ac:dyDescent="0.25">
      <c r="A140" s="27">
        <v>138</v>
      </c>
      <c r="B140" s="27">
        <v>893</v>
      </c>
      <c r="C140" s="27">
        <f t="shared" si="43"/>
        <v>5.4665442095502952</v>
      </c>
      <c r="D140" s="27">
        <v>138</v>
      </c>
      <c r="E140" s="27">
        <f t="shared" si="44"/>
        <v>0</v>
      </c>
      <c r="F140" s="27">
        <f t="shared" si="45"/>
        <v>0</v>
      </c>
      <c r="G140" s="27">
        <f t="shared" si="46"/>
        <v>0</v>
      </c>
      <c r="H140" s="27">
        <f t="shared" si="47"/>
        <v>0</v>
      </c>
      <c r="I140" s="27">
        <f t="shared" si="48"/>
        <v>0</v>
      </c>
      <c r="J140" s="27">
        <f t="shared" si="49"/>
        <v>1</v>
      </c>
      <c r="K140" s="27">
        <f t="shared" si="50"/>
        <v>0</v>
      </c>
      <c r="L140" s="27">
        <f t="shared" si="51"/>
        <v>0</v>
      </c>
      <c r="M140" s="27">
        <f t="shared" si="52"/>
        <v>0</v>
      </c>
      <c r="N140" s="27">
        <f t="shared" si="53"/>
        <v>0</v>
      </c>
      <c r="O140" s="27">
        <f t="shared" si="54"/>
        <v>0</v>
      </c>
      <c r="P140" s="28">
        <f t="shared" si="55"/>
        <v>5.4825766456398348</v>
      </c>
      <c r="Q140" s="28">
        <f t="shared" si="56"/>
        <v>1.6032436089539637E-2</v>
      </c>
      <c r="R140" s="29">
        <f t="shared" si="57"/>
        <v>2.5703900696517299E-4</v>
      </c>
    </row>
    <row r="141" spans="1:18" x14ac:dyDescent="0.25">
      <c r="A141" s="27">
        <v>139</v>
      </c>
      <c r="B141" s="27">
        <v>1046</v>
      </c>
      <c r="C141" s="27">
        <f t="shared" si="43"/>
        <v>5.6869959783344726</v>
      </c>
      <c r="D141" s="27">
        <v>139</v>
      </c>
      <c r="E141" s="27">
        <f t="shared" si="44"/>
        <v>0</v>
      </c>
      <c r="F141" s="27">
        <f t="shared" si="45"/>
        <v>0</v>
      </c>
      <c r="G141" s="27">
        <f t="shared" si="46"/>
        <v>0</v>
      </c>
      <c r="H141" s="27">
        <f t="shared" si="47"/>
        <v>0</v>
      </c>
      <c r="I141" s="27">
        <f t="shared" si="48"/>
        <v>0</v>
      </c>
      <c r="J141" s="27">
        <f t="shared" si="49"/>
        <v>0</v>
      </c>
      <c r="K141" s="27">
        <f t="shared" si="50"/>
        <v>1</v>
      </c>
      <c r="L141" s="27">
        <f t="shared" si="51"/>
        <v>0</v>
      </c>
      <c r="M141" s="27">
        <f t="shared" si="52"/>
        <v>0</v>
      </c>
      <c r="N141" s="27">
        <f t="shared" si="53"/>
        <v>0</v>
      </c>
      <c r="O141" s="27">
        <f t="shared" si="54"/>
        <v>0</v>
      </c>
      <c r="P141" s="28">
        <f t="shared" si="55"/>
        <v>5.6783762407826917</v>
      </c>
      <c r="Q141" s="28">
        <f t="shared" si="56"/>
        <v>-8.6197375517809149E-3</v>
      </c>
      <c r="R141" s="29">
        <f t="shared" si="57"/>
        <v>7.4299875461582041E-5</v>
      </c>
    </row>
    <row r="142" spans="1:18" x14ac:dyDescent="0.25">
      <c r="A142" s="27">
        <v>140</v>
      </c>
      <c r="B142" s="27">
        <v>1075</v>
      </c>
      <c r="C142" s="27">
        <f t="shared" si="43"/>
        <v>5.7260101834968822</v>
      </c>
      <c r="D142" s="27">
        <v>140</v>
      </c>
      <c r="E142" s="27">
        <f t="shared" si="44"/>
        <v>0</v>
      </c>
      <c r="F142" s="27">
        <f t="shared" si="45"/>
        <v>0</v>
      </c>
      <c r="G142" s="27">
        <f t="shared" si="46"/>
        <v>0</v>
      </c>
      <c r="H142" s="27">
        <f t="shared" si="47"/>
        <v>0</v>
      </c>
      <c r="I142" s="27">
        <f t="shared" si="48"/>
        <v>0</v>
      </c>
      <c r="J142" s="27">
        <f t="shared" si="49"/>
        <v>0</v>
      </c>
      <c r="K142" s="27">
        <f t="shared" si="50"/>
        <v>0</v>
      </c>
      <c r="L142" s="27">
        <f t="shared" si="51"/>
        <v>1</v>
      </c>
      <c r="M142" s="27">
        <f t="shared" si="52"/>
        <v>0</v>
      </c>
      <c r="N142" s="27">
        <f t="shared" si="53"/>
        <v>0</v>
      </c>
      <c r="O142" s="27">
        <f t="shared" si="54"/>
        <v>0</v>
      </c>
      <c r="P142" s="28">
        <f t="shared" si="55"/>
        <v>5.7128065908541199</v>
      </c>
      <c r="Q142" s="28">
        <f t="shared" si="56"/>
        <v>-1.3203592642762274E-2</v>
      </c>
      <c r="R142" s="29">
        <f t="shared" si="57"/>
        <v>1.7433485867600606E-4</v>
      </c>
    </row>
    <row r="143" spans="1:18" x14ac:dyDescent="0.25">
      <c r="A143" s="27">
        <v>141</v>
      </c>
      <c r="B143" s="27">
        <v>812</v>
      </c>
      <c r="C143" s="27">
        <f t="shared" si="43"/>
        <v>5.3381282953437914</v>
      </c>
      <c r="D143" s="27">
        <v>141</v>
      </c>
      <c r="E143" s="27">
        <f t="shared" si="44"/>
        <v>0</v>
      </c>
      <c r="F143" s="27">
        <f t="shared" si="45"/>
        <v>0</v>
      </c>
      <c r="G143" s="27">
        <f t="shared" si="46"/>
        <v>0</v>
      </c>
      <c r="H143" s="27">
        <f t="shared" si="47"/>
        <v>0</v>
      </c>
      <c r="I143" s="27">
        <f t="shared" si="48"/>
        <v>0</v>
      </c>
      <c r="J143" s="27">
        <f t="shared" si="49"/>
        <v>0</v>
      </c>
      <c r="K143" s="27">
        <f t="shared" si="50"/>
        <v>0</v>
      </c>
      <c r="L143" s="27">
        <f t="shared" si="51"/>
        <v>0</v>
      </c>
      <c r="M143" s="27">
        <f t="shared" si="52"/>
        <v>1</v>
      </c>
      <c r="N143" s="27">
        <f t="shared" si="53"/>
        <v>0</v>
      </c>
      <c r="O143" s="27">
        <f t="shared" si="54"/>
        <v>0</v>
      </c>
      <c r="P143" s="28">
        <f t="shared" si="55"/>
        <v>5.3743688066398345</v>
      </c>
      <c r="Q143" s="28">
        <f t="shared" si="56"/>
        <v>3.624051129604311E-2</v>
      </c>
      <c r="R143" s="29">
        <f t="shared" si="57"/>
        <v>1.3133746589986282E-3</v>
      </c>
    </row>
    <row r="144" spans="1:18" x14ac:dyDescent="0.25">
      <c r="A144" s="27">
        <v>142</v>
      </c>
      <c r="B144" s="27">
        <v>822</v>
      </c>
      <c r="C144" s="27">
        <f t="shared" si="43"/>
        <v>5.354488058970988</v>
      </c>
      <c r="D144" s="27">
        <v>142</v>
      </c>
      <c r="E144" s="27">
        <f t="shared" si="44"/>
        <v>0</v>
      </c>
      <c r="F144" s="27">
        <f t="shared" si="45"/>
        <v>0</v>
      </c>
      <c r="G144" s="27">
        <f t="shared" si="46"/>
        <v>0</v>
      </c>
      <c r="H144" s="27">
        <f t="shared" si="47"/>
        <v>0</v>
      </c>
      <c r="I144" s="27">
        <f t="shared" si="48"/>
        <v>0</v>
      </c>
      <c r="J144" s="27">
        <f t="shared" si="49"/>
        <v>0</v>
      </c>
      <c r="K144" s="27">
        <f t="shared" si="50"/>
        <v>0</v>
      </c>
      <c r="L144" s="27">
        <f t="shared" si="51"/>
        <v>0</v>
      </c>
      <c r="M144" s="27">
        <f t="shared" si="52"/>
        <v>0</v>
      </c>
      <c r="N144" s="27">
        <f t="shared" si="53"/>
        <v>1</v>
      </c>
      <c r="O144" s="27">
        <f t="shared" si="54"/>
        <v>0</v>
      </c>
      <c r="P144" s="28">
        <f t="shared" si="55"/>
        <v>5.3571076079969773</v>
      </c>
      <c r="Q144" s="28">
        <f t="shared" si="56"/>
        <v>2.6195490259892651E-3</v>
      </c>
      <c r="R144" s="29">
        <f t="shared" si="57"/>
        <v>6.8620370995613073E-6</v>
      </c>
    </row>
    <row r="145" spans="1:18" x14ac:dyDescent="0.25">
      <c r="A145" s="27">
        <v>143</v>
      </c>
      <c r="B145" s="27">
        <v>714</v>
      </c>
      <c r="C145" s="27">
        <f t="shared" si="43"/>
        <v>5.169214488853676</v>
      </c>
      <c r="D145" s="27">
        <v>143</v>
      </c>
      <c r="E145" s="27">
        <f t="shared" si="44"/>
        <v>0</v>
      </c>
      <c r="F145" s="27">
        <f t="shared" si="45"/>
        <v>0</v>
      </c>
      <c r="G145" s="27">
        <f t="shared" si="46"/>
        <v>0</v>
      </c>
      <c r="H145" s="27">
        <f t="shared" si="47"/>
        <v>0</v>
      </c>
      <c r="I145" s="27">
        <f t="shared" si="48"/>
        <v>0</v>
      </c>
      <c r="J145" s="27">
        <f t="shared" si="49"/>
        <v>0</v>
      </c>
      <c r="K145" s="27">
        <f t="shared" si="50"/>
        <v>0</v>
      </c>
      <c r="L145" s="27">
        <f t="shared" si="51"/>
        <v>0</v>
      </c>
      <c r="M145" s="27">
        <f t="shared" si="52"/>
        <v>0</v>
      </c>
      <c r="N145" s="27">
        <f t="shared" si="53"/>
        <v>0</v>
      </c>
      <c r="O145" s="27">
        <f t="shared" si="54"/>
        <v>1</v>
      </c>
      <c r="P145" s="28">
        <f t="shared" si="55"/>
        <v>5.1680386221398349</v>
      </c>
      <c r="Q145" s="28">
        <f t="shared" si="56"/>
        <v>-1.1758667138410672E-3</v>
      </c>
      <c r="R145" s="29">
        <f t="shared" si="57"/>
        <v>1.3826625287193903E-6</v>
      </c>
    </row>
    <row r="146" spans="1:18" x14ac:dyDescent="0.25">
      <c r="A146" s="27">
        <v>144</v>
      </c>
      <c r="B146" s="27">
        <v>802</v>
      </c>
      <c r="C146" s="27">
        <f t="shared" si="43"/>
        <v>5.3216167202282234</v>
      </c>
      <c r="D146" s="27">
        <v>144</v>
      </c>
      <c r="E146" s="27">
        <f t="shared" si="44"/>
        <v>0</v>
      </c>
      <c r="F146" s="27">
        <f t="shared" si="45"/>
        <v>0</v>
      </c>
      <c r="G146" s="27">
        <f t="shared" si="46"/>
        <v>0</v>
      </c>
      <c r="H146" s="27">
        <f t="shared" si="47"/>
        <v>0</v>
      </c>
      <c r="I146" s="27">
        <f t="shared" si="48"/>
        <v>0</v>
      </c>
      <c r="J146" s="27">
        <f t="shared" si="49"/>
        <v>0</v>
      </c>
      <c r="K146" s="27">
        <f t="shared" si="50"/>
        <v>0</v>
      </c>
      <c r="L146" s="27">
        <f t="shared" si="51"/>
        <v>0</v>
      </c>
      <c r="M146" s="27">
        <f t="shared" si="52"/>
        <v>0</v>
      </c>
      <c r="N146" s="27">
        <f t="shared" si="53"/>
        <v>0</v>
      </c>
      <c r="O146" s="27">
        <f t="shared" si="54"/>
        <v>0</v>
      </c>
      <c r="P146" s="28">
        <f t="shared" si="55"/>
        <v>5.3134970612112635</v>
      </c>
      <c r="Q146" s="28">
        <f t="shared" si="56"/>
        <v>-8.1196590169598792E-3</v>
      </c>
      <c r="R146" s="29">
        <f t="shared" si="57"/>
        <v>6.5928862551697869E-5</v>
      </c>
    </row>
    <row r="147" spans="1:18" x14ac:dyDescent="0.25">
      <c r="A147" s="27">
        <v>145</v>
      </c>
      <c r="B147" s="27">
        <v>748</v>
      </c>
      <c r="C147" s="27">
        <f t="shared" si="43"/>
        <v>5.2296834189417902</v>
      </c>
      <c r="D147" s="27">
        <v>145</v>
      </c>
      <c r="E147" s="27">
        <f t="shared" si="44"/>
        <v>1</v>
      </c>
      <c r="F147" s="27">
        <f t="shared" si="45"/>
        <v>0</v>
      </c>
      <c r="G147" s="27">
        <f t="shared" si="46"/>
        <v>0</v>
      </c>
      <c r="H147" s="27">
        <f t="shared" si="47"/>
        <v>0</v>
      </c>
      <c r="I147" s="27">
        <f t="shared" si="48"/>
        <v>0</v>
      </c>
      <c r="J147" s="27">
        <f t="shared" si="49"/>
        <v>0</v>
      </c>
      <c r="K147" s="27">
        <f t="shared" si="50"/>
        <v>0</v>
      </c>
      <c r="L147" s="27">
        <f t="shared" si="51"/>
        <v>0</v>
      </c>
      <c r="M147" s="27">
        <f t="shared" si="52"/>
        <v>0</v>
      </c>
      <c r="N147" s="27">
        <f t="shared" si="53"/>
        <v>0</v>
      </c>
      <c r="O147" s="27">
        <f t="shared" si="54"/>
        <v>0</v>
      </c>
      <c r="P147" s="28">
        <f t="shared" si="55"/>
        <v>5.2645455069407507</v>
      </c>
      <c r="Q147" s="28">
        <f t="shared" si="56"/>
        <v>3.4862087998960511E-2</v>
      </c>
      <c r="R147" s="29">
        <f t="shared" si="57"/>
        <v>1.2153651796472666E-3</v>
      </c>
    </row>
    <row r="148" spans="1:18" x14ac:dyDescent="0.25">
      <c r="A148" s="27">
        <v>146</v>
      </c>
      <c r="B148" s="27">
        <v>731</v>
      </c>
      <c r="C148" s="27">
        <f t="shared" si="43"/>
        <v>5.1997126525599029</v>
      </c>
      <c r="D148" s="27">
        <v>146</v>
      </c>
      <c r="E148" s="27">
        <f t="shared" si="44"/>
        <v>0</v>
      </c>
      <c r="F148" s="27">
        <f t="shared" si="45"/>
        <v>1</v>
      </c>
      <c r="G148" s="27">
        <f t="shared" si="46"/>
        <v>0</v>
      </c>
      <c r="H148" s="27">
        <f t="shared" si="47"/>
        <v>0</v>
      </c>
      <c r="I148" s="27">
        <f t="shared" si="48"/>
        <v>0</v>
      </c>
      <c r="J148" s="27">
        <f t="shared" si="49"/>
        <v>0</v>
      </c>
      <c r="K148" s="27">
        <f t="shared" si="50"/>
        <v>0</v>
      </c>
      <c r="L148" s="27">
        <f t="shared" si="51"/>
        <v>0</v>
      </c>
      <c r="M148" s="27">
        <f t="shared" si="52"/>
        <v>0</v>
      </c>
      <c r="N148" s="27">
        <f t="shared" si="53"/>
        <v>0</v>
      </c>
      <c r="O148" s="27">
        <f t="shared" si="54"/>
        <v>0</v>
      </c>
      <c r="P148" s="28">
        <f t="shared" si="55"/>
        <v>5.1797370362978938</v>
      </c>
      <c r="Q148" s="28">
        <f t="shared" si="56"/>
        <v>-1.9975616262009055E-2</v>
      </c>
      <c r="R148" s="29">
        <f t="shared" si="57"/>
        <v>3.9902524504704061E-4</v>
      </c>
    </row>
    <row r="149" spans="1:18" x14ac:dyDescent="0.25">
      <c r="A149" s="27">
        <v>147</v>
      </c>
      <c r="B149" s="27">
        <v>748</v>
      </c>
      <c r="C149" s="27">
        <f t="shared" si="43"/>
        <v>5.2296834189417902</v>
      </c>
      <c r="D149" s="27">
        <v>147</v>
      </c>
      <c r="E149" s="27">
        <f t="shared" si="44"/>
        <v>0</v>
      </c>
      <c r="F149" s="27">
        <f t="shared" si="45"/>
        <v>0</v>
      </c>
      <c r="G149" s="27">
        <f t="shared" si="46"/>
        <v>1</v>
      </c>
      <c r="H149" s="27">
        <f t="shared" si="47"/>
        <v>0</v>
      </c>
      <c r="I149" s="27">
        <f t="shared" si="48"/>
        <v>0</v>
      </c>
      <c r="J149" s="27">
        <f t="shared" si="49"/>
        <v>0</v>
      </c>
      <c r="K149" s="27">
        <f t="shared" si="50"/>
        <v>0</v>
      </c>
      <c r="L149" s="27">
        <f t="shared" si="51"/>
        <v>0</v>
      </c>
      <c r="M149" s="27">
        <f t="shared" si="52"/>
        <v>0</v>
      </c>
      <c r="N149" s="27">
        <f t="shared" si="53"/>
        <v>0</v>
      </c>
      <c r="O149" s="27">
        <f t="shared" si="54"/>
        <v>0</v>
      </c>
      <c r="P149" s="28">
        <f t="shared" si="55"/>
        <v>5.2169398674407503</v>
      </c>
      <c r="Q149" s="28">
        <f t="shared" si="56"/>
        <v>-1.2743551501039896E-2</v>
      </c>
      <c r="R149" s="29">
        <f t="shared" si="57"/>
        <v>1.6239810485965618E-4</v>
      </c>
    </row>
    <row r="150" spans="1:18" x14ac:dyDescent="0.25">
      <c r="A150" s="27">
        <v>148</v>
      </c>
      <c r="B150" s="27">
        <v>827</v>
      </c>
      <c r="C150" s="27">
        <f t="shared" si="43"/>
        <v>5.3626120211233639</v>
      </c>
      <c r="D150" s="27">
        <v>148</v>
      </c>
      <c r="E150" s="27">
        <f t="shared" si="44"/>
        <v>0</v>
      </c>
      <c r="F150" s="27">
        <f t="shared" si="45"/>
        <v>0</v>
      </c>
      <c r="G150" s="27">
        <f t="shared" si="46"/>
        <v>0</v>
      </c>
      <c r="H150" s="27">
        <f t="shared" si="47"/>
        <v>1</v>
      </c>
      <c r="I150" s="27">
        <f t="shared" si="48"/>
        <v>0</v>
      </c>
      <c r="J150" s="27">
        <f t="shared" si="49"/>
        <v>0</v>
      </c>
      <c r="K150" s="27">
        <f t="shared" si="50"/>
        <v>0</v>
      </c>
      <c r="L150" s="27">
        <f t="shared" si="51"/>
        <v>0</v>
      </c>
      <c r="M150" s="27">
        <f t="shared" si="52"/>
        <v>0</v>
      </c>
      <c r="N150" s="27">
        <f t="shared" si="53"/>
        <v>0</v>
      </c>
      <c r="O150" s="27">
        <f t="shared" si="54"/>
        <v>0</v>
      </c>
      <c r="P150" s="28">
        <f t="shared" si="55"/>
        <v>5.3774390996550361</v>
      </c>
      <c r="Q150" s="28">
        <f t="shared" si="56"/>
        <v>1.48270785316722E-2</v>
      </c>
      <c r="R150" s="29">
        <f t="shared" si="57"/>
        <v>2.1984225778437464E-4</v>
      </c>
    </row>
    <row r="151" spans="1:18" x14ac:dyDescent="0.25">
      <c r="A151" s="27">
        <v>149</v>
      </c>
      <c r="B151" s="27">
        <v>788</v>
      </c>
      <c r="C151" s="27">
        <f t="shared" si="43"/>
        <v>5.2982391126898376</v>
      </c>
      <c r="D151" s="27">
        <v>149</v>
      </c>
      <c r="E151" s="27">
        <f t="shared" si="44"/>
        <v>0</v>
      </c>
      <c r="F151" s="27">
        <f t="shared" si="45"/>
        <v>0</v>
      </c>
      <c r="G151" s="27">
        <f t="shared" si="46"/>
        <v>0</v>
      </c>
      <c r="H151" s="27">
        <f t="shared" si="47"/>
        <v>0</v>
      </c>
      <c r="I151" s="27">
        <f t="shared" si="48"/>
        <v>1</v>
      </c>
      <c r="J151" s="27">
        <f t="shared" si="49"/>
        <v>0</v>
      </c>
      <c r="K151" s="27">
        <f t="shared" si="50"/>
        <v>0</v>
      </c>
      <c r="L151" s="27">
        <f t="shared" si="51"/>
        <v>0</v>
      </c>
      <c r="M151" s="27">
        <f t="shared" si="52"/>
        <v>0</v>
      </c>
      <c r="N151" s="27">
        <f t="shared" si="53"/>
        <v>0</v>
      </c>
      <c r="O151" s="27">
        <f t="shared" si="54"/>
        <v>0</v>
      </c>
      <c r="P151" s="28">
        <f t="shared" si="55"/>
        <v>5.3564894265121792</v>
      </c>
      <c r="Q151" s="28">
        <f t="shared" si="56"/>
        <v>5.8250313822341582E-2</v>
      </c>
      <c r="R151" s="29">
        <f t="shared" si="57"/>
        <v>3.3930990604012787E-3</v>
      </c>
    </row>
    <row r="152" spans="1:18" x14ac:dyDescent="0.25">
      <c r="A152" s="27">
        <v>150</v>
      </c>
      <c r="B152" s="27">
        <v>937</v>
      </c>
      <c r="C152" s="27">
        <f t="shared" si="43"/>
        <v>5.5326716629516284</v>
      </c>
      <c r="D152" s="27">
        <v>150</v>
      </c>
      <c r="E152" s="27">
        <f t="shared" si="44"/>
        <v>0</v>
      </c>
      <c r="F152" s="27">
        <f t="shared" si="45"/>
        <v>0</v>
      </c>
      <c r="G152" s="27">
        <f t="shared" si="46"/>
        <v>0</v>
      </c>
      <c r="H152" s="27">
        <f t="shared" si="47"/>
        <v>0</v>
      </c>
      <c r="I152" s="27">
        <f t="shared" si="48"/>
        <v>0</v>
      </c>
      <c r="J152" s="27">
        <f t="shared" si="49"/>
        <v>1</v>
      </c>
      <c r="K152" s="27">
        <f t="shared" si="50"/>
        <v>0</v>
      </c>
      <c r="L152" s="27">
        <f t="shared" si="51"/>
        <v>0</v>
      </c>
      <c r="M152" s="27">
        <f t="shared" si="52"/>
        <v>0</v>
      </c>
      <c r="N152" s="27">
        <f t="shared" si="53"/>
        <v>0</v>
      </c>
      <c r="O152" s="27">
        <f t="shared" si="54"/>
        <v>0</v>
      </c>
      <c r="P152" s="28">
        <f t="shared" si="55"/>
        <v>5.5247582406550357</v>
      </c>
      <c r="Q152" s="28">
        <f t="shared" si="56"/>
        <v>-7.9134222965926426E-3</v>
      </c>
      <c r="R152" s="29">
        <f t="shared" si="57"/>
        <v>6.2622252444209577E-5</v>
      </c>
    </row>
    <row r="153" spans="1:18" x14ac:dyDescent="0.25">
      <c r="A153" s="27">
        <v>151</v>
      </c>
      <c r="B153" s="27">
        <v>1076</v>
      </c>
      <c r="C153" s="27">
        <f t="shared" si="43"/>
        <v>5.727341349501831</v>
      </c>
      <c r="D153" s="27">
        <v>151</v>
      </c>
      <c r="E153" s="27">
        <f t="shared" si="44"/>
        <v>0</v>
      </c>
      <c r="F153" s="27">
        <f t="shared" si="45"/>
        <v>0</v>
      </c>
      <c r="G153" s="27">
        <f t="shared" si="46"/>
        <v>0</v>
      </c>
      <c r="H153" s="27">
        <f t="shared" si="47"/>
        <v>0</v>
      </c>
      <c r="I153" s="27">
        <f t="shared" si="48"/>
        <v>0</v>
      </c>
      <c r="J153" s="27">
        <f t="shared" si="49"/>
        <v>0</v>
      </c>
      <c r="K153" s="27">
        <f t="shared" si="50"/>
        <v>1</v>
      </c>
      <c r="L153" s="27">
        <f t="shared" si="51"/>
        <v>0</v>
      </c>
      <c r="M153" s="27">
        <f t="shared" si="52"/>
        <v>0</v>
      </c>
      <c r="N153" s="27">
        <f t="shared" si="53"/>
        <v>0</v>
      </c>
      <c r="O153" s="27">
        <f t="shared" si="54"/>
        <v>0</v>
      </c>
      <c r="P153" s="28">
        <f t="shared" si="55"/>
        <v>5.7205578357978926</v>
      </c>
      <c r="Q153" s="28">
        <f t="shared" si="56"/>
        <v>-6.7835137039384819E-3</v>
      </c>
      <c r="R153" s="29">
        <f t="shared" si="57"/>
        <v>4.6016058171521183E-5</v>
      </c>
    </row>
    <row r="154" spans="1:18" x14ac:dyDescent="0.25">
      <c r="A154" s="27">
        <v>152</v>
      </c>
      <c r="B154" s="27">
        <v>1125</v>
      </c>
      <c r="C154" s="27">
        <f t="shared" si="43"/>
        <v>5.7914609264413457</v>
      </c>
      <c r="D154" s="27">
        <v>152</v>
      </c>
      <c r="E154" s="27">
        <f t="shared" si="44"/>
        <v>0</v>
      </c>
      <c r="F154" s="27">
        <f t="shared" si="45"/>
        <v>0</v>
      </c>
      <c r="G154" s="27">
        <f t="shared" si="46"/>
        <v>0</v>
      </c>
      <c r="H154" s="27">
        <f t="shared" si="47"/>
        <v>0</v>
      </c>
      <c r="I154" s="27">
        <f t="shared" si="48"/>
        <v>0</v>
      </c>
      <c r="J154" s="27">
        <f t="shared" si="49"/>
        <v>0</v>
      </c>
      <c r="K154" s="27">
        <f t="shared" si="50"/>
        <v>0</v>
      </c>
      <c r="L154" s="27">
        <f t="shared" si="51"/>
        <v>1</v>
      </c>
      <c r="M154" s="27">
        <f t="shared" si="52"/>
        <v>0</v>
      </c>
      <c r="N154" s="27">
        <f t="shared" si="53"/>
        <v>0</v>
      </c>
      <c r="O154" s="27">
        <f t="shared" si="54"/>
        <v>0</v>
      </c>
      <c r="P154" s="28">
        <f t="shared" si="55"/>
        <v>5.7549881858693217</v>
      </c>
      <c r="Q154" s="28">
        <f t="shared" si="56"/>
        <v>-3.6472740572023987E-2</v>
      </c>
      <c r="R154" s="29">
        <f t="shared" si="57"/>
        <v>1.3302608048341646E-3</v>
      </c>
    </row>
    <row r="155" spans="1:18" x14ac:dyDescent="0.25">
      <c r="A155" s="27">
        <v>153</v>
      </c>
      <c r="B155" s="27">
        <v>840</v>
      </c>
      <c r="C155" s="27">
        <f t="shared" si="43"/>
        <v>5.3835632709552952</v>
      </c>
      <c r="D155" s="27">
        <v>153</v>
      </c>
      <c r="E155" s="27">
        <f t="shared" si="44"/>
        <v>0</v>
      </c>
      <c r="F155" s="27">
        <f t="shared" si="45"/>
        <v>0</v>
      </c>
      <c r="G155" s="27">
        <f t="shared" si="46"/>
        <v>0</v>
      </c>
      <c r="H155" s="27">
        <f t="shared" si="47"/>
        <v>0</v>
      </c>
      <c r="I155" s="27">
        <f t="shared" si="48"/>
        <v>0</v>
      </c>
      <c r="J155" s="27">
        <f t="shared" si="49"/>
        <v>0</v>
      </c>
      <c r="K155" s="27">
        <f t="shared" si="50"/>
        <v>0</v>
      </c>
      <c r="L155" s="27">
        <f t="shared" si="51"/>
        <v>0</v>
      </c>
      <c r="M155" s="27">
        <f t="shared" si="52"/>
        <v>1</v>
      </c>
      <c r="N155" s="27">
        <f t="shared" si="53"/>
        <v>0</v>
      </c>
      <c r="O155" s="27">
        <f t="shared" si="54"/>
        <v>0</v>
      </c>
      <c r="P155" s="28">
        <f t="shared" si="55"/>
        <v>5.4165504016550363</v>
      </c>
      <c r="Q155" s="28">
        <f t="shared" si="56"/>
        <v>3.298713069974113E-2</v>
      </c>
      <c r="R155" s="29">
        <f t="shared" si="57"/>
        <v>1.0881507918018038E-3</v>
      </c>
    </row>
    <row r="156" spans="1:18" x14ac:dyDescent="0.25">
      <c r="A156" s="27">
        <v>154</v>
      </c>
      <c r="B156" s="27">
        <v>864</v>
      </c>
      <c r="C156" s="27">
        <f t="shared" si="43"/>
        <v>5.4216120216590689</v>
      </c>
      <c r="D156" s="27">
        <v>154</v>
      </c>
      <c r="E156" s="27">
        <f t="shared" si="44"/>
        <v>0</v>
      </c>
      <c r="F156" s="27">
        <f t="shared" si="45"/>
        <v>0</v>
      </c>
      <c r="G156" s="27">
        <f t="shared" si="46"/>
        <v>0</v>
      </c>
      <c r="H156" s="27">
        <f t="shared" si="47"/>
        <v>0</v>
      </c>
      <c r="I156" s="27">
        <f t="shared" si="48"/>
        <v>0</v>
      </c>
      <c r="J156" s="27">
        <f t="shared" si="49"/>
        <v>0</v>
      </c>
      <c r="K156" s="27">
        <f t="shared" si="50"/>
        <v>0</v>
      </c>
      <c r="L156" s="27">
        <f t="shared" si="51"/>
        <v>0</v>
      </c>
      <c r="M156" s="27">
        <f t="shared" si="52"/>
        <v>0</v>
      </c>
      <c r="N156" s="27">
        <f t="shared" si="53"/>
        <v>1</v>
      </c>
      <c r="O156" s="27">
        <f t="shared" si="54"/>
        <v>0</v>
      </c>
      <c r="P156" s="28">
        <f t="shared" si="55"/>
        <v>5.3992892030121791</v>
      </c>
      <c r="Q156" s="28">
        <f t="shared" si="56"/>
        <v>-2.2322818646889786E-2</v>
      </c>
      <c r="R156" s="29">
        <f t="shared" si="57"/>
        <v>4.9830823234193035E-4</v>
      </c>
    </row>
    <row r="157" spans="1:18" x14ac:dyDescent="0.25">
      <c r="A157" s="27">
        <v>155</v>
      </c>
      <c r="B157" s="27">
        <v>717</v>
      </c>
      <c r="C157" s="27">
        <f t="shared" si="43"/>
        <v>5.1746358014832081</v>
      </c>
      <c r="D157" s="27">
        <v>155</v>
      </c>
      <c r="E157" s="27">
        <f t="shared" si="44"/>
        <v>0</v>
      </c>
      <c r="F157" s="27">
        <f t="shared" si="45"/>
        <v>0</v>
      </c>
      <c r="G157" s="27">
        <f t="shared" si="46"/>
        <v>0</v>
      </c>
      <c r="H157" s="27">
        <f t="shared" si="47"/>
        <v>0</v>
      </c>
      <c r="I157" s="27">
        <f t="shared" si="48"/>
        <v>0</v>
      </c>
      <c r="J157" s="27">
        <f t="shared" si="49"/>
        <v>0</v>
      </c>
      <c r="K157" s="27">
        <f t="shared" si="50"/>
        <v>0</v>
      </c>
      <c r="L157" s="27">
        <f t="shared" si="51"/>
        <v>0</v>
      </c>
      <c r="M157" s="27">
        <f t="shared" si="52"/>
        <v>0</v>
      </c>
      <c r="N157" s="27">
        <f t="shared" si="53"/>
        <v>0</v>
      </c>
      <c r="O157" s="27">
        <f t="shared" si="54"/>
        <v>1</v>
      </c>
      <c r="P157" s="28">
        <f t="shared" si="55"/>
        <v>5.2102202171550367</v>
      </c>
      <c r="Q157" s="28">
        <f t="shared" si="56"/>
        <v>3.5584415671828573E-2</v>
      </c>
      <c r="R157" s="29">
        <f t="shared" si="57"/>
        <v>1.2662506387054789E-3</v>
      </c>
    </row>
    <row r="158" spans="1:18" x14ac:dyDescent="0.25">
      <c r="A158" s="27">
        <v>156</v>
      </c>
      <c r="B158" s="27">
        <v>813</v>
      </c>
      <c r="C158" s="27">
        <f t="shared" si="43"/>
        <v>5.3397710492835273</v>
      </c>
      <c r="D158" s="27">
        <v>156</v>
      </c>
      <c r="E158" s="27">
        <f t="shared" si="44"/>
        <v>0</v>
      </c>
      <c r="F158" s="27">
        <f t="shared" si="45"/>
        <v>0</v>
      </c>
      <c r="G158" s="27">
        <f t="shared" si="46"/>
        <v>0</v>
      </c>
      <c r="H158" s="27">
        <f t="shared" si="47"/>
        <v>0</v>
      </c>
      <c r="I158" s="27">
        <f t="shared" si="48"/>
        <v>0</v>
      </c>
      <c r="J158" s="27">
        <f t="shared" si="49"/>
        <v>0</v>
      </c>
      <c r="K158" s="27">
        <f t="shared" si="50"/>
        <v>0</v>
      </c>
      <c r="L158" s="27">
        <f t="shared" si="51"/>
        <v>0</v>
      </c>
      <c r="M158" s="27">
        <f t="shared" si="52"/>
        <v>0</v>
      </c>
      <c r="N158" s="27">
        <f t="shared" si="53"/>
        <v>0</v>
      </c>
      <c r="O158" s="27">
        <f t="shared" si="54"/>
        <v>0</v>
      </c>
      <c r="P158" s="28">
        <f t="shared" si="55"/>
        <v>5.3556786562264644</v>
      </c>
      <c r="Q158" s="28">
        <f t="shared" si="56"/>
        <v>1.5907606942937136E-2</v>
      </c>
      <c r="R158" s="29">
        <f t="shared" si="57"/>
        <v>2.5305195865098174E-4</v>
      </c>
    </row>
    <row r="159" spans="1:18" x14ac:dyDescent="0.25">
      <c r="A159" s="27">
        <v>157</v>
      </c>
      <c r="B159" s="27">
        <v>811</v>
      </c>
      <c r="C159" s="27">
        <f t="shared" si="43"/>
        <v>5.3364840233805895</v>
      </c>
      <c r="D159" s="27">
        <v>157</v>
      </c>
      <c r="E159" s="27">
        <f t="shared" si="44"/>
        <v>1</v>
      </c>
      <c r="F159" s="27">
        <f t="shared" si="45"/>
        <v>0</v>
      </c>
      <c r="G159" s="27">
        <f t="shared" si="46"/>
        <v>0</v>
      </c>
      <c r="H159" s="27">
        <f t="shared" si="47"/>
        <v>0</v>
      </c>
      <c r="I159" s="27">
        <f t="shared" si="48"/>
        <v>0</v>
      </c>
      <c r="J159" s="27">
        <f t="shared" si="49"/>
        <v>0</v>
      </c>
      <c r="K159" s="27">
        <f t="shared" si="50"/>
        <v>0</v>
      </c>
      <c r="L159" s="27">
        <f t="shared" si="51"/>
        <v>0</v>
      </c>
      <c r="M159" s="27">
        <f t="shared" si="52"/>
        <v>0</v>
      </c>
      <c r="N159" s="27">
        <f t="shared" si="53"/>
        <v>0</v>
      </c>
      <c r="O159" s="27">
        <f t="shared" si="54"/>
        <v>0</v>
      </c>
      <c r="P159" s="28">
        <f t="shared" si="55"/>
        <v>5.3067271019559517</v>
      </c>
      <c r="Q159" s="28">
        <f t="shared" si="56"/>
        <v>-2.9756921424637817E-2</v>
      </c>
      <c r="R159" s="29">
        <f t="shared" si="57"/>
        <v>8.8547437267206912E-4</v>
      </c>
    </row>
    <row r="160" spans="1:18" x14ac:dyDescent="0.25">
      <c r="A160" s="27">
        <v>158</v>
      </c>
      <c r="B160" s="27">
        <v>732</v>
      </c>
      <c r="C160" s="27">
        <f t="shared" si="43"/>
        <v>5.2014900285338781</v>
      </c>
      <c r="D160" s="27">
        <v>158</v>
      </c>
      <c r="E160" s="27">
        <f t="shared" si="44"/>
        <v>0</v>
      </c>
      <c r="F160" s="27">
        <f t="shared" si="45"/>
        <v>1</v>
      </c>
      <c r="G160" s="27">
        <f t="shared" si="46"/>
        <v>0</v>
      </c>
      <c r="H160" s="27">
        <f t="shared" si="47"/>
        <v>0</v>
      </c>
      <c r="I160" s="27">
        <f t="shared" si="48"/>
        <v>0</v>
      </c>
      <c r="J160" s="27">
        <f t="shared" si="49"/>
        <v>0</v>
      </c>
      <c r="K160" s="27">
        <f t="shared" si="50"/>
        <v>0</v>
      </c>
      <c r="L160" s="27">
        <f t="shared" si="51"/>
        <v>0</v>
      </c>
      <c r="M160" s="27">
        <f t="shared" si="52"/>
        <v>0</v>
      </c>
      <c r="N160" s="27">
        <f t="shared" si="53"/>
        <v>0</v>
      </c>
      <c r="O160" s="27">
        <f t="shared" si="54"/>
        <v>0</v>
      </c>
      <c r="P160" s="28">
        <f t="shared" si="55"/>
        <v>5.2219186313130947</v>
      </c>
      <c r="Q160" s="28">
        <f t="shared" si="56"/>
        <v>2.0428602779216654E-2</v>
      </c>
      <c r="R160" s="29">
        <f t="shared" si="57"/>
        <v>4.1732781151101837E-4</v>
      </c>
    </row>
    <row r="161" spans="1:18" x14ac:dyDescent="0.25">
      <c r="A161" s="27">
        <v>159</v>
      </c>
      <c r="B161" s="27">
        <v>745</v>
      </c>
      <c r="C161" s="27">
        <f t="shared" si="43"/>
        <v>5.2244318473794227</v>
      </c>
      <c r="D161" s="27">
        <v>159</v>
      </c>
      <c r="E161" s="27">
        <f t="shared" si="44"/>
        <v>0</v>
      </c>
      <c r="F161" s="27">
        <f t="shared" si="45"/>
        <v>0</v>
      </c>
      <c r="G161" s="27">
        <f t="shared" si="46"/>
        <v>1</v>
      </c>
      <c r="H161" s="27">
        <f t="shared" si="47"/>
        <v>0</v>
      </c>
      <c r="I161" s="27">
        <f t="shared" si="48"/>
        <v>0</v>
      </c>
      <c r="J161" s="27">
        <f t="shared" si="49"/>
        <v>0</v>
      </c>
      <c r="K161" s="27">
        <f t="shared" si="50"/>
        <v>0</v>
      </c>
      <c r="L161" s="27">
        <f t="shared" si="51"/>
        <v>0</v>
      </c>
      <c r="M161" s="27">
        <f t="shared" si="52"/>
        <v>0</v>
      </c>
      <c r="N161" s="27">
        <f t="shared" si="53"/>
        <v>0</v>
      </c>
      <c r="O161" s="27">
        <f t="shared" si="54"/>
        <v>0</v>
      </c>
      <c r="P161" s="28">
        <f t="shared" si="55"/>
        <v>5.2591214624559521</v>
      </c>
      <c r="Q161" s="28">
        <f t="shared" si="56"/>
        <v>3.4689615076529456E-2</v>
      </c>
      <c r="R161" s="29">
        <f t="shared" si="57"/>
        <v>1.2033693941577797E-3</v>
      </c>
    </row>
    <row r="162" spans="1:18" x14ac:dyDescent="0.25">
      <c r="A162" s="27">
        <v>160</v>
      </c>
      <c r="B162" s="27">
        <v>844</v>
      </c>
      <c r="C162" s="27">
        <f t="shared" si="43"/>
        <v>5.3899608618864665</v>
      </c>
      <c r="D162" s="27">
        <v>160</v>
      </c>
      <c r="E162" s="27">
        <f t="shared" si="44"/>
        <v>0</v>
      </c>
      <c r="F162" s="27">
        <f t="shared" si="45"/>
        <v>0</v>
      </c>
      <c r="G162" s="27">
        <f t="shared" si="46"/>
        <v>0</v>
      </c>
      <c r="H162" s="27">
        <f t="shared" si="47"/>
        <v>1</v>
      </c>
      <c r="I162" s="27">
        <f t="shared" si="48"/>
        <v>0</v>
      </c>
      <c r="J162" s="27">
        <f t="shared" si="49"/>
        <v>0</v>
      </c>
      <c r="K162" s="27">
        <f t="shared" si="50"/>
        <v>0</v>
      </c>
      <c r="L162" s="27">
        <f t="shared" si="51"/>
        <v>0</v>
      </c>
      <c r="M162" s="27">
        <f t="shared" si="52"/>
        <v>0</v>
      </c>
      <c r="N162" s="27">
        <f t="shared" si="53"/>
        <v>0</v>
      </c>
      <c r="O162" s="27">
        <f t="shared" si="54"/>
        <v>0</v>
      </c>
      <c r="P162" s="28">
        <f t="shared" si="55"/>
        <v>5.4196206946702379</v>
      </c>
      <c r="Q162" s="28">
        <f t="shared" si="56"/>
        <v>2.9659832783771378E-2</v>
      </c>
      <c r="R162" s="29">
        <f t="shared" si="57"/>
        <v>8.7970568076127943E-4</v>
      </c>
    </row>
    <row r="163" spans="1:18" x14ac:dyDescent="0.25">
      <c r="A163" s="27">
        <v>161</v>
      </c>
      <c r="B163" s="27">
        <v>833</v>
      </c>
      <c r="C163" s="27">
        <f t="shared" si="43"/>
        <v>5.3723122935402436</v>
      </c>
      <c r="D163" s="27">
        <v>161</v>
      </c>
      <c r="E163" s="27">
        <f t="shared" si="44"/>
        <v>0</v>
      </c>
      <c r="F163" s="27">
        <f t="shared" si="45"/>
        <v>0</v>
      </c>
      <c r="G163" s="27">
        <f t="shared" si="46"/>
        <v>0</v>
      </c>
      <c r="H163" s="27">
        <f t="shared" si="47"/>
        <v>0</v>
      </c>
      <c r="I163" s="27">
        <f t="shared" si="48"/>
        <v>1</v>
      </c>
      <c r="J163" s="27">
        <f t="shared" si="49"/>
        <v>0</v>
      </c>
      <c r="K163" s="27">
        <f t="shared" si="50"/>
        <v>0</v>
      </c>
      <c r="L163" s="27">
        <f t="shared" si="51"/>
        <v>0</v>
      </c>
      <c r="M163" s="27">
        <f t="shared" si="52"/>
        <v>0</v>
      </c>
      <c r="N163" s="27">
        <f t="shared" si="53"/>
        <v>0</v>
      </c>
      <c r="O163" s="27">
        <f t="shared" si="54"/>
        <v>0</v>
      </c>
      <c r="P163" s="28">
        <f t="shared" si="55"/>
        <v>5.3986710215273801</v>
      </c>
      <c r="Q163" s="28">
        <f t="shared" si="56"/>
        <v>2.6358727987136454E-2</v>
      </c>
      <c r="R163" s="29">
        <f t="shared" si="57"/>
        <v>6.947825410998506E-4</v>
      </c>
    </row>
    <row r="164" spans="1:18" x14ac:dyDescent="0.25">
      <c r="A164" s="27">
        <v>162</v>
      </c>
      <c r="B164" s="27">
        <v>935</v>
      </c>
      <c r="C164" s="27">
        <f t="shared" si="43"/>
        <v>5.5297169640806496</v>
      </c>
      <c r="D164" s="27">
        <v>162</v>
      </c>
      <c r="E164" s="27">
        <f t="shared" si="44"/>
        <v>0</v>
      </c>
      <c r="F164" s="27">
        <f t="shared" si="45"/>
        <v>0</v>
      </c>
      <c r="G164" s="27">
        <f t="shared" si="46"/>
        <v>0</v>
      </c>
      <c r="H164" s="27">
        <f t="shared" si="47"/>
        <v>0</v>
      </c>
      <c r="I164" s="27">
        <f t="shared" si="48"/>
        <v>0</v>
      </c>
      <c r="J164" s="27">
        <f t="shared" si="49"/>
        <v>1</v>
      </c>
      <c r="K164" s="27">
        <f t="shared" si="50"/>
        <v>0</v>
      </c>
      <c r="L164" s="27">
        <f t="shared" si="51"/>
        <v>0</v>
      </c>
      <c r="M164" s="27">
        <f t="shared" si="52"/>
        <v>0</v>
      </c>
      <c r="N164" s="27">
        <f t="shared" si="53"/>
        <v>0</v>
      </c>
      <c r="O164" s="27">
        <f t="shared" si="54"/>
        <v>0</v>
      </c>
      <c r="P164" s="28">
        <f t="shared" si="55"/>
        <v>5.5669398356702375</v>
      </c>
      <c r="Q164" s="28">
        <f t="shared" si="56"/>
        <v>3.7222871589587925E-2</v>
      </c>
      <c r="R164" s="29">
        <f t="shared" si="57"/>
        <v>1.3855421693749518E-3</v>
      </c>
    </row>
    <row r="165" spans="1:18" x14ac:dyDescent="0.25">
      <c r="A165" s="27">
        <v>163</v>
      </c>
      <c r="B165" s="27">
        <v>1110</v>
      </c>
      <c r="C165" s="27">
        <f t="shared" si="43"/>
        <v>5.7720587746414509</v>
      </c>
      <c r="D165" s="27">
        <v>163</v>
      </c>
      <c r="E165" s="27">
        <f t="shared" si="44"/>
        <v>0</v>
      </c>
      <c r="F165" s="27">
        <f t="shared" si="45"/>
        <v>0</v>
      </c>
      <c r="G165" s="27">
        <f t="shared" si="46"/>
        <v>0</v>
      </c>
      <c r="H165" s="27">
        <f t="shared" si="47"/>
        <v>0</v>
      </c>
      <c r="I165" s="27">
        <f t="shared" si="48"/>
        <v>0</v>
      </c>
      <c r="J165" s="27">
        <f t="shared" si="49"/>
        <v>0</v>
      </c>
      <c r="K165" s="27">
        <f t="shared" si="50"/>
        <v>1</v>
      </c>
      <c r="L165" s="27">
        <f t="shared" si="51"/>
        <v>0</v>
      </c>
      <c r="M165" s="27">
        <f t="shared" si="52"/>
        <v>0</v>
      </c>
      <c r="N165" s="27">
        <f t="shared" si="53"/>
        <v>0</v>
      </c>
      <c r="O165" s="27">
        <f t="shared" si="54"/>
        <v>0</v>
      </c>
      <c r="P165" s="28">
        <f t="shared" si="55"/>
        <v>5.7627394308130944</v>
      </c>
      <c r="Q165" s="28">
        <f t="shared" si="56"/>
        <v>-9.31934382835653E-3</v>
      </c>
      <c r="R165" s="29">
        <f t="shared" si="57"/>
        <v>8.6850169391126949E-5</v>
      </c>
    </row>
    <row r="166" spans="1:18" x14ac:dyDescent="0.25">
      <c r="A166" s="27">
        <v>164</v>
      </c>
      <c r="B166" s="27">
        <v>1124</v>
      </c>
      <c r="C166" s="27">
        <f t="shared" si="43"/>
        <v>5.7901735059046731</v>
      </c>
      <c r="D166" s="27">
        <v>164</v>
      </c>
      <c r="E166" s="27">
        <f t="shared" si="44"/>
        <v>0</v>
      </c>
      <c r="F166" s="27">
        <f t="shared" si="45"/>
        <v>0</v>
      </c>
      <c r="G166" s="27">
        <f t="shared" si="46"/>
        <v>0</v>
      </c>
      <c r="H166" s="27">
        <f t="shared" si="47"/>
        <v>0</v>
      </c>
      <c r="I166" s="27">
        <f t="shared" si="48"/>
        <v>0</v>
      </c>
      <c r="J166" s="27">
        <f t="shared" si="49"/>
        <v>0</v>
      </c>
      <c r="K166" s="27">
        <f t="shared" si="50"/>
        <v>0</v>
      </c>
      <c r="L166" s="27">
        <f t="shared" si="51"/>
        <v>1</v>
      </c>
      <c r="M166" s="27">
        <f t="shared" si="52"/>
        <v>0</v>
      </c>
      <c r="N166" s="27">
        <f t="shared" si="53"/>
        <v>0</v>
      </c>
      <c r="O166" s="27">
        <f t="shared" si="54"/>
        <v>0</v>
      </c>
      <c r="P166" s="28">
        <f t="shared" si="55"/>
        <v>5.7971697808845226</v>
      </c>
      <c r="Q166" s="28">
        <f t="shared" si="56"/>
        <v>6.9962749798495594E-3</v>
      </c>
      <c r="R166" s="29">
        <f t="shared" si="57"/>
        <v>4.8947863593668952E-5</v>
      </c>
    </row>
    <row r="167" spans="1:18" x14ac:dyDescent="0.25">
      <c r="A167" s="27">
        <v>165</v>
      </c>
      <c r="B167" s="27">
        <v>868</v>
      </c>
      <c r="C167" s="27">
        <f t="shared" si="43"/>
        <v>5.4278761707791823</v>
      </c>
      <c r="D167" s="27">
        <v>165</v>
      </c>
      <c r="E167" s="27">
        <f t="shared" si="44"/>
        <v>0</v>
      </c>
      <c r="F167" s="27">
        <f t="shared" si="45"/>
        <v>0</v>
      </c>
      <c r="G167" s="27">
        <f t="shared" si="46"/>
        <v>0</v>
      </c>
      <c r="H167" s="27">
        <f t="shared" si="47"/>
        <v>0</v>
      </c>
      <c r="I167" s="27">
        <f t="shared" si="48"/>
        <v>0</v>
      </c>
      <c r="J167" s="27">
        <f t="shared" si="49"/>
        <v>0</v>
      </c>
      <c r="K167" s="27">
        <f t="shared" si="50"/>
        <v>0</v>
      </c>
      <c r="L167" s="27">
        <f t="shared" si="51"/>
        <v>0</v>
      </c>
      <c r="M167" s="27">
        <f t="shared" si="52"/>
        <v>1</v>
      </c>
      <c r="N167" s="27">
        <f t="shared" si="53"/>
        <v>0</v>
      </c>
      <c r="O167" s="27">
        <f t="shared" si="54"/>
        <v>0</v>
      </c>
      <c r="P167" s="28">
        <f t="shared" si="55"/>
        <v>5.4587319966702372</v>
      </c>
      <c r="Q167" s="28">
        <f t="shared" si="56"/>
        <v>3.0855825891054955E-2</v>
      </c>
      <c r="R167" s="29">
        <f t="shared" si="57"/>
        <v>9.5208199141909734E-4</v>
      </c>
    </row>
    <row r="168" spans="1:18" x14ac:dyDescent="0.25">
      <c r="A168" s="27">
        <v>166</v>
      </c>
      <c r="B168" s="27">
        <v>860</v>
      </c>
      <c r="C168" s="27">
        <f t="shared" si="43"/>
        <v>5.4153260841089113</v>
      </c>
      <c r="D168" s="27">
        <v>166</v>
      </c>
      <c r="E168" s="27">
        <f t="shared" si="44"/>
        <v>0</v>
      </c>
      <c r="F168" s="27">
        <f t="shared" si="45"/>
        <v>0</v>
      </c>
      <c r="G168" s="27">
        <f t="shared" si="46"/>
        <v>0</v>
      </c>
      <c r="H168" s="27">
        <f t="shared" si="47"/>
        <v>0</v>
      </c>
      <c r="I168" s="27">
        <f t="shared" si="48"/>
        <v>0</v>
      </c>
      <c r="J168" s="27">
        <f t="shared" si="49"/>
        <v>0</v>
      </c>
      <c r="K168" s="27">
        <f t="shared" si="50"/>
        <v>0</v>
      </c>
      <c r="L168" s="27">
        <f t="shared" si="51"/>
        <v>0</v>
      </c>
      <c r="M168" s="27">
        <f t="shared" si="52"/>
        <v>0</v>
      </c>
      <c r="N168" s="27">
        <f t="shared" si="53"/>
        <v>1</v>
      </c>
      <c r="O168" s="27">
        <f t="shared" si="54"/>
        <v>0</v>
      </c>
      <c r="P168" s="28">
        <f t="shared" si="55"/>
        <v>5.44147079802738</v>
      </c>
      <c r="Q168" s="28">
        <f t="shared" si="56"/>
        <v>2.6144713918468732E-2</v>
      </c>
      <c r="R168" s="29">
        <f t="shared" si="57"/>
        <v>6.8354606587857261E-4</v>
      </c>
    </row>
    <row r="169" spans="1:18" x14ac:dyDescent="0.25">
      <c r="A169" s="27">
        <v>167</v>
      </c>
      <c r="B169" s="27">
        <v>762</v>
      </c>
      <c r="C169" s="27">
        <f t="shared" si="43"/>
        <v>5.2539839630212546</v>
      </c>
      <c r="D169" s="27">
        <v>167</v>
      </c>
      <c r="E169" s="27">
        <f t="shared" si="44"/>
        <v>0</v>
      </c>
      <c r="F169" s="27">
        <f t="shared" si="45"/>
        <v>0</v>
      </c>
      <c r="G169" s="27">
        <f t="shared" si="46"/>
        <v>0</v>
      </c>
      <c r="H169" s="27">
        <f t="shared" si="47"/>
        <v>0</v>
      </c>
      <c r="I169" s="27">
        <f t="shared" si="48"/>
        <v>0</v>
      </c>
      <c r="J169" s="27">
        <f t="shared" si="49"/>
        <v>0</v>
      </c>
      <c r="K169" s="27">
        <f t="shared" si="50"/>
        <v>0</v>
      </c>
      <c r="L169" s="27">
        <f t="shared" si="51"/>
        <v>0</v>
      </c>
      <c r="M169" s="27">
        <f t="shared" si="52"/>
        <v>0</v>
      </c>
      <c r="N169" s="27">
        <f t="shared" si="53"/>
        <v>0</v>
      </c>
      <c r="O169" s="27">
        <f t="shared" si="54"/>
        <v>1</v>
      </c>
      <c r="P169" s="28">
        <f t="shared" si="55"/>
        <v>5.2524018121702376</v>
      </c>
      <c r="Q169" s="28">
        <f t="shared" si="56"/>
        <v>-1.5821508510169835E-3</v>
      </c>
      <c r="R169" s="29">
        <f t="shared" si="57"/>
        <v>2.503201315373765E-6</v>
      </c>
    </row>
    <row r="170" spans="1:18" x14ac:dyDescent="0.25">
      <c r="A170" s="27">
        <v>168</v>
      </c>
      <c r="B170" s="27">
        <v>877</v>
      </c>
      <c r="C170" s="27">
        <f t="shared" si="43"/>
        <v>5.4418917473541955</v>
      </c>
      <c r="D170" s="27">
        <v>168</v>
      </c>
      <c r="E170" s="27">
        <f t="shared" si="44"/>
        <v>0</v>
      </c>
      <c r="F170" s="27">
        <f t="shared" si="45"/>
        <v>0</v>
      </c>
      <c r="G170" s="27">
        <f t="shared" si="46"/>
        <v>0</v>
      </c>
      <c r="H170" s="27">
        <f t="shared" si="47"/>
        <v>0</v>
      </c>
      <c r="I170" s="27">
        <f t="shared" si="48"/>
        <v>0</v>
      </c>
      <c r="J170" s="27">
        <f t="shared" si="49"/>
        <v>0</v>
      </c>
      <c r="K170" s="27">
        <f t="shared" si="50"/>
        <v>0</v>
      </c>
      <c r="L170" s="27">
        <f t="shared" si="51"/>
        <v>0</v>
      </c>
      <c r="M170" s="27">
        <f t="shared" si="52"/>
        <v>0</v>
      </c>
      <c r="N170" s="27">
        <f t="shared" si="53"/>
        <v>0</v>
      </c>
      <c r="O170" s="27">
        <f t="shared" si="54"/>
        <v>0</v>
      </c>
      <c r="P170" s="28">
        <f t="shared" si="55"/>
        <v>5.3978602512416662</v>
      </c>
      <c r="Q170" s="28">
        <f t="shared" si="56"/>
        <v>-4.4031496112529211E-2</v>
      </c>
      <c r="R170" s="29">
        <f t="shared" si="57"/>
        <v>1.9387726499076751E-3</v>
      </c>
    </row>
  </sheetData>
  <mergeCells count="7">
    <mergeCell ref="T19:Z19"/>
    <mergeCell ref="T3:Z3"/>
    <mergeCell ref="T4:U5"/>
    <mergeCell ref="V4:W4"/>
    <mergeCell ref="Y4:Y5"/>
    <mergeCell ref="Z4:Z5"/>
    <mergeCell ref="T6:T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G17" sqref="G17"/>
    </sheetView>
  </sheetViews>
  <sheetFormatPr defaultColWidth="8.85546875" defaultRowHeight="15" x14ac:dyDescent="0.25"/>
  <cols>
    <col min="1" max="1" width="14.28515625" style="1" bestFit="1" customWidth="1"/>
    <col min="2" max="2" width="8.85546875" style="1"/>
    <col min="3" max="3" width="8.85546875" style="25"/>
    <col min="4" max="16384" width="8.85546875" style="1"/>
  </cols>
  <sheetData>
    <row r="1" spans="1:14" x14ac:dyDescent="0.25">
      <c r="A1" s="24" t="s">
        <v>59</v>
      </c>
      <c r="B1" s="24" t="s">
        <v>13</v>
      </c>
      <c r="C1" s="54" t="s">
        <v>60</v>
      </c>
      <c r="D1" s="24"/>
      <c r="E1" s="24" t="s">
        <v>61</v>
      </c>
      <c r="F1" s="24"/>
      <c r="G1" s="24"/>
      <c r="H1" s="24" t="s">
        <v>62</v>
      </c>
      <c r="I1" s="24"/>
      <c r="J1" s="24" t="s">
        <v>63</v>
      </c>
      <c r="K1" s="24"/>
      <c r="L1" s="24" t="s">
        <v>64</v>
      </c>
      <c r="M1" s="24" t="s">
        <v>65</v>
      </c>
      <c r="N1" s="24" t="s">
        <v>66</v>
      </c>
    </row>
    <row r="2" spans="1:14" x14ac:dyDescent="0.25">
      <c r="A2" s="24">
        <v>5.3489000000000004</v>
      </c>
      <c r="B2" s="24">
        <v>8.463E-3</v>
      </c>
      <c r="C2" s="54">
        <v>5.3322000000000003</v>
      </c>
      <c r="D2" s="54">
        <v>5.3655999999999997</v>
      </c>
      <c r="E2" s="54">
        <v>5.2912999999999997</v>
      </c>
      <c r="F2" s="54">
        <v>5.4065000000000003</v>
      </c>
      <c r="G2" s="24"/>
      <c r="H2" s="24">
        <f>D2-C2</f>
        <v>3.339999999999943E-2</v>
      </c>
      <c r="I2" s="24"/>
      <c r="J2" s="24">
        <f>F2-E2</f>
        <v>0.11520000000000064</v>
      </c>
      <c r="K2" s="24"/>
      <c r="L2" s="24">
        <f>A2-$C$14</f>
        <v>5.2960782908882473</v>
      </c>
      <c r="M2" s="24">
        <f>A2-$C$16</f>
        <v>5.3322632257457103</v>
      </c>
      <c r="N2" s="24">
        <f>A2-C18</f>
        <v>5.2960698245998135</v>
      </c>
    </row>
    <row r="3" spans="1:14" x14ac:dyDescent="0.25">
      <c r="A3" s="24">
        <v>5.2641</v>
      </c>
      <c r="B3" s="24">
        <v>8.463E-3</v>
      </c>
      <c r="C3" s="54">
        <v>5.2473999999999998</v>
      </c>
      <c r="D3" s="54">
        <v>5.2808000000000002</v>
      </c>
      <c r="E3" s="54">
        <v>5.2065000000000001</v>
      </c>
      <c r="F3" s="54">
        <v>5.3216999999999999</v>
      </c>
      <c r="G3" s="24"/>
      <c r="H3" s="24">
        <f t="shared" ref="H3:H6" si="0">D3-C3</f>
        <v>3.3400000000000318E-2</v>
      </c>
      <c r="I3" s="24"/>
      <c r="J3" s="24">
        <f t="shared" ref="J3:J6" si="1">F3-E3</f>
        <v>0.11519999999999975</v>
      </c>
      <c r="K3" s="24"/>
      <c r="L3" s="24">
        <f t="shared" ref="L3:L6" si="2">A3-$C$14</f>
        <v>5.2112782908882469</v>
      </c>
      <c r="M3" s="24">
        <f t="shared" ref="M3:M6" si="3">A3-$C$16</f>
        <v>5.2474632257457099</v>
      </c>
      <c r="N3" s="24">
        <f t="shared" ref="N3:N6" si="4">A3-C19</f>
        <v>5.2641</v>
      </c>
    </row>
    <row r="4" spans="1:14" x14ac:dyDescent="0.25">
      <c r="A4" s="24">
        <v>5.3013000000000003</v>
      </c>
      <c r="B4" s="24">
        <v>8.463E-3</v>
      </c>
      <c r="C4" s="54">
        <v>5.2846000000000002</v>
      </c>
      <c r="D4" s="54">
        <v>5.3179999999999996</v>
      </c>
      <c r="E4" s="54">
        <v>5.2436999999999996</v>
      </c>
      <c r="F4" s="54">
        <v>5.3589000000000002</v>
      </c>
      <c r="G4" s="24"/>
      <c r="H4" s="24">
        <f t="shared" si="0"/>
        <v>3.339999999999943E-2</v>
      </c>
      <c r="I4" s="24"/>
      <c r="J4" s="24">
        <f t="shared" si="1"/>
        <v>0.11520000000000064</v>
      </c>
      <c r="K4" s="24"/>
      <c r="L4" s="24">
        <f t="shared" si="2"/>
        <v>5.2484782908882472</v>
      </c>
      <c r="M4" s="24">
        <f t="shared" si="3"/>
        <v>5.2846632257457102</v>
      </c>
      <c r="N4" s="24">
        <f t="shared" si="4"/>
        <v>5.3013000000000003</v>
      </c>
    </row>
    <row r="5" spans="1:14" x14ac:dyDescent="0.25">
      <c r="A5" s="24">
        <v>5.4618000000000002</v>
      </c>
      <c r="B5" s="24">
        <v>8.463E-3</v>
      </c>
      <c r="C5" s="54">
        <v>5.4451000000000001</v>
      </c>
      <c r="D5" s="54">
        <v>5.4785000000000004</v>
      </c>
      <c r="E5" s="54">
        <v>5.4042000000000003</v>
      </c>
      <c r="F5" s="54">
        <v>5.5194000000000001</v>
      </c>
      <c r="G5" s="24"/>
      <c r="H5" s="24">
        <f t="shared" si="0"/>
        <v>3.3400000000000318E-2</v>
      </c>
      <c r="I5" s="24"/>
      <c r="J5" s="24">
        <f t="shared" si="1"/>
        <v>0.11519999999999975</v>
      </c>
      <c r="K5" s="24"/>
      <c r="L5" s="24">
        <f t="shared" si="2"/>
        <v>5.4089782908882471</v>
      </c>
      <c r="M5" s="24">
        <f t="shared" si="3"/>
        <v>5.4451632257457101</v>
      </c>
      <c r="N5" s="24">
        <f t="shared" si="4"/>
        <v>5.4618000000000002</v>
      </c>
    </row>
    <row r="6" spans="1:14" x14ac:dyDescent="0.25">
      <c r="A6" s="24">
        <v>5.4409000000000001</v>
      </c>
      <c r="B6" s="24">
        <v>8.463E-3</v>
      </c>
      <c r="C6" s="54">
        <v>5.4241000000000001</v>
      </c>
      <c r="D6" s="54">
        <v>5.4576000000000002</v>
      </c>
      <c r="E6" s="54">
        <v>5.3833000000000002</v>
      </c>
      <c r="F6" s="54">
        <v>5.4984000000000002</v>
      </c>
      <c r="G6" s="24"/>
      <c r="H6" s="24">
        <f t="shared" si="0"/>
        <v>3.3500000000000085E-2</v>
      </c>
      <c r="I6" s="24"/>
      <c r="J6" s="24">
        <f t="shared" si="1"/>
        <v>0.11509999999999998</v>
      </c>
      <c r="K6" s="24"/>
      <c r="L6" s="24">
        <f t="shared" si="2"/>
        <v>5.388078290888247</v>
      </c>
      <c r="M6" s="24">
        <f t="shared" si="3"/>
        <v>5.42426322574571</v>
      </c>
      <c r="N6" s="24">
        <f t="shared" si="4"/>
        <v>5.4409000000000001</v>
      </c>
    </row>
    <row r="7" spans="1:14" x14ac:dyDescent="0.25">
      <c r="A7" s="24"/>
      <c r="B7" s="24"/>
      <c r="C7" s="5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9" spans="1:14" x14ac:dyDescent="0.25">
      <c r="B9" s="24">
        <v>2.6874306736265043E-2</v>
      </c>
    </row>
    <row r="14" spans="1:14" x14ac:dyDescent="0.25">
      <c r="B14" s="24" t="s">
        <v>67</v>
      </c>
      <c r="C14" s="54">
        <f>1.96*(0.02687)*(1+1/168)^0.5</f>
        <v>5.2821709111753157E-2</v>
      </c>
    </row>
    <row r="15" spans="1:14" x14ac:dyDescent="0.25">
      <c r="B15" s="24"/>
      <c r="C15" s="54"/>
    </row>
    <row r="16" spans="1:14" x14ac:dyDescent="0.25">
      <c r="B16" s="24" t="s">
        <v>68</v>
      </c>
      <c r="C16" s="54">
        <f>1.96*(B2)*(1+1/168)^0.5</f>
        <v>1.6636774254289798E-2</v>
      </c>
    </row>
    <row r="17" spans="2:3" x14ac:dyDescent="0.25">
      <c r="B17" s="24"/>
      <c r="C17" s="54"/>
    </row>
    <row r="18" spans="2:3" x14ac:dyDescent="0.25">
      <c r="B18" s="24" t="s">
        <v>69</v>
      </c>
      <c r="C18" s="54">
        <f>1.96*(B9)*(1+1/168)^0.5</f>
        <v>5.2830175400186842E-2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MA</vt:lpstr>
      <vt:lpstr>Problem Exp</vt:lpstr>
      <vt:lpstr>Hotel Occup</vt:lpstr>
      <vt:lpstr>Problem 6.6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Srikanta Prasad</dc:creator>
  <cp:lastModifiedBy>Rita Chakravarti</cp:lastModifiedBy>
  <dcterms:created xsi:type="dcterms:W3CDTF">2014-03-12T03:03:56Z</dcterms:created>
  <dcterms:modified xsi:type="dcterms:W3CDTF">2017-07-28T17:50:16Z</dcterms:modified>
</cp:coreProperties>
</file>