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274SU\Downloads\"/>
    </mc:Choice>
  </mc:AlternateContent>
  <xr:revisionPtr revIDLastSave="0" documentId="13_ncr:1_{66F82CCF-6729-4F9C-A926-0F4686871493}" xr6:coauthVersionLast="45" xr6:coauthVersionMax="45" xr10:uidLastSave="{00000000-0000-0000-0000-000000000000}"/>
  <bookViews>
    <workbookView xWindow="-110" yWindow="-10910" windowWidth="19420" windowHeight="10420" xr2:uid="{00000000-000D-0000-FFFF-FFFF00000000}"/>
  </bookViews>
  <sheets>
    <sheet name="Sheet2" sheetId="21" r:id="rId1"/>
  </sheets>
  <definedNames>
    <definedName name="solver_adj" localSheetId="0" hidden="1">Sheet2!$P$18:$S$18,Sheet2!$I$2:$I$21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Sheet2!$B$15:$B$19</definedName>
    <definedName name="solver_lhs10" localSheetId="0" hidden="1">Sheet2!$U$10:$U$15</definedName>
    <definedName name="solver_lhs11" localSheetId="0" hidden="1">Sheet2!$U$10:$U$15</definedName>
    <definedName name="solver_lhs2" localSheetId="0" hidden="1">Sheet2!$I$2:$I$21</definedName>
    <definedName name="solver_lhs3" localSheetId="0" hidden="1">Sheet2!$P$18:$S$18</definedName>
    <definedName name="solver_lhs4" localSheetId="0" hidden="1">Sheet2!$V$10:$V$14</definedName>
    <definedName name="solver_lhs5" localSheetId="0" hidden="1">Sheet2!$B$18</definedName>
    <definedName name="solver_lhs6" localSheetId="0" hidden="1">Sheet2!$I$2:$I$21</definedName>
    <definedName name="solver_lhs7" localSheetId="0" hidden="1">Sheet2!$I$2:$I$21</definedName>
    <definedName name="solver_lhs8" localSheetId="0" hidden="1">Sheet2!$P$18:$S$18</definedName>
    <definedName name="solver_lhs9" localSheetId="0" hidden="1">Sheet2!$P$18:$S$18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Sheet2!$T$19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2" localSheetId="0" hidden="1">4</definedName>
    <definedName name="solver_rel3" localSheetId="0" hidden="1">4</definedName>
    <definedName name="solver_rel4" localSheetId="0" hidden="1">3</definedName>
    <definedName name="solver_rel5" localSheetId="0" hidden="1">3</definedName>
    <definedName name="solver_rel6" localSheetId="0" hidden="1">4</definedName>
    <definedName name="solver_rel7" localSheetId="0" hidden="1">3</definedName>
    <definedName name="solver_rel8" localSheetId="0" hidden="1">4</definedName>
    <definedName name="solver_rel9" localSheetId="0" hidden="1">3</definedName>
    <definedName name="solver_rhs1" localSheetId="0" hidden="1">Sheet2!$D$15:$D$19</definedName>
    <definedName name="solver_rhs10" localSheetId="0" hidden="1">Sheet2!$N$10:$N$15</definedName>
    <definedName name="solver_rhs11" localSheetId="0" hidden="1">Sheet2!$N$10:$N$15</definedName>
    <definedName name="solver_rhs2" localSheetId="0" hidden="1">integer</definedName>
    <definedName name="solver_rhs3" localSheetId="0" hidden="1">integer</definedName>
    <definedName name="solver_rhs4" localSheetId="0" hidden="1">Sheet2!$X$10:$X$14</definedName>
    <definedName name="solver_rhs5" localSheetId="0" hidden="1">5</definedName>
    <definedName name="solver_rhs6" localSheetId="0" hidden="1">integer</definedName>
    <definedName name="solver_rhs7" localSheetId="0" hidden="1">0</definedName>
    <definedName name="solver_rhs8" localSheetId="0" hidden="1">integer</definedName>
    <definedName name="solver_rhs9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17" i="21" l="1"/>
  <c r="AD16" i="21"/>
  <c r="AD15" i="21"/>
  <c r="AD14" i="21"/>
  <c r="AD13" i="21"/>
  <c r="AD12" i="21"/>
  <c r="AD11" i="21"/>
  <c r="AD10" i="21"/>
  <c r="AD9" i="21"/>
  <c r="AD8" i="21"/>
  <c r="AD7" i="21"/>
  <c r="AD6" i="21"/>
  <c r="AD5" i="21"/>
  <c r="AD4" i="21"/>
  <c r="AD3" i="21"/>
  <c r="AR39" i="21"/>
  <c r="AQ39" i="21"/>
  <c r="AP39" i="21"/>
  <c r="AO39" i="21"/>
  <c r="AN39" i="21"/>
  <c r="AM39" i="21"/>
  <c r="AL39" i="21"/>
  <c r="AK39" i="21"/>
  <c r="AJ39" i="21"/>
  <c r="AI39" i="21"/>
  <c r="AH39" i="21"/>
  <c r="AG39" i="21"/>
  <c r="AF39" i="21"/>
  <c r="AE39" i="21"/>
  <c r="AD39" i="21"/>
  <c r="AD34" i="21"/>
  <c r="AE34" i="21"/>
  <c r="AF34" i="21"/>
  <c r="AG34" i="21"/>
  <c r="AH34" i="21"/>
  <c r="AJ34" i="21"/>
  <c r="AK34" i="21"/>
  <c r="AL34" i="21"/>
  <c r="AM34" i="21"/>
  <c r="AN34" i="21"/>
  <c r="AO34" i="21"/>
  <c r="AP34" i="21"/>
  <c r="AQ34" i="21"/>
  <c r="AR34" i="21"/>
  <c r="AS34" i="21"/>
  <c r="AI34" i="21"/>
  <c r="B14" i="21"/>
  <c r="F18" i="21" l="1"/>
  <c r="B17" i="21"/>
  <c r="B15" i="21"/>
  <c r="P19" i="21" s="1"/>
  <c r="R19" i="21"/>
  <c r="Q19" i="21"/>
  <c r="S14" i="21"/>
  <c r="R14" i="21"/>
  <c r="Q14" i="21"/>
  <c r="P14" i="21"/>
  <c r="S13" i="21"/>
  <c r="R13" i="21"/>
  <c r="Q13" i="21"/>
  <c r="P13" i="21"/>
  <c r="S12" i="21"/>
  <c r="R12" i="21"/>
  <c r="Q12" i="21"/>
  <c r="P12" i="21"/>
  <c r="S11" i="21"/>
  <c r="R11" i="21"/>
  <c r="Q11" i="21"/>
  <c r="P11" i="21"/>
  <c r="S10" i="21"/>
  <c r="R10" i="21"/>
  <c r="Q10" i="21"/>
  <c r="P10" i="21"/>
  <c r="S7" i="21"/>
  <c r="R7" i="21"/>
  <c r="Q7" i="21"/>
  <c r="P7" i="21"/>
  <c r="M15" i="21"/>
  <c r="F21" i="21"/>
  <c r="F20" i="21"/>
  <c r="F19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2" i="21"/>
  <c r="F3" i="21"/>
  <c r="F4" i="21"/>
  <c r="F5" i="21"/>
  <c r="T19" i="21" l="1"/>
  <c r="B19" i="21"/>
  <c r="B16" i="21"/>
  <c r="N10" i="21"/>
  <c r="N11" i="21"/>
  <c r="N14" i="21"/>
  <c r="N12" i="21"/>
  <c r="B18" i="21"/>
  <c r="P15" i="21"/>
  <c r="Q15" i="21"/>
  <c r="R15" i="21"/>
  <c r="U13" i="21"/>
  <c r="U12" i="21"/>
  <c r="S15" i="21"/>
  <c r="U11" i="21"/>
  <c r="U14" i="21"/>
  <c r="U10" i="21"/>
  <c r="N13" i="21"/>
  <c r="AE21" i="21"/>
  <c r="AE22" i="21"/>
  <c r="AE23" i="21"/>
  <c r="AE24" i="21"/>
  <c r="AE25" i="21"/>
  <c r="AE20" i="21"/>
  <c r="AE4" i="21"/>
  <c r="AE5" i="21"/>
  <c r="AE6" i="21"/>
  <c r="AE7" i="21"/>
  <c r="AE8" i="21"/>
  <c r="AE9" i="21"/>
  <c r="AE10" i="21"/>
  <c r="AE11" i="21"/>
  <c r="AE12" i="21"/>
  <c r="AE13" i="21"/>
  <c r="AE14" i="21"/>
  <c r="AE15" i="21"/>
  <c r="AE16" i="21"/>
  <c r="AE17" i="21"/>
  <c r="AE3" i="21"/>
  <c r="V11" i="21" l="1"/>
  <c r="N15" i="21"/>
  <c r="AE26" i="21"/>
  <c r="AJ12" i="21"/>
  <c r="AJ13" i="21"/>
  <c r="AJ14" i="21"/>
  <c r="AJ15" i="21"/>
  <c r="AJ16" i="21"/>
  <c r="AJ17" i="21"/>
  <c r="BD25" i="21"/>
  <c r="BC25" i="21"/>
  <c r="BB25" i="21"/>
  <c r="BA25" i="21"/>
  <c r="AZ25" i="21"/>
  <c r="AY25" i="21"/>
  <c r="AX25" i="21"/>
  <c r="AW25" i="21"/>
  <c r="AV25" i="21"/>
  <c r="AU25" i="21"/>
  <c r="AT25" i="21"/>
  <c r="AS25" i="21"/>
  <c r="AR25" i="21"/>
  <c r="AQ25" i="21"/>
  <c r="AP25" i="21"/>
  <c r="AO25" i="21"/>
  <c r="AN25" i="21"/>
  <c r="AM25" i="21"/>
  <c r="AL25" i="21"/>
  <c r="AK25" i="21"/>
  <c r="AJ25" i="21"/>
  <c r="AI25" i="21"/>
  <c r="AH25" i="21"/>
  <c r="AG25" i="21"/>
  <c r="AF25" i="21"/>
  <c r="BD24" i="21"/>
  <c r="BC24" i="21"/>
  <c r="BB24" i="21"/>
  <c r="BA24" i="21"/>
  <c r="AZ24" i="21"/>
  <c r="AY24" i="21"/>
  <c r="AX24" i="21"/>
  <c r="AW24" i="21"/>
  <c r="AV24" i="21"/>
  <c r="AU24" i="21"/>
  <c r="AT24" i="21"/>
  <c r="AS24" i="21"/>
  <c r="AR24" i="21"/>
  <c r="AQ24" i="21"/>
  <c r="AP24" i="21"/>
  <c r="AO24" i="21"/>
  <c r="AN24" i="21"/>
  <c r="AM24" i="21"/>
  <c r="AL24" i="21"/>
  <c r="AK24" i="21"/>
  <c r="AJ24" i="21"/>
  <c r="AI24" i="21"/>
  <c r="AH24" i="21"/>
  <c r="AG24" i="21"/>
  <c r="AF24" i="21"/>
  <c r="BD23" i="21"/>
  <c r="BC23" i="21"/>
  <c r="BB23" i="21"/>
  <c r="BA23" i="21"/>
  <c r="AZ23" i="21"/>
  <c r="AY23" i="21"/>
  <c r="AX23" i="21"/>
  <c r="AW23" i="21"/>
  <c r="AV23" i="21"/>
  <c r="AU23" i="21"/>
  <c r="AT23" i="21"/>
  <c r="AS23" i="21"/>
  <c r="AR23" i="21"/>
  <c r="AQ23" i="21"/>
  <c r="AP23" i="21"/>
  <c r="AO23" i="21"/>
  <c r="AN23" i="21"/>
  <c r="AM23" i="21"/>
  <c r="AL23" i="21"/>
  <c r="AK23" i="21"/>
  <c r="AJ23" i="21"/>
  <c r="AI23" i="21"/>
  <c r="AH23" i="21"/>
  <c r="AG23" i="21"/>
  <c r="AF23" i="21"/>
  <c r="BD22" i="21"/>
  <c r="BC22" i="21"/>
  <c r="BB22" i="21"/>
  <c r="BA22" i="21"/>
  <c r="AZ22" i="21"/>
  <c r="AY22" i="21"/>
  <c r="AX22" i="21"/>
  <c r="AW22" i="21"/>
  <c r="AV22" i="21"/>
  <c r="AU22" i="21"/>
  <c r="AT22" i="21"/>
  <c r="AS22" i="21"/>
  <c r="AR22" i="21"/>
  <c r="AQ22" i="21"/>
  <c r="AP22" i="21"/>
  <c r="AO22" i="21"/>
  <c r="AN22" i="21"/>
  <c r="AM22" i="21"/>
  <c r="AL22" i="21"/>
  <c r="AK22" i="21"/>
  <c r="AJ22" i="21"/>
  <c r="AI22" i="21"/>
  <c r="AH22" i="21"/>
  <c r="AG22" i="21"/>
  <c r="AF22" i="21"/>
  <c r="BD21" i="21"/>
  <c r="BC21" i="21"/>
  <c r="BB21" i="21"/>
  <c r="BA21" i="21"/>
  <c r="AZ21" i="21"/>
  <c r="AY21" i="21"/>
  <c r="AX21" i="21"/>
  <c r="AW21" i="21"/>
  <c r="AV21" i="21"/>
  <c r="AU21" i="21"/>
  <c r="AT21" i="21"/>
  <c r="AS21" i="21"/>
  <c r="AR21" i="21"/>
  <c r="AQ21" i="21"/>
  <c r="AP21" i="21"/>
  <c r="AO21" i="21"/>
  <c r="AN21" i="21"/>
  <c r="AM21" i="21"/>
  <c r="AL21" i="21"/>
  <c r="AK21" i="21"/>
  <c r="AJ21" i="21"/>
  <c r="AI21" i="21"/>
  <c r="AH21" i="21"/>
  <c r="AG21" i="21"/>
  <c r="AF21" i="21"/>
  <c r="BD20" i="21"/>
  <c r="BC20" i="21"/>
  <c r="BB20" i="21"/>
  <c r="BA20" i="21"/>
  <c r="AZ20" i="21"/>
  <c r="AY20" i="21"/>
  <c r="AX20" i="21"/>
  <c r="AW20" i="21"/>
  <c r="AV20" i="21"/>
  <c r="AU20" i="21"/>
  <c r="AT20" i="21"/>
  <c r="AS20" i="21"/>
  <c r="AR20" i="21"/>
  <c r="AQ20" i="21"/>
  <c r="AP20" i="21"/>
  <c r="AO20" i="21"/>
  <c r="AN20" i="21"/>
  <c r="AM20" i="21"/>
  <c r="AL20" i="21"/>
  <c r="AK20" i="21"/>
  <c r="AJ20" i="21"/>
  <c r="AI20" i="21"/>
  <c r="AH20" i="21"/>
  <c r="AG20" i="21"/>
  <c r="AF20" i="21"/>
  <c r="BD17" i="21"/>
  <c r="BC17" i="21"/>
  <c r="BB17" i="21"/>
  <c r="BA17" i="21"/>
  <c r="AZ17" i="21"/>
  <c r="AY17" i="21"/>
  <c r="AX17" i="21"/>
  <c r="AW17" i="21"/>
  <c r="AV17" i="21"/>
  <c r="AU17" i="21"/>
  <c r="AT17" i="21"/>
  <c r="AS17" i="21"/>
  <c r="AR17" i="21"/>
  <c r="AQ17" i="21"/>
  <c r="AP17" i="21"/>
  <c r="AO17" i="21"/>
  <c r="AN17" i="21"/>
  <c r="AM17" i="21"/>
  <c r="AL17" i="21"/>
  <c r="AK17" i="21"/>
  <c r="AI17" i="21"/>
  <c r="AH17" i="21"/>
  <c r="AG17" i="21"/>
  <c r="AF17" i="21"/>
  <c r="BD16" i="21"/>
  <c r="BC16" i="21"/>
  <c r="BB16" i="21"/>
  <c r="BA16" i="21"/>
  <c r="AZ16" i="21"/>
  <c r="AY16" i="21"/>
  <c r="AX16" i="21"/>
  <c r="AW16" i="21"/>
  <c r="AV16" i="21"/>
  <c r="AU16" i="21"/>
  <c r="AT16" i="21"/>
  <c r="AS16" i="21"/>
  <c r="AR16" i="21"/>
  <c r="AQ16" i="21"/>
  <c r="AP16" i="21"/>
  <c r="AO16" i="21"/>
  <c r="AN16" i="21"/>
  <c r="AM16" i="21"/>
  <c r="AL16" i="21"/>
  <c r="AK16" i="21"/>
  <c r="AI16" i="21"/>
  <c r="AH16" i="21"/>
  <c r="AG16" i="21"/>
  <c r="AF16" i="21"/>
  <c r="BD15" i="21"/>
  <c r="BC15" i="21"/>
  <c r="BB15" i="21"/>
  <c r="BA15" i="21"/>
  <c r="AZ15" i="21"/>
  <c r="AY15" i="21"/>
  <c r="AX15" i="21"/>
  <c r="AW15" i="21"/>
  <c r="AV15" i="21"/>
  <c r="AU15" i="21"/>
  <c r="AT15" i="21"/>
  <c r="AS15" i="21"/>
  <c r="AR15" i="21"/>
  <c r="AQ15" i="21"/>
  <c r="AP15" i="21"/>
  <c r="AO15" i="21"/>
  <c r="AN15" i="21"/>
  <c r="AM15" i="21"/>
  <c r="AL15" i="21"/>
  <c r="AK15" i="21"/>
  <c r="AI15" i="21"/>
  <c r="AH15" i="21"/>
  <c r="AG15" i="21"/>
  <c r="AF15" i="21"/>
  <c r="BD14" i="21"/>
  <c r="BC14" i="21"/>
  <c r="BB14" i="21"/>
  <c r="BA14" i="21"/>
  <c r="AZ14" i="21"/>
  <c r="AY14" i="21"/>
  <c r="AX14" i="21"/>
  <c r="AW14" i="21"/>
  <c r="AV14" i="21"/>
  <c r="AU14" i="21"/>
  <c r="AT14" i="21"/>
  <c r="AS14" i="21"/>
  <c r="AR14" i="21"/>
  <c r="AQ14" i="21"/>
  <c r="AP14" i="21"/>
  <c r="AO14" i="21"/>
  <c r="AN14" i="21"/>
  <c r="AM14" i="21"/>
  <c r="AL14" i="21"/>
  <c r="AK14" i="21"/>
  <c r="AI14" i="21"/>
  <c r="AH14" i="21"/>
  <c r="AG14" i="21"/>
  <c r="AF14" i="21"/>
  <c r="BD13" i="21"/>
  <c r="BC13" i="21"/>
  <c r="BB13" i="21"/>
  <c r="BA13" i="21"/>
  <c r="AZ13" i="21"/>
  <c r="AY13" i="21"/>
  <c r="AX13" i="21"/>
  <c r="AW13" i="21"/>
  <c r="AV13" i="21"/>
  <c r="AU13" i="21"/>
  <c r="AT13" i="21"/>
  <c r="AS13" i="21"/>
  <c r="AR13" i="21"/>
  <c r="AQ13" i="21"/>
  <c r="AP13" i="21"/>
  <c r="AO13" i="21"/>
  <c r="AN13" i="21"/>
  <c r="AM13" i="21"/>
  <c r="AL13" i="21"/>
  <c r="AK13" i="21"/>
  <c r="AI13" i="21"/>
  <c r="AH13" i="21"/>
  <c r="AG13" i="21"/>
  <c r="AF13" i="21"/>
  <c r="BD12" i="21"/>
  <c r="BC12" i="21"/>
  <c r="BB12" i="21"/>
  <c r="BA12" i="21"/>
  <c r="AZ12" i="21"/>
  <c r="AY12" i="21"/>
  <c r="AX12" i="21"/>
  <c r="AW12" i="21"/>
  <c r="AV12" i="21"/>
  <c r="AU12" i="21"/>
  <c r="AT12" i="21"/>
  <c r="AS12" i="21"/>
  <c r="AR12" i="21"/>
  <c r="AQ12" i="21"/>
  <c r="AP12" i="21"/>
  <c r="AO12" i="21"/>
  <c r="AN12" i="21"/>
  <c r="AM12" i="21"/>
  <c r="AL12" i="21"/>
  <c r="AK12" i="21"/>
  <c r="AI12" i="21"/>
  <c r="AH12" i="21"/>
  <c r="AG12" i="21"/>
  <c r="AF12" i="21"/>
  <c r="BD11" i="21"/>
  <c r="BC11" i="21"/>
  <c r="BB11" i="21"/>
  <c r="BA11" i="21"/>
  <c r="AZ11" i="21"/>
  <c r="AY11" i="21"/>
  <c r="AX11" i="21"/>
  <c r="AW11" i="21"/>
  <c r="AV11" i="21"/>
  <c r="AU11" i="21"/>
  <c r="AT11" i="21"/>
  <c r="AS11" i="21"/>
  <c r="AR11" i="21"/>
  <c r="AQ11" i="21"/>
  <c r="AP11" i="21"/>
  <c r="AO11" i="21"/>
  <c r="AN11" i="21"/>
  <c r="AM11" i="21"/>
  <c r="AL11" i="21"/>
  <c r="AK11" i="21"/>
  <c r="AJ11" i="21"/>
  <c r="AI11" i="21"/>
  <c r="AH11" i="21"/>
  <c r="AG11" i="21"/>
  <c r="AF11" i="21"/>
  <c r="BD10" i="21"/>
  <c r="BC10" i="21"/>
  <c r="BB10" i="21"/>
  <c r="BA10" i="21"/>
  <c r="AZ10" i="21"/>
  <c r="AY10" i="21"/>
  <c r="AX10" i="21"/>
  <c r="AW10" i="21"/>
  <c r="AV10" i="21"/>
  <c r="AU10" i="21"/>
  <c r="AT10" i="21"/>
  <c r="AS10" i="21"/>
  <c r="AR10" i="21"/>
  <c r="AQ10" i="21"/>
  <c r="AP10" i="21"/>
  <c r="AO10" i="21"/>
  <c r="AN10" i="21"/>
  <c r="AM10" i="21"/>
  <c r="AL10" i="21"/>
  <c r="AK10" i="21"/>
  <c r="AJ10" i="21"/>
  <c r="AI10" i="21"/>
  <c r="AH10" i="21"/>
  <c r="AG10" i="21"/>
  <c r="AF10" i="21"/>
  <c r="BD9" i="21"/>
  <c r="BC9" i="21"/>
  <c r="BB9" i="21"/>
  <c r="BA9" i="21"/>
  <c r="AZ9" i="21"/>
  <c r="AY9" i="21"/>
  <c r="AX9" i="21"/>
  <c r="AW9" i="21"/>
  <c r="AV9" i="21"/>
  <c r="AU9" i="21"/>
  <c r="AT9" i="21"/>
  <c r="AS9" i="21"/>
  <c r="AR9" i="21"/>
  <c r="AQ9" i="21"/>
  <c r="AP9" i="21"/>
  <c r="AO9" i="21"/>
  <c r="AN9" i="21"/>
  <c r="AM9" i="21"/>
  <c r="AL9" i="21"/>
  <c r="AK9" i="21"/>
  <c r="AJ9" i="21"/>
  <c r="AI9" i="21"/>
  <c r="AH9" i="21"/>
  <c r="AG9" i="21"/>
  <c r="AF9" i="21"/>
  <c r="BD8" i="21"/>
  <c r="BC8" i="21"/>
  <c r="BB8" i="21"/>
  <c r="BA8" i="21"/>
  <c r="AZ8" i="21"/>
  <c r="AY8" i="21"/>
  <c r="AX8" i="21"/>
  <c r="AW8" i="21"/>
  <c r="AV8" i="21"/>
  <c r="AU8" i="21"/>
  <c r="AT8" i="21"/>
  <c r="AS8" i="21"/>
  <c r="AR8" i="21"/>
  <c r="AQ8" i="21"/>
  <c r="AP8" i="21"/>
  <c r="AO8" i="21"/>
  <c r="AN8" i="21"/>
  <c r="AM8" i="21"/>
  <c r="AL8" i="21"/>
  <c r="AK8" i="21"/>
  <c r="AJ8" i="21"/>
  <c r="AI8" i="21"/>
  <c r="AH8" i="21"/>
  <c r="AG8" i="21"/>
  <c r="AF8" i="21"/>
  <c r="BD7" i="21"/>
  <c r="BC7" i="21"/>
  <c r="BB7" i="21"/>
  <c r="BA7" i="21"/>
  <c r="AZ7" i="21"/>
  <c r="AY7" i="21"/>
  <c r="AX7" i="21"/>
  <c r="AW7" i="21"/>
  <c r="AV7" i="21"/>
  <c r="AU7" i="21"/>
  <c r="AT7" i="21"/>
  <c r="AS7" i="21"/>
  <c r="AR7" i="21"/>
  <c r="AQ7" i="21"/>
  <c r="AP7" i="21"/>
  <c r="AO7" i="21"/>
  <c r="AN7" i="21"/>
  <c r="AM7" i="21"/>
  <c r="AL7" i="21"/>
  <c r="AK7" i="21"/>
  <c r="AJ7" i="21"/>
  <c r="AI7" i="21"/>
  <c r="AH7" i="21"/>
  <c r="AG7" i="21"/>
  <c r="AF7" i="21"/>
  <c r="BD6" i="21"/>
  <c r="BC6" i="21"/>
  <c r="BB6" i="21"/>
  <c r="BA6" i="21"/>
  <c r="AZ6" i="21"/>
  <c r="AY6" i="21"/>
  <c r="AX6" i="21"/>
  <c r="AW6" i="21"/>
  <c r="AV6" i="21"/>
  <c r="AU6" i="21"/>
  <c r="AT6" i="21"/>
  <c r="AS6" i="21"/>
  <c r="AR6" i="21"/>
  <c r="AQ6" i="21"/>
  <c r="AP6" i="21"/>
  <c r="AO6" i="21"/>
  <c r="AN6" i="21"/>
  <c r="AM6" i="21"/>
  <c r="AL6" i="21"/>
  <c r="AK6" i="21"/>
  <c r="AJ6" i="21"/>
  <c r="AI6" i="21"/>
  <c r="AH6" i="21"/>
  <c r="AG6" i="21"/>
  <c r="BD5" i="21"/>
  <c r="BC5" i="21"/>
  <c r="BB5" i="21"/>
  <c r="BA5" i="21"/>
  <c r="AZ5" i="21"/>
  <c r="AY5" i="21"/>
  <c r="AX5" i="21"/>
  <c r="AW5" i="21"/>
  <c r="AV5" i="21"/>
  <c r="AU5" i="21"/>
  <c r="AT5" i="21"/>
  <c r="AS5" i="21"/>
  <c r="AR5" i="21"/>
  <c r="AQ5" i="21"/>
  <c r="AP5" i="21"/>
  <c r="AO5" i="21"/>
  <c r="AN5" i="21"/>
  <c r="AM5" i="21"/>
  <c r="AL5" i="21"/>
  <c r="AK5" i="21"/>
  <c r="AJ5" i="21"/>
  <c r="AI5" i="21"/>
  <c r="AH5" i="21"/>
  <c r="AG5" i="21"/>
  <c r="AF5" i="21"/>
  <c r="BD4" i="21"/>
  <c r="BC4" i="21"/>
  <c r="BB4" i="21"/>
  <c r="BA4" i="21"/>
  <c r="AZ4" i="21"/>
  <c r="AY4" i="21"/>
  <c r="AX4" i="21"/>
  <c r="AW4" i="21"/>
  <c r="AV4" i="21"/>
  <c r="AU4" i="21"/>
  <c r="AT4" i="21"/>
  <c r="AS4" i="21"/>
  <c r="AR4" i="21"/>
  <c r="AQ4" i="21"/>
  <c r="AP4" i="21"/>
  <c r="AO4" i="21"/>
  <c r="AN4" i="21"/>
  <c r="AM4" i="21"/>
  <c r="AL4" i="21"/>
  <c r="AK4" i="21"/>
  <c r="AJ4" i="21"/>
  <c r="AI4" i="21"/>
  <c r="AH4" i="21"/>
  <c r="AG4" i="21"/>
  <c r="AF4" i="21"/>
  <c r="BD3" i="21"/>
  <c r="BC3" i="21"/>
  <c r="BB3" i="21"/>
  <c r="BA3" i="21"/>
  <c r="AZ3" i="21"/>
  <c r="AY3" i="21"/>
  <c r="AX3" i="21"/>
  <c r="AW3" i="21"/>
  <c r="AV3" i="21"/>
  <c r="AU3" i="21"/>
  <c r="AT3" i="21"/>
  <c r="AS3" i="21"/>
  <c r="AR3" i="21"/>
  <c r="AQ3" i="21"/>
  <c r="AP3" i="21"/>
  <c r="AO3" i="21"/>
  <c r="AN3" i="21"/>
  <c r="AM3" i="21"/>
  <c r="AL3" i="21"/>
  <c r="AK3" i="21"/>
  <c r="AJ3" i="21"/>
  <c r="AI3" i="21"/>
  <c r="AH3" i="21"/>
  <c r="AG3" i="21"/>
  <c r="AF3" i="21"/>
  <c r="AF6" i="21"/>
  <c r="AK26" i="21" l="1"/>
  <c r="AS26" i="21"/>
  <c r="BA26" i="21"/>
  <c r="AL26" i="21"/>
  <c r="AT26" i="21"/>
  <c r="BB26" i="21"/>
  <c r="AE18" i="21"/>
  <c r="AE28" i="21" s="1"/>
  <c r="AE29" i="21" s="1"/>
  <c r="AW18" i="21"/>
  <c r="AF18" i="21"/>
  <c r="BD18" i="21"/>
  <c r="AV18" i="21"/>
  <c r="BC18" i="21"/>
  <c r="AU18" i="21"/>
  <c r="AM18" i="21"/>
  <c r="BB18" i="21"/>
  <c r="AT18" i="21"/>
  <c r="AL18" i="21"/>
  <c r="BA18" i="21"/>
  <c r="AS18" i="21"/>
  <c r="AK18" i="21"/>
  <c r="AZ18" i="21"/>
  <c r="AR18" i="21"/>
  <c r="AJ18" i="21"/>
  <c r="AY18" i="21"/>
  <c r="AQ18" i="21"/>
  <c r="AI18" i="21"/>
  <c r="AH18" i="21"/>
  <c r="AX18" i="21"/>
  <c r="AP18" i="21"/>
  <c r="AG18" i="21"/>
  <c r="AO18" i="21"/>
  <c r="AN18" i="21"/>
  <c r="AM26" i="21"/>
  <c r="AU26" i="21"/>
  <c r="BC26" i="21"/>
  <c r="AF26" i="21"/>
  <c r="AN26" i="21"/>
  <c r="AV26" i="21"/>
  <c r="BD26" i="21"/>
  <c r="AG26" i="21"/>
  <c r="AO26" i="21"/>
  <c r="AW26" i="21"/>
  <c r="AH26" i="21"/>
  <c r="AP26" i="21"/>
  <c r="AX26" i="21"/>
  <c r="AI26" i="21"/>
  <c r="AQ26" i="21"/>
  <c r="AY26" i="21"/>
  <c r="AJ26" i="21"/>
  <c r="AR26" i="21"/>
  <c r="AZ26" i="21"/>
  <c r="AG28" i="21" l="1"/>
  <c r="AG29" i="21" s="1"/>
  <c r="AL28" i="21"/>
  <c r="AL29" i="21" s="1"/>
  <c r="BA28" i="21"/>
  <c r="BA29" i="21" s="1"/>
  <c r="AO28" i="21"/>
  <c r="AO29" i="21" s="1"/>
  <c r="AJ28" i="21"/>
  <c r="AM28" i="21"/>
  <c r="AM29" i="21" s="1"/>
  <c r="AS28" i="21"/>
  <c r="AS29" i="21" s="1"/>
  <c r="AP28" i="21"/>
  <c r="AP29" i="21" s="1"/>
  <c r="AI28" i="21"/>
  <c r="AI29" i="21" s="1"/>
  <c r="AF28" i="21"/>
  <c r="AF29" i="21" s="1"/>
  <c r="S19" i="21" s="1"/>
  <c r="AN28" i="21"/>
  <c r="AN29" i="21" s="1"/>
  <c r="AY28" i="21"/>
  <c r="AY29" i="21" s="1"/>
  <c r="AT28" i="21"/>
  <c r="AT29" i="21" s="1"/>
  <c r="AW28" i="21"/>
  <c r="AW29" i="21" s="1"/>
  <c r="BB28" i="21"/>
  <c r="BB29" i="21" s="1"/>
  <c r="AR28" i="21"/>
  <c r="AR29" i="21" s="1"/>
  <c r="AZ28" i="21"/>
  <c r="AZ29" i="21" s="1"/>
  <c r="AU28" i="21"/>
  <c r="AU29" i="21" s="1"/>
  <c r="AX28" i="21"/>
  <c r="AX29" i="21" s="1"/>
  <c r="AK28" i="21"/>
  <c r="AK29" i="21" s="1"/>
  <c r="BC28" i="21"/>
  <c r="BC29" i="21" s="1"/>
  <c r="AH28" i="21"/>
  <c r="AH29" i="21" s="1"/>
  <c r="AV28" i="21"/>
  <c r="AV29" i="21" s="1"/>
  <c r="BD28" i="21"/>
  <c r="BD29" i="21" s="1"/>
  <c r="AQ28" i="21"/>
  <c r="AQ29" i="21" s="1"/>
  <c r="AA12" i="21"/>
  <c r="AA11" i="21"/>
  <c r="AJ29" i="21" l="1"/>
  <c r="V13" i="21"/>
  <c r="V14" i="21"/>
  <c r="V12" i="21"/>
  <c r="V10" i="21" l="1"/>
  <c r="V15" i="21" s="1"/>
  <c r="U15" i="21"/>
</calcChain>
</file>

<file path=xl/sharedStrings.xml><?xml version="1.0" encoding="utf-8"?>
<sst xmlns="http://schemas.openxmlformats.org/spreadsheetml/2006/main" count="147" uniqueCount="56">
  <si>
    <t>L</t>
  </si>
  <si>
    <t>C</t>
  </si>
  <si>
    <t>W</t>
  </si>
  <si>
    <t>O</t>
  </si>
  <si>
    <t>S</t>
  </si>
  <si>
    <t>Trade Ratio</t>
  </si>
  <si>
    <t>Total</t>
  </si>
  <si>
    <t>After</t>
  </si>
  <si>
    <t>Before</t>
  </si>
  <si>
    <t>Initial Settlements</t>
  </si>
  <si>
    <t>Total Settlements</t>
  </si>
  <si>
    <t>Total Cities</t>
  </si>
  <si>
    <t>Settlements - Cities</t>
  </si>
  <si>
    <t>Initial Roads</t>
  </si>
  <si>
    <t>Total Roads</t>
  </si>
  <si>
    <t>Color Coding</t>
  </si>
  <si>
    <t>Constant</t>
  </si>
  <si>
    <t>Variable</t>
  </si>
  <si>
    <t>Calculation</t>
  </si>
  <si>
    <t>Objective</t>
  </si>
  <si>
    <t>Dev Cards</t>
  </si>
  <si>
    <t>Knight</t>
  </si>
  <si>
    <t>Monopoly</t>
  </si>
  <si>
    <t>VP</t>
  </si>
  <si>
    <t>Longest Roads</t>
  </si>
  <si>
    <t>Largest Army</t>
  </si>
  <si>
    <t>Needed</t>
  </si>
  <si>
    <t>Knights</t>
  </si>
  <si>
    <t>VPs</t>
  </si>
  <si>
    <t>Weighted VPs</t>
  </si>
  <si>
    <t>Longest Road Distribution</t>
  </si>
  <si>
    <t>Largetst Army Distribution</t>
  </si>
  <si>
    <t># of Roads</t>
  </si>
  <si>
    <t># of Knights</t>
  </si>
  <si>
    <t>Left</t>
  </si>
  <si>
    <t>Trade Loss</t>
  </si>
  <si>
    <t>-&gt;</t>
  </si>
  <si>
    <t>Road</t>
  </si>
  <si>
    <t>Settlement</t>
  </si>
  <si>
    <t>City</t>
  </si>
  <si>
    <t>Dev Card</t>
  </si>
  <si>
    <t>Items Built</t>
  </si>
  <si>
    <t>Trade Gain</t>
  </si>
  <si>
    <t>Year of Plenty</t>
  </si>
  <si>
    <t>Road Building</t>
  </si>
  <si>
    <t>&gt;=</t>
  </si>
  <si>
    <t>&lt;=</t>
  </si>
  <si>
    <t>Settlements - Roads</t>
  </si>
  <si>
    <t>Cities - Settlements</t>
  </si>
  <si>
    <t>Total VPs</t>
  </si>
  <si>
    <t>Rounded VPs</t>
  </si>
  <si>
    <t>Constraint</t>
  </si>
  <si>
    <t>`</t>
  </si>
  <si>
    <t>Cumulative %</t>
  </si>
  <si>
    <t>Assumption</t>
  </si>
  <si>
    <t>Note: When a settlement is upgraded to a city, that settlement is kept for the purpose of the model, so the settlement and the upgraded city together are worth 2 VPs.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</si>
</sst>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7" borderId="0" xfId="0" applyFill="1"/>
    <xf numFmtId="0" fontId="0" fillId="0" borderId="0" xfId="0" applyFill="1"/>
    <xf numFmtId="0" fontId="16" fillId="0" borderId="0" xfId="0" applyFont="1"/>
    <xf numFmtId="0" fontId="19" fillId="0" borderId="0" xfId="0" applyFont="1"/>
    <xf numFmtId="0" fontId="16" fillId="0" borderId="0" xfId="0" applyFont="1" applyFill="1"/>
    <xf numFmtId="0" fontId="0" fillId="37" borderId="0" xfId="0" applyFont="1" applyFill="1"/>
    <xf numFmtId="0" fontId="0" fillId="35" borderId="0" xfId="0" applyFont="1" applyFill="1"/>
    <xf numFmtId="0" fontId="19" fillId="0" borderId="0" xfId="0" applyFont="1" applyFill="1"/>
    <xf numFmtId="9" fontId="0" fillId="0" borderId="0" xfId="0" applyNumberFormat="1"/>
    <xf numFmtId="9" fontId="0" fillId="34" borderId="0" xfId="0" applyNumberFormat="1" applyFill="1"/>
    <xf numFmtId="9" fontId="0" fillId="37" borderId="0" xfId="42" applyFont="1" applyFill="1"/>
    <xf numFmtId="0" fontId="16" fillId="0" borderId="0" xfId="0" quotePrefix="1" applyFont="1"/>
    <xf numFmtId="0" fontId="0" fillId="0" borderId="0" xfId="0" applyFill="1" applyBorder="1"/>
    <xf numFmtId="0" fontId="19" fillId="0" borderId="0" xfId="0" applyFont="1" applyFill="1" applyBorder="1"/>
    <xf numFmtId="0" fontId="16" fillId="0" borderId="0" xfId="0" applyFont="1" applyAlignment="1">
      <alignment horizontal="left" indent="1"/>
    </xf>
    <xf numFmtId="0" fontId="16" fillId="0" borderId="0" xfId="0" applyFont="1" applyAlignment="1">
      <alignment horizontal="left"/>
    </xf>
    <xf numFmtId="0" fontId="16" fillId="37" borderId="0" xfId="0" applyFont="1" applyFill="1"/>
    <xf numFmtId="0" fontId="16" fillId="34" borderId="0" xfId="0" applyFont="1" applyFill="1"/>
    <xf numFmtId="0" fontId="16" fillId="33" borderId="0" xfId="0" applyFont="1" applyFill="1"/>
    <xf numFmtId="0" fontId="16" fillId="35" borderId="0" xfId="0" applyFont="1" applyFill="1"/>
    <xf numFmtId="0" fontId="16" fillId="36" borderId="0" xfId="0" applyFont="1" applyFill="1"/>
    <xf numFmtId="0" fontId="16" fillId="38" borderId="0" xfId="0" applyFont="1" applyFill="1"/>
    <xf numFmtId="0" fontId="0" fillId="38" borderId="0" xfId="0" applyFill="1"/>
    <xf numFmtId="0" fontId="0" fillId="38" borderId="0" xfId="0" applyFont="1" applyFill="1"/>
    <xf numFmtId="0" fontId="0" fillId="38" borderId="0" xfId="0" applyFill="1" applyBorder="1"/>
    <xf numFmtId="164" fontId="0" fillId="35" borderId="0" xfId="0" applyNumberFormat="1" applyFill="1"/>
    <xf numFmtId="164" fontId="0" fillId="36" borderId="0" xfId="0" applyNumberFormat="1" applyFill="1"/>
    <xf numFmtId="0" fontId="14" fillId="0" borderId="0" xfId="0" applyFont="1" applyAlignment="1">
      <alignment horizontal="lef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2FCC8-EE53-EB42-A739-480F37E5D49A}">
  <sheetPr>
    <pageSetUpPr autoPageBreaks="0"/>
  </sheetPr>
  <dimension ref="A1:BD41"/>
  <sheetViews>
    <sheetView showGridLines="0" tabSelected="1" zoomScale="85" zoomScaleNormal="85" workbookViewId="0">
      <selection activeCell="U22" sqref="U22"/>
    </sheetView>
  </sheetViews>
  <sheetFormatPr defaultColWidth="10.6640625" defaultRowHeight="15.5" x14ac:dyDescent="0.35"/>
  <cols>
    <col min="1" max="1" width="17.5" style="8" bestFit="1" customWidth="1"/>
    <col min="2" max="2" width="2.4140625" style="5" bestFit="1" customWidth="1"/>
    <col min="3" max="4" width="2.75" style="5" bestFit="1" customWidth="1"/>
    <col min="5" max="5" width="2" style="5" customWidth="1"/>
    <col min="6" max="6" width="9.33203125" style="5" bestFit="1" customWidth="1"/>
    <col min="7" max="7" width="2.5" style="5" bestFit="1" customWidth="1"/>
    <col min="8" max="8" width="2.33203125" style="5" bestFit="1" customWidth="1"/>
    <col min="9" max="9" width="9.75" bestFit="1" customWidth="1"/>
    <col min="10" max="10" width="2.5" style="6" bestFit="1" customWidth="1"/>
    <col min="11" max="11" width="2.83203125" customWidth="1"/>
    <col min="12" max="12" width="5.33203125" customWidth="1"/>
    <col min="13" max="13" width="6.33203125" bestFit="1" customWidth="1"/>
    <col min="14" max="14" width="5.08203125" bestFit="1" customWidth="1"/>
    <col min="15" max="15" width="2.83203125" customWidth="1"/>
    <col min="16" max="16" width="5.08203125" bestFit="1" customWidth="1"/>
    <col min="17" max="17" width="9.9140625" bestFit="1" customWidth="1"/>
    <col min="18" max="18" width="3.9140625" bestFit="1" customWidth="1"/>
    <col min="19" max="19" width="8.25" bestFit="1" customWidth="1"/>
    <col min="20" max="20" width="3.33203125" bestFit="1" customWidth="1"/>
    <col min="21" max="21" width="7.25" bestFit="1" customWidth="1"/>
    <col min="22" max="22" width="3.9140625" bestFit="1" customWidth="1"/>
    <col min="23" max="23" width="2.75" bestFit="1" customWidth="1"/>
    <col min="24" max="24" width="1.75" bestFit="1" customWidth="1"/>
    <col min="25" max="25" width="3.1640625" customWidth="1"/>
    <col min="26" max="26" width="13.6640625" bestFit="1" customWidth="1"/>
    <col min="27" max="28" width="3.1640625" customWidth="1"/>
    <col min="29" max="29" width="12.83203125" bestFit="1" customWidth="1"/>
    <col min="30" max="30" width="4.6640625" bestFit="1" customWidth="1"/>
    <col min="31" max="31" width="5.6640625" bestFit="1" customWidth="1"/>
    <col min="32" max="33" width="5.1640625" bestFit="1" customWidth="1"/>
    <col min="34" max="34" width="4.5" bestFit="1" customWidth="1"/>
    <col min="35" max="35" width="5.1640625" bestFit="1" customWidth="1"/>
    <col min="36" max="37" width="5.1640625" customWidth="1"/>
    <col min="38" max="38" width="5.1640625" bestFit="1" customWidth="1"/>
    <col min="39" max="45" width="5.1640625" customWidth="1"/>
    <col min="46" max="54" width="4.5" bestFit="1" customWidth="1"/>
    <col min="55" max="55" width="4.6640625" bestFit="1" customWidth="1"/>
    <col min="56" max="56" width="5.6640625" bestFit="1" customWidth="1"/>
  </cols>
  <sheetData>
    <row r="1" spans="1:56" x14ac:dyDescent="0.35">
      <c r="A1" s="8" t="s">
        <v>15</v>
      </c>
      <c r="F1" s="6" t="s">
        <v>35</v>
      </c>
      <c r="G1"/>
      <c r="H1" s="15"/>
      <c r="I1" s="6" t="s">
        <v>42</v>
      </c>
      <c r="J1"/>
      <c r="P1" s="6" t="s">
        <v>37</v>
      </c>
      <c r="Q1" s="6" t="s">
        <v>38</v>
      </c>
      <c r="R1" s="6" t="s">
        <v>39</v>
      </c>
      <c r="S1" s="6" t="s">
        <v>40</v>
      </c>
      <c r="U1" s="5"/>
      <c r="X1" s="16"/>
    </row>
    <row r="2" spans="1:56" x14ac:dyDescent="0.35">
      <c r="A2" s="20" t="s">
        <v>16</v>
      </c>
      <c r="F2" s="3">
        <f t="shared" ref="F2:F21" si="0">I2*$B$11</f>
        <v>0</v>
      </c>
      <c r="G2" t="s">
        <v>0</v>
      </c>
      <c r="H2" s="15" t="s">
        <v>36</v>
      </c>
      <c r="I2" s="1">
        <v>0</v>
      </c>
      <c r="J2" t="s">
        <v>1</v>
      </c>
      <c r="L2" s="6" t="s">
        <v>0</v>
      </c>
      <c r="P2" s="4">
        <v>1</v>
      </c>
      <c r="Q2" s="4">
        <v>1</v>
      </c>
      <c r="R2" s="4">
        <v>0</v>
      </c>
      <c r="S2" s="4">
        <v>0</v>
      </c>
      <c r="U2" s="5"/>
      <c r="X2" s="16"/>
      <c r="Y2" s="16"/>
      <c r="AC2" s="6" t="s">
        <v>27</v>
      </c>
      <c r="AD2" s="6" t="s">
        <v>28</v>
      </c>
      <c r="AE2" s="6">
        <v>0</v>
      </c>
      <c r="AF2" s="6">
        <v>1</v>
      </c>
      <c r="AG2" s="6">
        <v>2</v>
      </c>
      <c r="AH2" s="6">
        <v>3</v>
      </c>
      <c r="AI2" s="6">
        <v>4</v>
      </c>
      <c r="AJ2" s="6">
        <v>5</v>
      </c>
      <c r="AK2" s="6">
        <v>6</v>
      </c>
      <c r="AL2" s="6">
        <v>7</v>
      </c>
      <c r="AM2" s="6">
        <v>8</v>
      </c>
      <c r="AN2" s="6">
        <v>9</v>
      </c>
      <c r="AO2" s="6">
        <v>10</v>
      </c>
      <c r="AP2" s="6">
        <v>11</v>
      </c>
      <c r="AQ2" s="6">
        <v>12</v>
      </c>
      <c r="AR2" s="6">
        <v>13</v>
      </c>
      <c r="AS2" s="6">
        <v>14</v>
      </c>
      <c r="AT2" s="6">
        <v>15</v>
      </c>
      <c r="AU2" s="6">
        <v>16</v>
      </c>
      <c r="AV2" s="6">
        <v>17</v>
      </c>
      <c r="AW2" s="6">
        <v>18</v>
      </c>
      <c r="AX2" s="6">
        <v>19</v>
      </c>
      <c r="AY2" s="6">
        <v>20</v>
      </c>
      <c r="AZ2" s="6">
        <v>21</v>
      </c>
      <c r="BA2" s="6">
        <v>22</v>
      </c>
      <c r="BB2" s="6">
        <v>23</v>
      </c>
      <c r="BC2" s="6">
        <v>24</v>
      </c>
      <c r="BD2" s="6">
        <v>25</v>
      </c>
    </row>
    <row r="3" spans="1:56" x14ac:dyDescent="0.35">
      <c r="A3" s="21" t="s">
        <v>54</v>
      </c>
      <c r="F3" s="3">
        <f t="shared" si="0"/>
        <v>4</v>
      </c>
      <c r="G3" t="s">
        <v>0</v>
      </c>
      <c r="H3" s="15" t="s">
        <v>36</v>
      </c>
      <c r="I3" s="1">
        <v>1</v>
      </c>
      <c r="J3" t="s">
        <v>4</v>
      </c>
      <c r="L3" s="6" t="s">
        <v>1</v>
      </c>
      <c r="P3" s="4">
        <v>1</v>
      </c>
      <c r="Q3" s="4">
        <v>1</v>
      </c>
      <c r="R3" s="4">
        <v>0</v>
      </c>
      <c r="S3" s="4">
        <v>0</v>
      </c>
      <c r="U3" s="5"/>
      <c r="X3" s="16"/>
      <c r="Y3" s="16"/>
      <c r="Z3" s="6" t="s">
        <v>20</v>
      </c>
      <c r="AA3" s="4">
        <v>25</v>
      </c>
      <c r="AC3" s="6">
        <v>0</v>
      </c>
      <c r="AD3" s="10">
        <f>AD39</f>
        <v>0</v>
      </c>
      <c r="AE3" s="14">
        <f t="shared" ref="AE3:AN17" si="1">IFERROR(COMBIN($AA$4,$AC3)*COMBIN($AA$3-$AA$4,AE$2-$AC3)/COMBIN($AA$3,AE$2),0)</f>
        <v>1</v>
      </c>
      <c r="AF3" s="14">
        <f t="shared" si="1"/>
        <v>0.44</v>
      </c>
      <c r="AG3" s="14">
        <f t="shared" si="1"/>
        <v>0.18333333333333332</v>
      </c>
      <c r="AH3" s="14">
        <f t="shared" si="1"/>
        <v>7.1739130434782611E-2</v>
      </c>
      <c r="AI3" s="14">
        <f t="shared" si="1"/>
        <v>2.6086956521739126E-2</v>
      </c>
      <c r="AJ3" s="14">
        <f t="shared" si="1"/>
        <v>8.6956521739130436E-3</v>
      </c>
      <c r="AK3" s="14">
        <f t="shared" si="1"/>
        <v>2.6086956521739132E-3</v>
      </c>
      <c r="AL3" s="14">
        <f t="shared" si="1"/>
        <v>6.8649885583524015E-4</v>
      </c>
      <c r="AM3" s="14">
        <f t="shared" si="1"/>
        <v>1.5255530129672007E-4</v>
      </c>
      <c r="AN3" s="14">
        <f t="shared" si="1"/>
        <v>2.6921523758244717E-5</v>
      </c>
      <c r="AO3" s="14">
        <f t="shared" ref="AO3:AX17" si="2">IFERROR(COMBIN($AA$4,$AC3)*COMBIN($AA$3-$AA$4,AO$2-$AC3)/COMBIN($AA$3,AO$2),0)</f>
        <v>3.36519046978059E-6</v>
      </c>
      <c r="AP3" s="14">
        <f t="shared" si="2"/>
        <v>2.2434603131870596E-7</v>
      </c>
      <c r="AQ3" s="14">
        <f t="shared" si="2"/>
        <v>0</v>
      </c>
      <c r="AR3" s="14">
        <f t="shared" si="2"/>
        <v>0</v>
      </c>
      <c r="AS3" s="14">
        <f t="shared" si="2"/>
        <v>0</v>
      </c>
      <c r="AT3" s="14">
        <f t="shared" si="2"/>
        <v>0</v>
      </c>
      <c r="AU3" s="14">
        <f t="shared" si="2"/>
        <v>0</v>
      </c>
      <c r="AV3" s="14">
        <f t="shared" si="2"/>
        <v>0</v>
      </c>
      <c r="AW3" s="14">
        <f t="shared" si="2"/>
        <v>0</v>
      </c>
      <c r="AX3" s="14">
        <f t="shared" si="2"/>
        <v>0</v>
      </c>
      <c r="AY3" s="14">
        <f t="shared" ref="AY3:BD17" si="3">IFERROR(COMBIN($AA$4,$AC3)*COMBIN($AA$3-$AA$4,AY$2-$AC3)/COMBIN($AA$3,AY$2),0)</f>
        <v>0</v>
      </c>
      <c r="AZ3" s="14">
        <f t="shared" si="3"/>
        <v>0</v>
      </c>
      <c r="BA3" s="14">
        <f t="shared" si="3"/>
        <v>0</v>
      </c>
      <c r="BB3" s="14">
        <f t="shared" si="3"/>
        <v>0</v>
      </c>
      <c r="BC3" s="14">
        <f t="shared" si="3"/>
        <v>0</v>
      </c>
      <c r="BD3" s="14">
        <f t="shared" si="3"/>
        <v>0</v>
      </c>
    </row>
    <row r="4" spans="1:56" x14ac:dyDescent="0.35">
      <c r="A4" s="22" t="s">
        <v>17</v>
      </c>
      <c r="F4" s="3">
        <f t="shared" si="0"/>
        <v>0</v>
      </c>
      <c r="G4" t="s">
        <v>0</v>
      </c>
      <c r="H4" s="15" t="s">
        <v>36</v>
      </c>
      <c r="I4" s="1">
        <v>0</v>
      </c>
      <c r="J4" t="s">
        <v>2</v>
      </c>
      <c r="L4" s="6" t="s">
        <v>4</v>
      </c>
      <c r="P4" s="4">
        <v>0</v>
      </c>
      <c r="Q4" s="4">
        <v>1</v>
      </c>
      <c r="R4" s="4">
        <v>0</v>
      </c>
      <c r="S4" s="4">
        <v>1</v>
      </c>
      <c r="U4" s="5"/>
      <c r="X4" s="16"/>
      <c r="Y4" s="16"/>
      <c r="Z4" s="18" t="s">
        <v>21</v>
      </c>
      <c r="AA4" s="4">
        <v>14</v>
      </c>
      <c r="AC4" s="6">
        <v>1</v>
      </c>
      <c r="AD4" s="10">
        <f>AE39</f>
        <v>0</v>
      </c>
      <c r="AE4" s="14">
        <f t="shared" si="1"/>
        <v>0</v>
      </c>
      <c r="AF4" s="14">
        <f t="shared" si="1"/>
        <v>0.56000000000000005</v>
      </c>
      <c r="AG4" s="14">
        <f t="shared" si="1"/>
        <v>0.51333333333333331</v>
      </c>
      <c r="AH4" s="14">
        <f t="shared" si="1"/>
        <v>0.33478260869565218</v>
      </c>
      <c r="AI4" s="14">
        <f t="shared" si="1"/>
        <v>0.18260869565217389</v>
      </c>
      <c r="AJ4" s="14">
        <f t="shared" si="1"/>
        <v>8.6956521739130446E-2</v>
      </c>
      <c r="AK4" s="14">
        <f t="shared" si="1"/>
        <v>3.6521739130434785E-2</v>
      </c>
      <c r="AL4" s="14">
        <f t="shared" si="1"/>
        <v>1.3455377574370705E-2</v>
      </c>
      <c r="AM4" s="14">
        <f t="shared" si="1"/>
        <v>4.2715484363081615E-3</v>
      </c>
      <c r="AN4" s="14">
        <f t="shared" si="1"/>
        <v>1.1307039978462781E-3</v>
      </c>
      <c r="AO4" s="14">
        <f t="shared" si="2"/>
        <v>2.3556333288464131E-4</v>
      </c>
      <c r="AP4" s="14">
        <f t="shared" si="2"/>
        <v>3.4549288823080718E-5</v>
      </c>
      <c r="AQ4" s="14">
        <f t="shared" si="2"/>
        <v>2.6921523758244713E-6</v>
      </c>
      <c r="AR4" s="14">
        <f t="shared" si="2"/>
        <v>0</v>
      </c>
      <c r="AS4" s="14">
        <f t="shared" si="2"/>
        <v>0</v>
      </c>
      <c r="AT4" s="14">
        <f t="shared" si="2"/>
        <v>0</v>
      </c>
      <c r="AU4" s="14">
        <f t="shared" si="2"/>
        <v>0</v>
      </c>
      <c r="AV4" s="14">
        <f t="shared" si="2"/>
        <v>0</v>
      </c>
      <c r="AW4" s="14">
        <f t="shared" si="2"/>
        <v>0</v>
      </c>
      <c r="AX4" s="14">
        <f t="shared" si="2"/>
        <v>0</v>
      </c>
      <c r="AY4" s="14">
        <f t="shared" si="3"/>
        <v>0</v>
      </c>
      <c r="AZ4" s="14">
        <f t="shared" si="3"/>
        <v>0</v>
      </c>
      <c r="BA4" s="14">
        <f t="shared" si="3"/>
        <v>0</v>
      </c>
      <c r="BB4" s="14">
        <f t="shared" si="3"/>
        <v>0</v>
      </c>
      <c r="BC4" s="14">
        <f t="shared" si="3"/>
        <v>0</v>
      </c>
      <c r="BD4" s="14">
        <f t="shared" si="3"/>
        <v>0</v>
      </c>
    </row>
    <row r="5" spans="1:56" x14ac:dyDescent="0.35">
      <c r="A5" s="25" t="s">
        <v>51</v>
      </c>
      <c r="F5" s="3">
        <f t="shared" si="0"/>
        <v>8</v>
      </c>
      <c r="G5" t="s">
        <v>0</v>
      </c>
      <c r="H5" s="15" t="s">
        <v>36</v>
      </c>
      <c r="I5" s="1">
        <v>2</v>
      </c>
      <c r="J5" t="s">
        <v>3</v>
      </c>
      <c r="L5" s="6" t="s">
        <v>2</v>
      </c>
      <c r="P5" s="4">
        <v>0</v>
      </c>
      <c r="Q5" s="4">
        <v>1</v>
      </c>
      <c r="R5" s="4">
        <v>2</v>
      </c>
      <c r="S5" s="4">
        <v>1</v>
      </c>
      <c r="U5" s="5"/>
      <c r="X5" s="16"/>
      <c r="Y5" s="16"/>
      <c r="Z5" s="18" t="s">
        <v>43</v>
      </c>
      <c r="AA5" s="4">
        <v>2</v>
      </c>
      <c r="AC5" s="6">
        <v>2</v>
      </c>
      <c r="AD5" s="10">
        <f>AF39</f>
        <v>0</v>
      </c>
      <c r="AE5" s="14">
        <f t="shared" si="1"/>
        <v>0</v>
      </c>
      <c r="AF5" s="14">
        <f t="shared" si="1"/>
        <v>0</v>
      </c>
      <c r="AG5" s="14">
        <f t="shared" si="1"/>
        <v>0.30333333333333334</v>
      </c>
      <c r="AH5" s="14">
        <f t="shared" si="1"/>
        <v>0.43521739130434783</v>
      </c>
      <c r="AI5" s="14">
        <f t="shared" si="1"/>
        <v>0.39565217391304341</v>
      </c>
      <c r="AJ5" s="14">
        <f t="shared" si="1"/>
        <v>0.28260869565217395</v>
      </c>
      <c r="AK5" s="14">
        <f t="shared" si="1"/>
        <v>0.16956521739130437</v>
      </c>
      <c r="AL5" s="14">
        <f t="shared" si="1"/>
        <v>8.7459954233409576E-2</v>
      </c>
      <c r="AM5" s="14">
        <f t="shared" si="1"/>
        <v>3.8871090770404265E-2</v>
      </c>
      <c r="AN5" s="14">
        <f t="shared" si="1"/>
        <v>1.4699151972001615E-2</v>
      </c>
      <c r="AO5" s="14">
        <f t="shared" si="2"/>
        <v>4.5934849912505054E-3</v>
      </c>
      <c r="AP5" s="14">
        <f t="shared" si="2"/>
        <v>1.1228518867501234E-3</v>
      </c>
      <c r="AQ5" s="14">
        <f t="shared" si="2"/>
        <v>1.9248889487144969E-4</v>
      </c>
      <c r="AR5" s="14">
        <f t="shared" si="2"/>
        <v>1.7498990442859063E-5</v>
      </c>
      <c r="AS5" s="14">
        <f t="shared" si="2"/>
        <v>0</v>
      </c>
      <c r="AT5" s="14">
        <f t="shared" si="2"/>
        <v>0</v>
      </c>
      <c r="AU5" s="14">
        <f t="shared" si="2"/>
        <v>0</v>
      </c>
      <c r="AV5" s="14">
        <f t="shared" si="2"/>
        <v>0</v>
      </c>
      <c r="AW5" s="14">
        <f t="shared" si="2"/>
        <v>0</v>
      </c>
      <c r="AX5" s="14">
        <f t="shared" si="2"/>
        <v>0</v>
      </c>
      <c r="AY5" s="14">
        <f t="shared" si="3"/>
        <v>0</v>
      </c>
      <c r="AZ5" s="14">
        <f t="shared" si="3"/>
        <v>0</v>
      </c>
      <c r="BA5" s="14">
        <f t="shared" si="3"/>
        <v>0</v>
      </c>
      <c r="BB5" s="14">
        <f t="shared" si="3"/>
        <v>0</v>
      </c>
      <c r="BC5" s="14">
        <f t="shared" si="3"/>
        <v>0</v>
      </c>
      <c r="BD5" s="14">
        <f t="shared" si="3"/>
        <v>0</v>
      </c>
    </row>
    <row r="6" spans="1:56" x14ac:dyDescent="0.35">
      <c r="A6" s="23" t="s">
        <v>18</v>
      </c>
      <c r="F6" s="3">
        <f t="shared" si="0"/>
        <v>0</v>
      </c>
      <c r="G6" t="s">
        <v>1</v>
      </c>
      <c r="H6" s="15" t="s">
        <v>36</v>
      </c>
      <c r="I6" s="1">
        <v>0</v>
      </c>
      <c r="J6" t="s">
        <v>0</v>
      </c>
      <c r="L6" s="6" t="s">
        <v>3</v>
      </c>
      <c r="P6" s="4">
        <v>0</v>
      </c>
      <c r="Q6" s="4">
        <v>0</v>
      </c>
      <c r="R6" s="4">
        <v>3</v>
      </c>
      <c r="S6" s="4">
        <v>1</v>
      </c>
      <c r="U6" s="5"/>
      <c r="X6" s="16"/>
      <c r="Y6" s="16"/>
      <c r="Z6" s="18" t="s">
        <v>22</v>
      </c>
      <c r="AA6" s="4">
        <v>2</v>
      </c>
      <c r="AC6" s="6">
        <v>3</v>
      </c>
      <c r="AD6" s="10">
        <f>AG39</f>
        <v>0.6</v>
      </c>
      <c r="AE6" s="14">
        <f t="shared" si="1"/>
        <v>0</v>
      </c>
      <c r="AF6" s="14">
        <f t="shared" si="1"/>
        <v>0</v>
      </c>
      <c r="AG6" s="14">
        <f t="shared" si="1"/>
        <v>0</v>
      </c>
      <c r="AH6" s="14">
        <f t="shared" si="1"/>
        <v>0.1582608695652174</v>
      </c>
      <c r="AI6" s="14">
        <f t="shared" si="1"/>
        <v>0.31652173913043474</v>
      </c>
      <c r="AJ6" s="14">
        <f t="shared" si="1"/>
        <v>0.37681159420289861</v>
      </c>
      <c r="AK6" s="14">
        <f t="shared" si="1"/>
        <v>0.33913043478260874</v>
      </c>
      <c r="AL6" s="14">
        <f t="shared" si="1"/>
        <v>0.2498855835240274</v>
      </c>
      <c r="AM6" s="14">
        <f t="shared" si="1"/>
        <v>0.15548436308161706</v>
      </c>
      <c r="AN6" s="14">
        <f t="shared" si="1"/>
        <v>8.2315251043209026E-2</v>
      </c>
      <c r="AO6" s="14">
        <f t="shared" si="2"/>
        <v>3.6747879930004043E-2</v>
      </c>
      <c r="AP6" s="14">
        <f t="shared" si="2"/>
        <v>1.347422264100148E-2</v>
      </c>
      <c r="AQ6" s="14">
        <f t="shared" si="2"/>
        <v>3.8497778974289939E-3</v>
      </c>
      <c r="AR6" s="14">
        <f t="shared" si="2"/>
        <v>7.6995557948579877E-4</v>
      </c>
      <c r="AS6" s="14">
        <f t="shared" si="2"/>
        <v>8.1661955400008974E-5</v>
      </c>
      <c r="AT6" s="14">
        <f t="shared" si="2"/>
        <v>0</v>
      </c>
      <c r="AU6" s="14">
        <f t="shared" si="2"/>
        <v>0</v>
      </c>
      <c r="AV6" s="14">
        <f t="shared" si="2"/>
        <v>0</v>
      </c>
      <c r="AW6" s="14">
        <f t="shared" si="2"/>
        <v>0</v>
      </c>
      <c r="AX6" s="14">
        <f t="shared" si="2"/>
        <v>0</v>
      </c>
      <c r="AY6" s="14">
        <f t="shared" si="3"/>
        <v>0</v>
      </c>
      <c r="AZ6" s="14">
        <f t="shared" si="3"/>
        <v>0</v>
      </c>
      <c r="BA6" s="14">
        <f t="shared" si="3"/>
        <v>0</v>
      </c>
      <c r="BB6" s="14">
        <f t="shared" si="3"/>
        <v>0</v>
      </c>
      <c r="BC6" s="14">
        <f t="shared" si="3"/>
        <v>0</v>
      </c>
      <c r="BD6" s="14">
        <f t="shared" si="3"/>
        <v>0</v>
      </c>
    </row>
    <row r="7" spans="1:56" x14ac:dyDescent="0.35">
      <c r="A7" s="24" t="s">
        <v>19</v>
      </c>
      <c r="F7" s="3">
        <f t="shared" si="0"/>
        <v>4</v>
      </c>
      <c r="G7" t="s">
        <v>1</v>
      </c>
      <c r="H7" s="15" t="s">
        <v>36</v>
      </c>
      <c r="I7" s="1">
        <v>1</v>
      </c>
      <c r="J7" t="s">
        <v>4</v>
      </c>
      <c r="L7" s="6" t="s">
        <v>6</v>
      </c>
      <c r="P7" s="4">
        <f t="shared" ref="P7:S7" si="4">SUM(P2:P6)</f>
        <v>2</v>
      </c>
      <c r="Q7" s="4">
        <f t="shared" si="4"/>
        <v>4</v>
      </c>
      <c r="R7" s="4">
        <f t="shared" si="4"/>
        <v>5</v>
      </c>
      <c r="S7" s="4">
        <f t="shared" si="4"/>
        <v>3</v>
      </c>
      <c r="U7" s="5"/>
      <c r="X7" s="16"/>
      <c r="Y7" s="16"/>
      <c r="Z7" s="18" t="s">
        <v>44</v>
      </c>
      <c r="AA7" s="4">
        <v>2</v>
      </c>
      <c r="AC7" s="6">
        <v>4</v>
      </c>
      <c r="AD7" s="10">
        <f>AH39</f>
        <v>1.6</v>
      </c>
      <c r="AE7" s="14">
        <f t="shared" si="1"/>
        <v>0</v>
      </c>
      <c r="AF7" s="14">
        <f t="shared" si="1"/>
        <v>0</v>
      </c>
      <c r="AG7" s="14">
        <f t="shared" si="1"/>
        <v>0</v>
      </c>
      <c r="AH7" s="14">
        <f t="shared" si="1"/>
        <v>0</v>
      </c>
      <c r="AI7" s="14">
        <f t="shared" si="1"/>
        <v>7.9130434782608686E-2</v>
      </c>
      <c r="AJ7" s="14">
        <f t="shared" si="1"/>
        <v>0.20724637681159422</v>
      </c>
      <c r="AK7" s="14">
        <f t="shared" si="1"/>
        <v>0.31086956521739134</v>
      </c>
      <c r="AL7" s="14">
        <f t="shared" si="1"/>
        <v>0.34359267734553767</v>
      </c>
      <c r="AM7" s="14">
        <f t="shared" si="1"/>
        <v>0.30541571319603356</v>
      </c>
      <c r="AN7" s="14">
        <f t="shared" si="1"/>
        <v>0.22636694036882485</v>
      </c>
      <c r="AO7" s="14">
        <f t="shared" si="2"/>
        <v>0.14147933773051555</v>
      </c>
      <c r="AP7" s="14">
        <f t="shared" si="2"/>
        <v>7.4108224525508137E-2</v>
      </c>
      <c r="AQ7" s="14">
        <f t="shared" si="2"/>
        <v>3.1760667653789196E-2</v>
      </c>
      <c r="AR7" s="14">
        <f t="shared" si="2"/>
        <v>1.0586889217929734E-2</v>
      </c>
      <c r="AS7" s="14">
        <f t="shared" si="2"/>
        <v>2.4702741508502712E-3</v>
      </c>
      <c r="AT7" s="14">
        <f t="shared" si="2"/>
        <v>3.0623233275003372E-4</v>
      </c>
      <c r="AU7" s="14">
        <f t="shared" si="2"/>
        <v>0</v>
      </c>
      <c r="AV7" s="14">
        <f t="shared" si="2"/>
        <v>0</v>
      </c>
      <c r="AW7" s="14">
        <f t="shared" si="2"/>
        <v>0</v>
      </c>
      <c r="AX7" s="14">
        <f t="shared" si="2"/>
        <v>0</v>
      </c>
      <c r="AY7" s="14">
        <f t="shared" si="3"/>
        <v>0</v>
      </c>
      <c r="AZ7" s="14">
        <f t="shared" si="3"/>
        <v>0</v>
      </c>
      <c r="BA7" s="14">
        <f t="shared" si="3"/>
        <v>0</v>
      </c>
      <c r="BB7" s="14">
        <f t="shared" si="3"/>
        <v>0</v>
      </c>
      <c r="BC7" s="14">
        <f t="shared" si="3"/>
        <v>0</v>
      </c>
      <c r="BD7" s="14">
        <f t="shared" si="3"/>
        <v>0</v>
      </c>
    </row>
    <row r="8" spans="1:56" x14ac:dyDescent="0.35">
      <c r="F8" s="3">
        <f t="shared" si="0"/>
        <v>0</v>
      </c>
      <c r="G8" t="s">
        <v>1</v>
      </c>
      <c r="H8" s="15" t="s">
        <v>36</v>
      </c>
      <c r="I8" s="1">
        <v>0</v>
      </c>
      <c r="J8" t="s">
        <v>2</v>
      </c>
      <c r="P8" s="5"/>
      <c r="X8" s="16"/>
      <c r="Y8" s="16"/>
      <c r="Z8" s="18" t="s">
        <v>23</v>
      </c>
      <c r="AA8" s="4">
        <v>5</v>
      </c>
      <c r="AC8" s="6">
        <v>5</v>
      </c>
      <c r="AD8" s="10">
        <f>AI39</f>
        <v>2</v>
      </c>
      <c r="AE8" s="14">
        <f t="shared" si="1"/>
        <v>0</v>
      </c>
      <c r="AF8" s="14">
        <f t="shared" si="1"/>
        <v>0</v>
      </c>
      <c r="AG8" s="14">
        <f t="shared" si="1"/>
        <v>0</v>
      </c>
      <c r="AH8" s="14">
        <f t="shared" si="1"/>
        <v>0</v>
      </c>
      <c r="AI8" s="14">
        <f t="shared" si="1"/>
        <v>0</v>
      </c>
      <c r="AJ8" s="14">
        <f t="shared" si="1"/>
        <v>3.7681159420289857E-2</v>
      </c>
      <c r="AK8" s="14">
        <f t="shared" si="1"/>
        <v>0.12434782608695655</v>
      </c>
      <c r="AL8" s="14">
        <f t="shared" si="1"/>
        <v>0.22906178489702511</v>
      </c>
      <c r="AM8" s="14">
        <f t="shared" si="1"/>
        <v>0.30541571319603356</v>
      </c>
      <c r="AN8" s="14">
        <f t="shared" si="1"/>
        <v>0.32338134338403551</v>
      </c>
      <c r="AO8" s="14">
        <f t="shared" si="2"/>
        <v>0.2829586754610311</v>
      </c>
      <c r="AP8" s="14">
        <f t="shared" si="2"/>
        <v>0.20750302867142278</v>
      </c>
      <c r="AQ8" s="14">
        <f t="shared" si="2"/>
        <v>0.12704267061515678</v>
      </c>
      <c r="AR8" s="14">
        <f t="shared" si="2"/>
        <v>6.3521335307578392E-2</v>
      </c>
      <c r="AS8" s="14">
        <f t="shared" si="2"/>
        <v>2.4702741508502716E-2</v>
      </c>
      <c r="AT8" s="14">
        <f t="shared" si="2"/>
        <v>6.737111320500741E-3</v>
      </c>
      <c r="AU8" s="14">
        <f t="shared" si="2"/>
        <v>9.7994346480010774E-4</v>
      </c>
      <c r="AV8" s="14">
        <f t="shared" si="2"/>
        <v>0</v>
      </c>
      <c r="AW8" s="14">
        <f t="shared" si="2"/>
        <v>0</v>
      </c>
      <c r="AX8" s="14">
        <f t="shared" si="2"/>
        <v>0</v>
      </c>
      <c r="AY8" s="14">
        <f t="shared" si="3"/>
        <v>0</v>
      </c>
      <c r="AZ8" s="14">
        <f t="shared" si="3"/>
        <v>0</v>
      </c>
      <c r="BA8" s="14">
        <f t="shared" si="3"/>
        <v>0</v>
      </c>
      <c r="BB8" s="14">
        <f t="shared" si="3"/>
        <v>0</v>
      </c>
      <c r="BC8" s="14">
        <f t="shared" si="3"/>
        <v>0</v>
      </c>
      <c r="BD8" s="14">
        <f t="shared" si="3"/>
        <v>0</v>
      </c>
    </row>
    <row r="9" spans="1:56" x14ac:dyDescent="0.35">
      <c r="A9" s="8" t="s">
        <v>24</v>
      </c>
      <c r="B9" s="2">
        <v>6</v>
      </c>
      <c r="F9" s="3">
        <f t="shared" si="0"/>
        <v>0</v>
      </c>
      <c r="G9" t="s">
        <v>1</v>
      </c>
      <c r="H9" s="15" t="s">
        <v>36</v>
      </c>
      <c r="I9" s="1">
        <v>0</v>
      </c>
      <c r="J9" t="s">
        <v>3</v>
      </c>
      <c r="M9" s="6" t="s">
        <v>8</v>
      </c>
      <c r="N9" s="6" t="s">
        <v>7</v>
      </c>
      <c r="P9" s="6" t="s">
        <v>37</v>
      </c>
      <c r="Q9" s="6" t="s">
        <v>38</v>
      </c>
      <c r="R9" s="6" t="s">
        <v>39</v>
      </c>
      <c r="S9" s="6" t="s">
        <v>40</v>
      </c>
      <c r="U9" s="6" t="s">
        <v>26</v>
      </c>
      <c r="V9" s="6" t="s">
        <v>34</v>
      </c>
      <c r="W9" s="16"/>
      <c r="X9" s="16"/>
      <c r="Y9" s="16"/>
      <c r="AC9" s="6">
        <v>6</v>
      </c>
      <c r="AD9" s="10">
        <f>AJ39</f>
        <v>2</v>
      </c>
      <c r="AE9" s="14">
        <f t="shared" si="1"/>
        <v>0</v>
      </c>
      <c r="AF9" s="14">
        <f t="shared" si="1"/>
        <v>0</v>
      </c>
      <c r="AG9" s="14">
        <f t="shared" si="1"/>
        <v>0</v>
      </c>
      <c r="AH9" s="14">
        <f t="shared" si="1"/>
        <v>0</v>
      </c>
      <c r="AI9" s="14">
        <f t="shared" si="1"/>
        <v>0</v>
      </c>
      <c r="AJ9" s="14">
        <f t="shared" si="1"/>
        <v>0</v>
      </c>
      <c r="AK9" s="14">
        <f t="shared" si="1"/>
        <v>1.6956521739130436E-2</v>
      </c>
      <c r="AL9" s="14">
        <f t="shared" si="1"/>
        <v>6.8718535469107514E-2</v>
      </c>
      <c r="AM9" s="14">
        <f t="shared" si="1"/>
        <v>0.15270785659801675</v>
      </c>
      <c r="AN9" s="14">
        <f t="shared" si="1"/>
        <v>0.24253600753802662</v>
      </c>
      <c r="AO9" s="14">
        <f t="shared" si="2"/>
        <v>0.3031700094225333</v>
      </c>
      <c r="AP9" s="14">
        <f t="shared" si="2"/>
        <v>0.31125454300713412</v>
      </c>
      <c r="AQ9" s="14">
        <f t="shared" si="2"/>
        <v>0.26678960829182918</v>
      </c>
      <c r="AR9" s="14">
        <f t="shared" si="2"/>
        <v>0.19056400592273517</v>
      </c>
      <c r="AS9" s="14">
        <f t="shared" si="2"/>
        <v>0.11116233678826221</v>
      </c>
      <c r="AT9" s="14">
        <f t="shared" si="2"/>
        <v>5.0528334903755551E-2</v>
      </c>
      <c r="AU9" s="14">
        <f t="shared" si="2"/>
        <v>1.6169067169201773E-2</v>
      </c>
      <c r="AV9" s="14">
        <f t="shared" si="2"/>
        <v>2.7765064836003045E-3</v>
      </c>
      <c r="AW9" s="14">
        <f t="shared" si="2"/>
        <v>0</v>
      </c>
      <c r="AX9" s="14">
        <f t="shared" si="2"/>
        <v>0</v>
      </c>
      <c r="AY9" s="14">
        <f t="shared" si="3"/>
        <v>0</v>
      </c>
      <c r="AZ9" s="14">
        <f t="shared" si="3"/>
        <v>0</v>
      </c>
      <c r="BA9" s="14">
        <f t="shared" si="3"/>
        <v>0</v>
      </c>
      <c r="BB9" s="14">
        <f t="shared" si="3"/>
        <v>0</v>
      </c>
      <c r="BC9" s="14">
        <f t="shared" si="3"/>
        <v>0</v>
      </c>
      <c r="BD9" s="14">
        <f t="shared" si="3"/>
        <v>0</v>
      </c>
    </row>
    <row r="10" spans="1:56" x14ac:dyDescent="0.35">
      <c r="A10" s="8" t="s">
        <v>25</v>
      </c>
      <c r="B10" s="2">
        <v>4</v>
      </c>
      <c r="F10" s="3">
        <f t="shared" si="0"/>
        <v>0</v>
      </c>
      <c r="G10" t="s">
        <v>4</v>
      </c>
      <c r="H10" s="15" t="s">
        <v>36</v>
      </c>
      <c r="I10" s="1">
        <v>0</v>
      </c>
      <c r="J10" t="s">
        <v>0</v>
      </c>
      <c r="L10" s="6" t="s">
        <v>0</v>
      </c>
      <c r="M10" s="2">
        <v>18</v>
      </c>
      <c r="N10" s="3">
        <f>M10-SUM(F2:F5)+SUM(I6,I10,I14,I18)</f>
        <v>6</v>
      </c>
      <c r="P10" s="3">
        <f t="shared" ref="P10:S14" si="5">P2*P$18</f>
        <v>2</v>
      </c>
      <c r="Q10" s="3">
        <f t="shared" si="5"/>
        <v>2</v>
      </c>
      <c r="R10" s="3">
        <f t="shared" si="5"/>
        <v>0</v>
      </c>
      <c r="S10" s="3">
        <f t="shared" si="5"/>
        <v>0</v>
      </c>
      <c r="U10" s="3">
        <f>SUM(P10:S10)</f>
        <v>4</v>
      </c>
      <c r="V10" s="10">
        <f>N10-U10</f>
        <v>2</v>
      </c>
      <c r="W10" s="28" t="s">
        <v>45</v>
      </c>
      <c r="X10" s="26">
        <v>0</v>
      </c>
      <c r="Z10" s="19" t="s">
        <v>29</v>
      </c>
      <c r="AC10" s="6">
        <v>7</v>
      </c>
      <c r="AD10" s="10">
        <f>AK39</f>
        <v>2</v>
      </c>
      <c r="AE10" s="14">
        <f t="shared" si="1"/>
        <v>0</v>
      </c>
      <c r="AF10" s="14">
        <f t="shared" si="1"/>
        <v>0</v>
      </c>
      <c r="AG10" s="14">
        <f t="shared" si="1"/>
        <v>0</v>
      </c>
      <c r="AH10" s="14">
        <f t="shared" si="1"/>
        <v>0</v>
      </c>
      <c r="AI10" s="14">
        <f t="shared" si="1"/>
        <v>0</v>
      </c>
      <c r="AJ10" s="14">
        <f t="shared" si="1"/>
        <v>0</v>
      </c>
      <c r="AK10" s="14">
        <f t="shared" si="1"/>
        <v>0</v>
      </c>
      <c r="AL10" s="14">
        <f t="shared" si="1"/>
        <v>7.139588100686497E-3</v>
      </c>
      <c r="AM10" s="14">
        <f t="shared" si="1"/>
        <v>3.4904652936689547E-2</v>
      </c>
      <c r="AN10" s="14">
        <f t="shared" si="1"/>
        <v>9.2394669538295865E-2</v>
      </c>
      <c r="AO10" s="14">
        <f t="shared" si="2"/>
        <v>0.17324000538430478</v>
      </c>
      <c r="AP10" s="14">
        <f t="shared" si="2"/>
        <v>0.25408534123031362</v>
      </c>
      <c r="AQ10" s="14">
        <f t="shared" si="2"/>
        <v>0.30490240947637626</v>
      </c>
      <c r="AR10" s="14">
        <f t="shared" si="2"/>
        <v>0.30490240947637626</v>
      </c>
      <c r="AS10" s="14">
        <f t="shared" si="2"/>
        <v>0.25408534123031362</v>
      </c>
      <c r="AT10" s="14">
        <f t="shared" si="2"/>
        <v>0.17324000538430478</v>
      </c>
      <c r="AU10" s="14">
        <f t="shared" si="2"/>
        <v>9.2394669538295865E-2</v>
      </c>
      <c r="AV10" s="14">
        <f t="shared" si="2"/>
        <v>3.4904652936689547E-2</v>
      </c>
      <c r="AW10" s="14">
        <f t="shared" si="2"/>
        <v>7.139588100686497E-3</v>
      </c>
      <c r="AX10" s="14">
        <f t="shared" si="2"/>
        <v>0</v>
      </c>
      <c r="AY10" s="14">
        <f t="shared" si="3"/>
        <v>0</v>
      </c>
      <c r="AZ10" s="14">
        <f t="shared" si="3"/>
        <v>0</v>
      </c>
      <c r="BA10" s="14">
        <f t="shared" si="3"/>
        <v>0</v>
      </c>
      <c r="BB10" s="14">
        <f t="shared" si="3"/>
        <v>0</v>
      </c>
      <c r="BC10" s="14">
        <f t="shared" si="3"/>
        <v>0</v>
      </c>
      <c r="BD10" s="14">
        <f t="shared" si="3"/>
        <v>0</v>
      </c>
    </row>
    <row r="11" spans="1:56" x14ac:dyDescent="0.35">
      <c r="A11" s="6" t="s">
        <v>5</v>
      </c>
      <c r="B11" s="2">
        <v>4</v>
      </c>
      <c r="F11" s="3">
        <f t="shared" si="0"/>
        <v>0</v>
      </c>
      <c r="G11" t="s">
        <v>4</v>
      </c>
      <c r="H11" s="15" t="s">
        <v>36</v>
      </c>
      <c r="I11" s="1">
        <v>0</v>
      </c>
      <c r="J11" t="s">
        <v>1</v>
      </c>
      <c r="L11" s="6" t="s">
        <v>1</v>
      </c>
      <c r="M11" s="2">
        <v>8</v>
      </c>
      <c r="N11" s="3">
        <f>M11-SUM(F6:F9)+SUM(I2,I11,I15,I19)</f>
        <v>4</v>
      </c>
      <c r="P11" s="3">
        <f t="shared" si="5"/>
        <v>2</v>
      </c>
      <c r="Q11" s="3">
        <f t="shared" si="5"/>
        <v>2</v>
      </c>
      <c r="R11" s="3">
        <f t="shared" si="5"/>
        <v>0</v>
      </c>
      <c r="S11" s="3">
        <f t="shared" si="5"/>
        <v>0</v>
      </c>
      <c r="U11" s="3">
        <f t="shared" ref="U11:U14" si="6">SUM(P11:S11)</f>
        <v>4</v>
      </c>
      <c r="V11" s="10">
        <f>N11-U11</f>
        <v>0</v>
      </c>
      <c r="W11" s="28" t="s">
        <v>45</v>
      </c>
      <c r="X11" s="26">
        <v>0</v>
      </c>
      <c r="Z11" s="18" t="s">
        <v>27</v>
      </c>
      <c r="AA11" s="3">
        <f ca="1">INDEX(AE18:BD18,MATCH(ROUND(S18,0),AE2:BD2,0))</f>
        <v>0</v>
      </c>
      <c r="AC11" s="6">
        <v>8</v>
      </c>
      <c r="AD11" s="10">
        <f>AL39</f>
        <v>2</v>
      </c>
      <c r="AE11" s="14">
        <f t="shared" si="1"/>
        <v>0</v>
      </c>
      <c r="AF11" s="14">
        <f t="shared" si="1"/>
        <v>0</v>
      </c>
      <c r="AG11" s="14">
        <f t="shared" si="1"/>
        <v>0</v>
      </c>
      <c r="AH11" s="14">
        <f t="shared" si="1"/>
        <v>0</v>
      </c>
      <c r="AI11" s="14">
        <f t="shared" si="1"/>
        <v>0</v>
      </c>
      <c r="AJ11" s="14">
        <f t="shared" si="1"/>
        <v>0</v>
      </c>
      <c r="AK11" s="14">
        <f t="shared" si="1"/>
        <v>0</v>
      </c>
      <c r="AL11" s="14">
        <f t="shared" si="1"/>
        <v>0</v>
      </c>
      <c r="AM11" s="14">
        <f t="shared" si="1"/>
        <v>2.7765064836003045E-3</v>
      </c>
      <c r="AN11" s="14">
        <f t="shared" si="1"/>
        <v>1.6169067169201773E-2</v>
      </c>
      <c r="AO11" s="14">
        <f t="shared" si="2"/>
        <v>5.0528334903755551E-2</v>
      </c>
      <c r="AP11" s="14">
        <f t="shared" si="2"/>
        <v>0.11116233678826221</v>
      </c>
      <c r="AQ11" s="14">
        <f t="shared" si="2"/>
        <v>0.19056400592273517</v>
      </c>
      <c r="AR11" s="14">
        <f t="shared" si="2"/>
        <v>0.26678960829182918</v>
      </c>
      <c r="AS11" s="14">
        <f t="shared" si="2"/>
        <v>0.31125454300713412</v>
      </c>
      <c r="AT11" s="14">
        <f t="shared" si="2"/>
        <v>0.3031700094225333</v>
      </c>
      <c r="AU11" s="14">
        <f t="shared" si="2"/>
        <v>0.24253600753802662</v>
      </c>
      <c r="AV11" s="14">
        <f t="shared" si="2"/>
        <v>0.15270785659801675</v>
      </c>
      <c r="AW11" s="14">
        <f t="shared" si="2"/>
        <v>6.8718535469107514E-2</v>
      </c>
      <c r="AX11" s="14">
        <f t="shared" si="2"/>
        <v>1.6956521739130436E-2</v>
      </c>
      <c r="AY11" s="14">
        <f t="shared" si="3"/>
        <v>0</v>
      </c>
      <c r="AZ11" s="14">
        <f t="shared" si="3"/>
        <v>0</v>
      </c>
      <c r="BA11" s="14">
        <f t="shared" si="3"/>
        <v>0</v>
      </c>
      <c r="BB11" s="14">
        <f t="shared" si="3"/>
        <v>0</v>
      </c>
      <c r="BC11" s="14">
        <f t="shared" si="3"/>
        <v>0</v>
      </c>
      <c r="BD11" s="14">
        <f t="shared" si="3"/>
        <v>0</v>
      </c>
    </row>
    <row r="12" spans="1:56" x14ac:dyDescent="0.35">
      <c r="A12" s="8" t="s">
        <v>9</v>
      </c>
      <c r="B12" s="4">
        <v>2</v>
      </c>
      <c r="F12" s="3">
        <f t="shared" si="0"/>
        <v>0</v>
      </c>
      <c r="G12" t="s">
        <v>4</v>
      </c>
      <c r="H12" s="15" t="s">
        <v>36</v>
      </c>
      <c r="I12" s="1">
        <v>0</v>
      </c>
      <c r="J12" t="s">
        <v>2</v>
      </c>
      <c r="L12" s="6" t="s">
        <v>4</v>
      </c>
      <c r="M12" s="2">
        <v>0</v>
      </c>
      <c r="N12" s="3">
        <f>M12-SUM(F10:F13)+SUM(I3,I7,I16,I20)</f>
        <v>2</v>
      </c>
      <c r="P12" s="3">
        <f t="shared" si="5"/>
        <v>0</v>
      </c>
      <c r="Q12" s="3">
        <f t="shared" si="5"/>
        <v>2</v>
      </c>
      <c r="R12" s="3">
        <f t="shared" si="5"/>
        <v>0</v>
      </c>
      <c r="S12" s="3">
        <f t="shared" si="5"/>
        <v>0</v>
      </c>
      <c r="U12" s="3">
        <f t="shared" si="6"/>
        <v>2</v>
      </c>
      <c r="V12" s="10">
        <f>N12-U12</f>
        <v>0</v>
      </c>
      <c r="W12" s="28" t="s">
        <v>45</v>
      </c>
      <c r="X12" s="26">
        <v>0</v>
      </c>
      <c r="Z12" s="18" t="s">
        <v>23</v>
      </c>
      <c r="AA12" s="3">
        <f ca="1">INDEX(AE26:BD26,MATCH(ROUND(S18,0),AE19:BD19,0))</f>
        <v>0</v>
      </c>
      <c r="AC12" s="6">
        <v>9</v>
      </c>
      <c r="AD12" s="10">
        <f>AM39</f>
        <v>2</v>
      </c>
      <c r="AE12" s="14">
        <f t="shared" si="1"/>
        <v>0</v>
      </c>
      <c r="AF12" s="14">
        <f t="shared" si="1"/>
        <v>0</v>
      </c>
      <c r="AG12" s="14">
        <f t="shared" si="1"/>
        <v>0</v>
      </c>
      <c r="AH12" s="14">
        <f t="shared" si="1"/>
        <v>0</v>
      </c>
      <c r="AI12" s="14">
        <f t="shared" si="1"/>
        <v>0</v>
      </c>
      <c r="AJ12" s="14">
        <f t="shared" si="1"/>
        <v>0</v>
      </c>
      <c r="AK12" s="14">
        <f t="shared" si="1"/>
        <v>0</v>
      </c>
      <c r="AL12" s="14">
        <f t="shared" si="1"/>
        <v>0</v>
      </c>
      <c r="AM12" s="14">
        <f t="shared" si="1"/>
        <v>0</v>
      </c>
      <c r="AN12" s="14">
        <f t="shared" si="1"/>
        <v>9.7994346480010774E-4</v>
      </c>
      <c r="AO12" s="14">
        <f t="shared" si="2"/>
        <v>6.737111320500741E-3</v>
      </c>
      <c r="AP12" s="14">
        <f t="shared" si="2"/>
        <v>2.4702741508502716E-2</v>
      </c>
      <c r="AQ12" s="14">
        <f t="shared" si="2"/>
        <v>6.3521335307578392E-2</v>
      </c>
      <c r="AR12" s="14">
        <f t="shared" si="2"/>
        <v>0.12704267061515678</v>
      </c>
      <c r="AS12" s="14">
        <f t="shared" si="2"/>
        <v>0.20750302867142278</v>
      </c>
      <c r="AT12" s="14">
        <f t="shared" si="2"/>
        <v>0.2829586754610311</v>
      </c>
      <c r="AU12" s="14">
        <f t="shared" si="2"/>
        <v>0.32338134338403551</v>
      </c>
      <c r="AV12" s="14">
        <f t="shared" si="2"/>
        <v>0.30541571319603356</v>
      </c>
      <c r="AW12" s="14">
        <f t="shared" si="2"/>
        <v>0.22906178489702511</v>
      </c>
      <c r="AX12" s="14">
        <f t="shared" si="2"/>
        <v>0.12434782608695655</v>
      </c>
      <c r="AY12" s="14">
        <f t="shared" si="3"/>
        <v>3.7681159420289857E-2</v>
      </c>
      <c r="AZ12" s="14">
        <f t="shared" si="3"/>
        <v>0</v>
      </c>
      <c r="BA12" s="14">
        <f t="shared" si="3"/>
        <v>0</v>
      </c>
      <c r="BB12" s="14">
        <f t="shared" si="3"/>
        <v>0</v>
      </c>
      <c r="BC12" s="14">
        <f t="shared" si="3"/>
        <v>0</v>
      </c>
      <c r="BD12" s="14">
        <f t="shared" si="3"/>
        <v>0</v>
      </c>
    </row>
    <row r="13" spans="1:56" x14ac:dyDescent="0.35">
      <c r="A13" s="6" t="s">
        <v>13</v>
      </c>
      <c r="B13" s="4">
        <v>2</v>
      </c>
      <c r="C13" s="7"/>
      <c r="D13" s="7"/>
      <c r="F13" s="3">
        <f t="shared" si="0"/>
        <v>0</v>
      </c>
      <c r="G13" t="s">
        <v>4</v>
      </c>
      <c r="H13" s="15" t="s">
        <v>36</v>
      </c>
      <c r="I13" s="1">
        <v>0</v>
      </c>
      <c r="J13" t="s">
        <v>3</v>
      </c>
      <c r="L13" s="6" t="s">
        <v>2</v>
      </c>
      <c r="M13" s="2">
        <v>6</v>
      </c>
      <c r="N13" s="3">
        <f>M13-SUM(F14:F17)+SUM(I4,I8,I12,I21)</f>
        <v>6</v>
      </c>
      <c r="P13" s="3">
        <f t="shared" si="5"/>
        <v>0</v>
      </c>
      <c r="Q13" s="3">
        <f t="shared" si="5"/>
        <v>2</v>
      </c>
      <c r="R13" s="3">
        <f t="shared" si="5"/>
        <v>4</v>
      </c>
      <c r="S13" s="3">
        <f t="shared" si="5"/>
        <v>0</v>
      </c>
      <c r="U13" s="3">
        <f t="shared" si="6"/>
        <v>6</v>
      </c>
      <c r="V13" s="10">
        <f>N13-U13</f>
        <v>0</v>
      </c>
      <c r="W13" s="28" t="s">
        <v>45</v>
      </c>
      <c r="X13" s="26">
        <v>0</v>
      </c>
      <c r="AC13" s="6">
        <v>10</v>
      </c>
      <c r="AD13" s="10">
        <f>AN39</f>
        <v>2</v>
      </c>
      <c r="AE13" s="14">
        <f t="shared" si="1"/>
        <v>0</v>
      </c>
      <c r="AF13" s="14">
        <f t="shared" si="1"/>
        <v>0</v>
      </c>
      <c r="AG13" s="14">
        <f t="shared" si="1"/>
        <v>0</v>
      </c>
      <c r="AH13" s="14">
        <f t="shared" si="1"/>
        <v>0</v>
      </c>
      <c r="AI13" s="14">
        <f t="shared" si="1"/>
        <v>0</v>
      </c>
      <c r="AJ13" s="14">
        <f t="shared" si="1"/>
        <v>0</v>
      </c>
      <c r="AK13" s="14">
        <f t="shared" si="1"/>
        <v>0</v>
      </c>
      <c r="AL13" s="14">
        <f t="shared" si="1"/>
        <v>0</v>
      </c>
      <c r="AM13" s="14">
        <f t="shared" si="1"/>
        <v>0</v>
      </c>
      <c r="AN13" s="14">
        <f t="shared" si="1"/>
        <v>0</v>
      </c>
      <c r="AO13" s="14">
        <f t="shared" si="2"/>
        <v>3.0623233275003372E-4</v>
      </c>
      <c r="AP13" s="14">
        <f t="shared" si="2"/>
        <v>2.4702741508502712E-3</v>
      </c>
      <c r="AQ13" s="14">
        <f t="shared" si="2"/>
        <v>1.0586889217929734E-2</v>
      </c>
      <c r="AR13" s="14">
        <f t="shared" si="2"/>
        <v>3.1760667653789196E-2</v>
      </c>
      <c r="AS13" s="14">
        <f t="shared" si="2"/>
        <v>7.4108224525508137E-2</v>
      </c>
      <c r="AT13" s="14">
        <f t="shared" si="2"/>
        <v>0.14147933773051555</v>
      </c>
      <c r="AU13" s="14">
        <f t="shared" si="2"/>
        <v>0.22636694036882485</v>
      </c>
      <c r="AV13" s="14">
        <f t="shared" si="2"/>
        <v>0.30541571319603356</v>
      </c>
      <c r="AW13" s="14">
        <f t="shared" si="2"/>
        <v>0.34359267734553767</v>
      </c>
      <c r="AX13" s="14">
        <f t="shared" si="2"/>
        <v>0.31086956521739134</v>
      </c>
      <c r="AY13" s="14">
        <f t="shared" si="3"/>
        <v>0.20724637681159422</v>
      </c>
      <c r="AZ13" s="14">
        <f t="shared" si="3"/>
        <v>7.9130434782608686E-2</v>
      </c>
      <c r="BA13" s="14">
        <f t="shared" si="3"/>
        <v>0</v>
      </c>
      <c r="BB13" s="14">
        <f t="shared" si="3"/>
        <v>0</v>
      </c>
      <c r="BC13" s="14">
        <f t="shared" si="3"/>
        <v>0</v>
      </c>
      <c r="BD13" s="14">
        <f t="shared" si="3"/>
        <v>0</v>
      </c>
    </row>
    <row r="14" spans="1:56" s="7" customFormat="1" x14ac:dyDescent="0.35">
      <c r="A14" s="8" t="s">
        <v>10</v>
      </c>
      <c r="B14" s="3">
        <f>B12+Q18</f>
        <v>4</v>
      </c>
      <c r="E14" s="11"/>
      <c r="F14" s="3">
        <f t="shared" si="0"/>
        <v>0</v>
      </c>
      <c r="G14" t="s">
        <v>2</v>
      </c>
      <c r="H14" s="15" t="s">
        <v>36</v>
      </c>
      <c r="I14" s="1">
        <v>0</v>
      </c>
      <c r="J14" t="s">
        <v>0</v>
      </c>
      <c r="K14"/>
      <c r="L14" s="6" t="s">
        <v>3</v>
      </c>
      <c r="M14" s="2">
        <v>4</v>
      </c>
      <c r="N14" s="3">
        <f>M14-SUM(F18:F21)+SUM(I5,I9,I13,I17)</f>
        <v>6</v>
      </c>
      <c r="O14"/>
      <c r="P14" s="3">
        <f t="shared" si="5"/>
        <v>0</v>
      </c>
      <c r="Q14" s="3">
        <f t="shared" si="5"/>
        <v>0</v>
      </c>
      <c r="R14" s="3">
        <f t="shared" si="5"/>
        <v>6</v>
      </c>
      <c r="S14" s="3">
        <f t="shared" si="5"/>
        <v>0</v>
      </c>
      <c r="T14"/>
      <c r="U14" s="3">
        <f t="shared" si="6"/>
        <v>6</v>
      </c>
      <c r="V14" s="10">
        <f>N14-U14</f>
        <v>0</v>
      </c>
      <c r="W14" s="28" t="s">
        <v>45</v>
      </c>
      <c r="X14" s="26">
        <v>0</v>
      </c>
      <c r="AA14" s="11"/>
      <c r="AB14" s="11"/>
      <c r="AC14" s="6">
        <v>11</v>
      </c>
      <c r="AD14" s="10">
        <f>AO39</f>
        <v>2</v>
      </c>
      <c r="AE14" s="14">
        <f t="shared" si="1"/>
        <v>0</v>
      </c>
      <c r="AF14" s="14">
        <f t="shared" si="1"/>
        <v>0</v>
      </c>
      <c r="AG14" s="14">
        <f t="shared" si="1"/>
        <v>0</v>
      </c>
      <c r="AH14" s="14">
        <f t="shared" si="1"/>
        <v>0</v>
      </c>
      <c r="AI14" s="14">
        <f t="shared" si="1"/>
        <v>0</v>
      </c>
      <c r="AJ14" s="14">
        <f t="shared" si="1"/>
        <v>0</v>
      </c>
      <c r="AK14" s="14">
        <f t="shared" si="1"/>
        <v>0</v>
      </c>
      <c r="AL14" s="14">
        <f t="shared" si="1"/>
        <v>0</v>
      </c>
      <c r="AM14" s="14">
        <f t="shared" si="1"/>
        <v>0</v>
      </c>
      <c r="AN14" s="14">
        <f t="shared" si="1"/>
        <v>0</v>
      </c>
      <c r="AO14" s="14">
        <f t="shared" si="2"/>
        <v>0</v>
      </c>
      <c r="AP14" s="14">
        <f t="shared" si="2"/>
        <v>8.1661955400008974E-5</v>
      </c>
      <c r="AQ14" s="14">
        <f t="shared" si="2"/>
        <v>7.6995557948579877E-4</v>
      </c>
      <c r="AR14" s="14">
        <f t="shared" si="2"/>
        <v>3.8497778974289939E-3</v>
      </c>
      <c r="AS14" s="14">
        <f t="shared" si="2"/>
        <v>1.347422264100148E-2</v>
      </c>
      <c r="AT14" s="14">
        <f t="shared" si="2"/>
        <v>3.6747879930004043E-2</v>
      </c>
      <c r="AU14" s="14">
        <f t="shared" si="2"/>
        <v>8.2315251043209026E-2</v>
      </c>
      <c r="AV14" s="14">
        <f t="shared" si="2"/>
        <v>0.15548436308161706</v>
      </c>
      <c r="AW14" s="14">
        <f t="shared" si="2"/>
        <v>0.2498855835240274</v>
      </c>
      <c r="AX14" s="14">
        <f t="shared" si="2"/>
        <v>0.33913043478260874</v>
      </c>
      <c r="AY14" s="14">
        <f t="shared" si="3"/>
        <v>0.37681159420289861</v>
      </c>
      <c r="AZ14" s="14">
        <f t="shared" si="3"/>
        <v>0.31652173913043474</v>
      </c>
      <c r="BA14" s="14">
        <f t="shared" si="3"/>
        <v>0.1582608695652174</v>
      </c>
      <c r="BB14" s="14">
        <f t="shared" si="3"/>
        <v>0</v>
      </c>
      <c r="BC14" s="14">
        <f t="shared" si="3"/>
        <v>0</v>
      </c>
      <c r="BD14" s="14">
        <f t="shared" si="3"/>
        <v>0</v>
      </c>
    </row>
    <row r="15" spans="1:56" x14ac:dyDescent="0.35">
      <c r="A15" s="8" t="s">
        <v>14</v>
      </c>
      <c r="B15" s="3">
        <f>B13+P18</f>
        <v>4</v>
      </c>
      <c r="C15" s="27" t="s">
        <v>46</v>
      </c>
      <c r="D15" s="27">
        <v>15</v>
      </c>
      <c r="F15" s="3">
        <f t="shared" si="0"/>
        <v>0</v>
      </c>
      <c r="G15" t="s">
        <v>2</v>
      </c>
      <c r="H15" s="15" t="s">
        <v>36</v>
      </c>
      <c r="I15" s="1">
        <v>0</v>
      </c>
      <c r="J15" t="s">
        <v>1</v>
      </c>
      <c r="L15" s="6" t="s">
        <v>6</v>
      </c>
      <c r="M15" s="3">
        <f>SUM(M10:M14)</f>
        <v>36</v>
      </c>
      <c r="N15" s="3">
        <f>SUM(N10:N14)</f>
        <v>24</v>
      </c>
      <c r="P15" s="3">
        <f t="shared" ref="P15" si="7">SUM(P10:P14)</f>
        <v>4</v>
      </c>
      <c r="Q15" s="3">
        <f t="shared" ref="Q15" si="8">SUM(Q10:Q14)</f>
        <v>8</v>
      </c>
      <c r="R15" s="3">
        <f t="shared" ref="R15" si="9">SUM(R10:R14)</f>
        <v>10</v>
      </c>
      <c r="S15" s="3">
        <f t="shared" ref="S15" si="10">SUM(S10:S14)</f>
        <v>0</v>
      </c>
      <c r="U15" s="3">
        <f>SUM(U10:U14)</f>
        <v>22</v>
      </c>
      <c r="V15" s="3">
        <f>SUM(V10:V14)</f>
        <v>2</v>
      </c>
      <c r="W15" s="16"/>
      <c r="X15" s="16"/>
      <c r="AA15" s="5"/>
      <c r="AB15" s="5"/>
      <c r="AC15" s="6">
        <v>12</v>
      </c>
      <c r="AD15" s="10">
        <f>AP39</f>
        <v>2</v>
      </c>
      <c r="AE15" s="14">
        <f t="shared" si="1"/>
        <v>0</v>
      </c>
      <c r="AF15" s="14">
        <f t="shared" si="1"/>
        <v>0</v>
      </c>
      <c r="AG15" s="14">
        <f t="shared" si="1"/>
        <v>0</v>
      </c>
      <c r="AH15" s="14">
        <f t="shared" si="1"/>
        <v>0</v>
      </c>
      <c r="AI15" s="14">
        <f t="shared" si="1"/>
        <v>0</v>
      </c>
      <c r="AJ15" s="14">
        <f t="shared" si="1"/>
        <v>0</v>
      </c>
      <c r="AK15" s="14">
        <f t="shared" si="1"/>
        <v>0</v>
      </c>
      <c r="AL15" s="14">
        <f t="shared" si="1"/>
        <v>0</v>
      </c>
      <c r="AM15" s="14">
        <f t="shared" si="1"/>
        <v>0</v>
      </c>
      <c r="AN15" s="14">
        <f t="shared" si="1"/>
        <v>0</v>
      </c>
      <c r="AO15" s="14">
        <f t="shared" si="2"/>
        <v>0</v>
      </c>
      <c r="AP15" s="14">
        <f t="shared" si="2"/>
        <v>0</v>
      </c>
      <c r="AQ15" s="14">
        <f t="shared" si="2"/>
        <v>1.7498990442859063E-5</v>
      </c>
      <c r="AR15" s="14">
        <f t="shared" si="2"/>
        <v>1.9248889487144969E-4</v>
      </c>
      <c r="AS15" s="14">
        <f t="shared" si="2"/>
        <v>1.1228518867501234E-3</v>
      </c>
      <c r="AT15" s="14">
        <f t="shared" si="2"/>
        <v>4.5934849912505054E-3</v>
      </c>
      <c r="AU15" s="14">
        <f t="shared" si="2"/>
        <v>1.4699151972001615E-2</v>
      </c>
      <c r="AV15" s="14">
        <f t="shared" si="2"/>
        <v>3.8871090770404265E-2</v>
      </c>
      <c r="AW15" s="14">
        <f t="shared" si="2"/>
        <v>8.7459954233409576E-2</v>
      </c>
      <c r="AX15" s="14">
        <f t="shared" si="2"/>
        <v>0.16956521739130437</v>
      </c>
      <c r="AY15" s="14">
        <f t="shared" si="3"/>
        <v>0.28260869565217395</v>
      </c>
      <c r="AZ15" s="14">
        <f t="shared" si="3"/>
        <v>0.39565217391304341</v>
      </c>
      <c r="BA15" s="14">
        <f t="shared" si="3"/>
        <v>0.43521739130434783</v>
      </c>
      <c r="BB15" s="14">
        <f t="shared" si="3"/>
        <v>0.30333333333333334</v>
      </c>
      <c r="BC15" s="14">
        <f t="shared" si="3"/>
        <v>0</v>
      </c>
      <c r="BD15" s="14">
        <f t="shared" si="3"/>
        <v>0</v>
      </c>
    </row>
    <row r="16" spans="1:56" x14ac:dyDescent="0.35">
      <c r="A16" s="8" t="s">
        <v>47</v>
      </c>
      <c r="B16" s="3">
        <f>B14-B15</f>
        <v>0</v>
      </c>
      <c r="C16" s="27" t="s">
        <v>46</v>
      </c>
      <c r="D16" s="27">
        <v>0</v>
      </c>
      <c r="F16" s="3">
        <f t="shared" si="0"/>
        <v>0</v>
      </c>
      <c r="G16" t="s">
        <v>2</v>
      </c>
      <c r="H16" s="15" t="s">
        <v>36</v>
      </c>
      <c r="I16" s="1">
        <v>0</v>
      </c>
      <c r="J16" t="s">
        <v>4</v>
      </c>
      <c r="Z16" s="8"/>
      <c r="AA16" s="5"/>
      <c r="AB16" s="5"/>
      <c r="AC16" s="6">
        <v>13</v>
      </c>
      <c r="AD16" s="10">
        <f>AQ39</f>
        <v>2</v>
      </c>
      <c r="AE16" s="14">
        <f t="shared" si="1"/>
        <v>0</v>
      </c>
      <c r="AF16" s="14">
        <f t="shared" si="1"/>
        <v>0</v>
      </c>
      <c r="AG16" s="14">
        <f t="shared" si="1"/>
        <v>0</v>
      </c>
      <c r="AH16" s="14">
        <f t="shared" si="1"/>
        <v>0</v>
      </c>
      <c r="AI16" s="14">
        <f t="shared" si="1"/>
        <v>0</v>
      </c>
      <c r="AJ16" s="14">
        <f t="shared" si="1"/>
        <v>0</v>
      </c>
      <c r="AK16" s="14">
        <f t="shared" si="1"/>
        <v>0</v>
      </c>
      <c r="AL16" s="14">
        <f t="shared" si="1"/>
        <v>0</v>
      </c>
      <c r="AM16" s="14">
        <f t="shared" si="1"/>
        <v>0</v>
      </c>
      <c r="AN16" s="14">
        <f t="shared" si="1"/>
        <v>0</v>
      </c>
      <c r="AO16" s="14">
        <f t="shared" si="2"/>
        <v>0</v>
      </c>
      <c r="AP16" s="14">
        <f t="shared" si="2"/>
        <v>0</v>
      </c>
      <c r="AQ16" s="14">
        <f t="shared" si="2"/>
        <v>0</v>
      </c>
      <c r="AR16" s="14">
        <f t="shared" si="2"/>
        <v>2.6921523758244713E-6</v>
      </c>
      <c r="AS16" s="14">
        <f t="shared" si="2"/>
        <v>3.4549288823080718E-5</v>
      </c>
      <c r="AT16" s="14">
        <f t="shared" si="2"/>
        <v>2.3556333288464131E-4</v>
      </c>
      <c r="AU16" s="14">
        <f t="shared" si="2"/>
        <v>1.1307039978462781E-3</v>
      </c>
      <c r="AV16" s="14">
        <f t="shared" si="2"/>
        <v>4.2715484363081615E-3</v>
      </c>
      <c r="AW16" s="14">
        <f t="shared" si="2"/>
        <v>1.3455377574370705E-2</v>
      </c>
      <c r="AX16" s="14">
        <f t="shared" si="2"/>
        <v>3.6521739130434785E-2</v>
      </c>
      <c r="AY16" s="14">
        <f t="shared" si="3"/>
        <v>8.6956521739130446E-2</v>
      </c>
      <c r="AZ16" s="14">
        <f t="shared" si="3"/>
        <v>0.18260869565217389</v>
      </c>
      <c r="BA16" s="14">
        <f t="shared" si="3"/>
        <v>0.33478260869565218</v>
      </c>
      <c r="BB16" s="14">
        <f t="shared" si="3"/>
        <v>0.51333333333333331</v>
      </c>
      <c r="BC16" s="14">
        <f t="shared" si="3"/>
        <v>0.56000000000000005</v>
      </c>
      <c r="BD16" s="14">
        <f t="shared" si="3"/>
        <v>0</v>
      </c>
    </row>
    <row r="17" spans="1:56" s="6" customFormat="1" x14ac:dyDescent="0.35">
      <c r="A17" s="8" t="s">
        <v>11</v>
      </c>
      <c r="B17" s="3">
        <f>R18</f>
        <v>2</v>
      </c>
      <c r="C17" s="27" t="s">
        <v>46</v>
      </c>
      <c r="D17" s="27">
        <v>4</v>
      </c>
      <c r="E17" s="11"/>
      <c r="F17" s="3">
        <f t="shared" si="0"/>
        <v>0</v>
      </c>
      <c r="G17" t="s">
        <v>2</v>
      </c>
      <c r="H17" s="15" t="s">
        <v>36</v>
      </c>
      <c r="I17" s="1">
        <v>0</v>
      </c>
      <c r="J17" t="s">
        <v>3</v>
      </c>
      <c r="K17"/>
      <c r="L17"/>
      <c r="M17"/>
      <c r="N17"/>
      <c r="O17"/>
      <c r="P17" s="6" t="s">
        <v>37</v>
      </c>
      <c r="Q17" s="6" t="s">
        <v>38</v>
      </c>
      <c r="R17" s="6" t="s">
        <v>39</v>
      </c>
      <c r="S17" s="6" t="s">
        <v>40</v>
      </c>
      <c r="T17"/>
      <c r="U17" s="5"/>
      <c r="W17"/>
      <c r="X17" s="17"/>
      <c r="Y17" s="17"/>
      <c r="Z17" s="8"/>
      <c r="AA17" s="11"/>
      <c r="AB17" s="11"/>
      <c r="AC17" s="6">
        <v>14</v>
      </c>
      <c r="AD17" s="10">
        <f>AR39</f>
        <v>2</v>
      </c>
      <c r="AE17" s="14">
        <f t="shared" si="1"/>
        <v>0</v>
      </c>
      <c r="AF17" s="14">
        <f t="shared" si="1"/>
        <v>0</v>
      </c>
      <c r="AG17" s="14">
        <f t="shared" si="1"/>
        <v>0</v>
      </c>
      <c r="AH17" s="14">
        <f t="shared" si="1"/>
        <v>0</v>
      </c>
      <c r="AI17" s="14">
        <f t="shared" si="1"/>
        <v>0</v>
      </c>
      <c r="AJ17" s="14">
        <f t="shared" si="1"/>
        <v>0</v>
      </c>
      <c r="AK17" s="14">
        <f t="shared" si="1"/>
        <v>0</v>
      </c>
      <c r="AL17" s="14">
        <f t="shared" si="1"/>
        <v>0</v>
      </c>
      <c r="AM17" s="14">
        <f t="shared" si="1"/>
        <v>0</v>
      </c>
      <c r="AN17" s="14">
        <f t="shared" si="1"/>
        <v>0</v>
      </c>
      <c r="AO17" s="14">
        <f t="shared" si="2"/>
        <v>0</v>
      </c>
      <c r="AP17" s="14">
        <f t="shared" si="2"/>
        <v>0</v>
      </c>
      <c r="AQ17" s="14">
        <f t="shared" si="2"/>
        <v>0</v>
      </c>
      <c r="AR17" s="14">
        <f t="shared" si="2"/>
        <v>0</v>
      </c>
      <c r="AS17" s="14">
        <f t="shared" si="2"/>
        <v>2.2434603131870596E-7</v>
      </c>
      <c r="AT17" s="14">
        <f t="shared" si="2"/>
        <v>3.36519046978059E-6</v>
      </c>
      <c r="AU17" s="14">
        <f t="shared" si="2"/>
        <v>2.6921523758244717E-5</v>
      </c>
      <c r="AV17" s="14">
        <f t="shared" si="2"/>
        <v>1.5255530129672007E-4</v>
      </c>
      <c r="AW17" s="14">
        <f t="shared" si="2"/>
        <v>6.8649885583524015E-4</v>
      </c>
      <c r="AX17" s="14">
        <f t="shared" si="2"/>
        <v>2.6086956521739132E-3</v>
      </c>
      <c r="AY17" s="14">
        <f t="shared" si="3"/>
        <v>8.6956521739130436E-3</v>
      </c>
      <c r="AZ17" s="14">
        <f t="shared" si="3"/>
        <v>2.6086956521739126E-2</v>
      </c>
      <c r="BA17" s="14">
        <f t="shared" si="3"/>
        <v>7.1739130434782611E-2</v>
      </c>
      <c r="BB17" s="14">
        <f t="shared" si="3"/>
        <v>0.18333333333333332</v>
      </c>
      <c r="BC17" s="14">
        <f t="shared" si="3"/>
        <v>0.44</v>
      </c>
      <c r="BD17" s="14">
        <f t="shared" si="3"/>
        <v>1</v>
      </c>
    </row>
    <row r="18" spans="1:56" x14ac:dyDescent="0.35">
      <c r="A18" s="8" t="s">
        <v>12</v>
      </c>
      <c r="B18" s="3">
        <f>B14-B17</f>
        <v>2</v>
      </c>
      <c r="C18" s="27" t="s">
        <v>46</v>
      </c>
      <c r="D18" s="27">
        <v>5</v>
      </c>
      <c r="F18" s="3">
        <f t="shared" si="0"/>
        <v>0</v>
      </c>
      <c r="G18" t="s">
        <v>3</v>
      </c>
      <c r="H18" s="15" t="s">
        <v>36</v>
      </c>
      <c r="I18" s="1">
        <v>0</v>
      </c>
      <c r="J18" t="s">
        <v>0</v>
      </c>
      <c r="L18" s="6" t="s">
        <v>41</v>
      </c>
      <c r="P18" s="1">
        <v>2</v>
      </c>
      <c r="Q18" s="1">
        <v>2</v>
      </c>
      <c r="R18" s="1">
        <v>2</v>
      </c>
      <c r="S18" s="1">
        <v>0</v>
      </c>
      <c r="U18" s="5"/>
      <c r="V18" s="6"/>
      <c r="X18" s="16"/>
      <c r="Y18" s="16"/>
      <c r="Z18" s="8"/>
      <c r="AA18" s="5"/>
      <c r="AB18" s="5"/>
      <c r="AC18" s="6" t="s">
        <v>29</v>
      </c>
      <c r="AE18" s="3">
        <f ca="1">SUMPRODUCT($AD$3:$AD$17,OFFSET($AE$2,1,AE$2,COUNT($AC$3:$AC$17)))</f>
        <v>0</v>
      </c>
      <c r="AF18" s="3">
        <f t="shared" ref="AF18:AG18" ca="1" si="11">SUMPRODUCT($AD$3:$AD$17,OFFSET($AE$2,1,AF$2,COUNT($AC$3:$AC$17)))</f>
        <v>0</v>
      </c>
      <c r="AG18" s="3">
        <f t="shared" ca="1" si="11"/>
        <v>0</v>
      </c>
      <c r="AH18" s="3">
        <f ca="1">SUMPRODUCT($AD$3:$AD$17,OFFSET($AE$2,1,AH$2,COUNT($AC$3:$AC$17)))</f>
        <v>9.4956521739130439E-2</v>
      </c>
      <c r="AI18" s="3">
        <f t="shared" ref="AI18:BD18" ca="1" si="12">SUMPRODUCT($AD$3:$AD$17,OFFSET($AE$2,1,AI$2,COUNT($AC$3:$AC$17)))</f>
        <v>0.31652173913043474</v>
      </c>
      <c r="AJ18" s="3">
        <f t="shared" ca="1" si="12"/>
        <v>0.63304347826086971</v>
      </c>
      <c r="AK18" s="3">
        <f t="shared" ca="1" si="12"/>
        <v>0.98347826086956536</v>
      </c>
      <c r="AL18" s="3">
        <f t="shared" ca="1" si="12"/>
        <v>1.3095194508009151</v>
      </c>
      <c r="AM18" s="3">
        <f t="shared" ca="1" si="12"/>
        <v>1.5735652173913044</v>
      </c>
      <c r="AN18" s="3">
        <f t="shared" ca="1" si="12"/>
        <v>1.762498317404765</v>
      </c>
      <c r="AO18" s="3">
        <f t="shared" ca="1" si="12"/>
        <v>1.8822964059765781</v>
      </c>
      <c r="AP18" s="3">
        <f t="shared" ca="1" si="12"/>
        <v>1.9491775474491857</v>
      </c>
      <c r="AQ18" s="3">
        <f t="shared" ca="1" si="12"/>
        <v>1.9815156817875885</v>
      </c>
      <c r="AR18" s="3">
        <f t="shared" ca="1" si="12"/>
        <v>1.9946523085206613</v>
      </c>
      <c r="AS18" s="3">
        <f t="shared" ca="1" si="12"/>
        <v>1.9988975636020996</v>
      </c>
      <c r="AT18" s="3">
        <f t="shared" ca="1" si="12"/>
        <v>1.9998775070669002</v>
      </c>
      <c r="AU18" s="3">
        <f t="shared" ca="1" si="12"/>
        <v>2</v>
      </c>
      <c r="AV18" s="3">
        <f t="shared" ca="1" si="12"/>
        <v>2</v>
      </c>
      <c r="AW18" s="3">
        <f t="shared" ca="1" si="12"/>
        <v>1.9999999999999996</v>
      </c>
      <c r="AX18" s="3">
        <f t="shared" ca="1" si="12"/>
        <v>2</v>
      </c>
      <c r="AY18" s="3">
        <f t="shared" ca="1" si="12"/>
        <v>2.0000000000000004</v>
      </c>
      <c r="AZ18" s="3">
        <f t="shared" ca="1" si="12"/>
        <v>1.9999999999999996</v>
      </c>
      <c r="BA18" s="3">
        <f t="shared" ca="1" si="12"/>
        <v>2</v>
      </c>
      <c r="BB18" s="3">
        <f t="shared" ca="1" si="12"/>
        <v>2</v>
      </c>
      <c r="BC18" s="3">
        <f t="shared" ca="1" si="12"/>
        <v>2</v>
      </c>
      <c r="BD18" s="3">
        <f t="shared" ca="1" si="12"/>
        <v>2</v>
      </c>
    </row>
    <row r="19" spans="1:56" x14ac:dyDescent="0.35">
      <c r="A19" s="8" t="s">
        <v>48</v>
      </c>
      <c r="B19" s="3">
        <f>B17-B14</f>
        <v>-2</v>
      </c>
      <c r="C19" s="27" t="s">
        <v>46</v>
      </c>
      <c r="D19" s="27">
        <v>0</v>
      </c>
      <c r="F19" s="3">
        <f t="shared" si="0"/>
        <v>0</v>
      </c>
      <c r="G19" t="s">
        <v>3</v>
      </c>
      <c r="H19" s="15" t="s">
        <v>36</v>
      </c>
      <c r="I19" s="1">
        <v>0</v>
      </c>
      <c r="J19" t="s">
        <v>1</v>
      </c>
      <c r="L19" s="6" t="s">
        <v>49</v>
      </c>
      <c r="P19" s="29">
        <f ca="1">OFFSET(AD34,0,B15)</f>
        <v>0</v>
      </c>
      <c r="Q19" s="3">
        <f>Q18</f>
        <v>2</v>
      </c>
      <c r="R19" s="3">
        <f>R18</f>
        <v>2</v>
      </c>
      <c r="S19" s="29">
        <f ca="1">OFFSET(AE29,0,ROUND(S18,0))</f>
        <v>0</v>
      </c>
      <c r="T19" s="30">
        <f ca="1">SUM(P19:R19)</f>
        <v>4</v>
      </c>
      <c r="U19" s="5"/>
      <c r="V19" s="6"/>
      <c r="X19" s="16"/>
      <c r="Y19" s="16"/>
      <c r="Z19" s="8"/>
      <c r="AA19" s="5"/>
      <c r="AB19" s="5"/>
      <c r="AC19" s="6" t="s">
        <v>28</v>
      </c>
      <c r="AD19" s="6" t="s">
        <v>28</v>
      </c>
      <c r="AE19" s="6">
        <v>0</v>
      </c>
      <c r="AF19" s="6">
        <v>1</v>
      </c>
      <c r="AG19" s="6">
        <v>2</v>
      </c>
      <c r="AH19" s="6">
        <v>3</v>
      </c>
      <c r="AI19" s="6">
        <v>4</v>
      </c>
      <c r="AJ19" s="6">
        <v>5</v>
      </c>
      <c r="AK19" s="6">
        <v>6</v>
      </c>
      <c r="AL19" s="6">
        <v>7</v>
      </c>
      <c r="AM19" s="6">
        <v>8</v>
      </c>
      <c r="AN19" s="6">
        <v>9</v>
      </c>
      <c r="AO19" s="6">
        <v>10</v>
      </c>
      <c r="AP19" s="6">
        <v>11</v>
      </c>
      <c r="AQ19" s="6">
        <v>12</v>
      </c>
      <c r="AR19" s="6">
        <v>13</v>
      </c>
      <c r="AS19" s="6">
        <v>14</v>
      </c>
      <c r="AT19" s="6">
        <v>15</v>
      </c>
      <c r="AU19" s="6">
        <v>16</v>
      </c>
      <c r="AV19" s="6">
        <v>17</v>
      </c>
      <c r="AW19" s="6">
        <v>18</v>
      </c>
      <c r="AX19" s="6">
        <v>19</v>
      </c>
      <c r="AY19" s="6">
        <v>20</v>
      </c>
      <c r="AZ19" s="6">
        <v>21</v>
      </c>
      <c r="BA19" s="6">
        <v>22</v>
      </c>
      <c r="BB19" s="6">
        <v>23</v>
      </c>
      <c r="BC19" s="6">
        <v>24</v>
      </c>
      <c r="BD19" s="6">
        <v>25</v>
      </c>
    </row>
    <row r="20" spans="1:56" ht="15.5" customHeight="1" x14ac:dyDescent="0.35">
      <c r="F20" s="3">
        <f t="shared" si="0"/>
        <v>0</v>
      </c>
      <c r="G20" t="s">
        <v>3</v>
      </c>
      <c r="H20" s="15" t="s">
        <v>36</v>
      </c>
      <c r="I20" s="1">
        <v>0</v>
      </c>
      <c r="J20" t="s">
        <v>4</v>
      </c>
      <c r="L20" s="31" t="s">
        <v>55</v>
      </c>
      <c r="M20" s="31"/>
      <c r="N20" s="31"/>
      <c r="O20" s="31"/>
      <c r="P20" s="31"/>
      <c r="Q20" s="31"/>
      <c r="R20" s="31"/>
      <c r="S20" s="31"/>
      <c r="T20" s="31"/>
      <c r="U20" s="5"/>
      <c r="V20" s="6"/>
      <c r="X20" s="16"/>
      <c r="Y20" s="16"/>
      <c r="Z20" s="8"/>
      <c r="AA20" s="5"/>
      <c r="AB20" s="5"/>
      <c r="AC20" s="6">
        <v>0</v>
      </c>
      <c r="AD20" s="9">
        <v>0</v>
      </c>
      <c r="AE20" s="14">
        <f t="shared" ref="AE20:AN25" si="13">IFERROR(COMBIN($AA$8,$AC20)*COMBIN($AA$3-$AA$8,AE$2-$AC20)/COMBIN($AA$3,AE$2),0)</f>
        <v>1</v>
      </c>
      <c r="AF20" s="14">
        <f t="shared" si="13"/>
        <v>0.8</v>
      </c>
      <c r="AG20" s="14">
        <f t="shared" si="13"/>
        <v>0.6333333333333333</v>
      </c>
      <c r="AH20" s="14">
        <f t="shared" si="13"/>
        <v>0.4956521739130435</v>
      </c>
      <c r="AI20" s="14">
        <f t="shared" si="13"/>
        <v>0.38300395256916991</v>
      </c>
      <c r="AJ20" s="14">
        <f t="shared" si="13"/>
        <v>0.29181253529079615</v>
      </c>
      <c r="AK20" s="14">
        <f t="shared" si="13"/>
        <v>0.21885940146809715</v>
      </c>
      <c r="AL20" s="14">
        <f t="shared" si="13"/>
        <v>0.16126482213438731</v>
      </c>
      <c r="AM20" s="14">
        <f t="shared" si="13"/>
        <v>0.11646903820816866</v>
      </c>
      <c r="AN20" s="14">
        <f t="shared" si="13"/>
        <v>8.2213438735177863E-2</v>
      </c>
      <c r="AO20" s="14">
        <f t="shared" ref="AO20:AX25" si="14">IFERROR(COMBIN($AA$8,$AC20)*COMBIN($AA$3-$AA$8,AO$2-$AC20)/COMBIN($AA$3,AO$2),0)</f>
        <v>5.6521739130434789E-2</v>
      </c>
      <c r="AP20" s="14">
        <f t="shared" si="14"/>
        <v>3.7681159420289857E-2</v>
      </c>
      <c r="AQ20" s="14">
        <f t="shared" si="14"/>
        <v>2.422360248447205E-2</v>
      </c>
      <c r="AR20" s="14">
        <f t="shared" si="14"/>
        <v>1.4906832298136644E-2</v>
      </c>
      <c r="AS20" s="14">
        <f t="shared" si="14"/>
        <v>8.6956521739130436E-3</v>
      </c>
      <c r="AT20" s="14">
        <f t="shared" si="14"/>
        <v>4.7430830039525695E-3</v>
      </c>
      <c r="AU20" s="14">
        <f t="shared" si="14"/>
        <v>2.3715415019762848E-3</v>
      </c>
      <c r="AV20" s="14">
        <f t="shared" si="14"/>
        <v>1.0540184453227931E-3</v>
      </c>
      <c r="AW20" s="14">
        <f t="shared" si="14"/>
        <v>3.9525691699604732E-4</v>
      </c>
      <c r="AX20" s="14">
        <f t="shared" si="14"/>
        <v>1.1293054771315642E-4</v>
      </c>
      <c r="AY20" s="14">
        <f t="shared" ref="AY20:BD25" si="15">IFERROR(COMBIN($AA$8,$AC20)*COMBIN($AA$3-$AA$8,AY$2-$AC20)/COMBIN($AA$3,AY$2),0)</f>
        <v>1.8821757952192737E-5</v>
      </c>
      <c r="AZ20" s="14">
        <f t="shared" si="15"/>
        <v>0</v>
      </c>
      <c r="BA20" s="14">
        <f t="shared" si="15"/>
        <v>0</v>
      </c>
      <c r="BB20" s="14">
        <f t="shared" si="15"/>
        <v>0</v>
      </c>
      <c r="BC20" s="14">
        <f t="shared" si="15"/>
        <v>0</v>
      </c>
      <c r="BD20" s="14">
        <f t="shared" si="15"/>
        <v>0</v>
      </c>
    </row>
    <row r="21" spans="1:56" x14ac:dyDescent="0.35">
      <c r="F21" s="3">
        <f t="shared" si="0"/>
        <v>0</v>
      </c>
      <c r="G21" t="s">
        <v>3</v>
      </c>
      <c r="H21" s="15" t="s">
        <v>36</v>
      </c>
      <c r="I21" s="1">
        <v>0</v>
      </c>
      <c r="J21" t="s">
        <v>2</v>
      </c>
      <c r="L21" s="31"/>
      <c r="M21" s="31"/>
      <c r="N21" s="31"/>
      <c r="O21" s="31"/>
      <c r="P21" s="31"/>
      <c r="Q21" s="31"/>
      <c r="R21" s="31"/>
      <c r="S21" s="31"/>
      <c r="T21" s="31"/>
      <c r="U21" s="5"/>
      <c r="V21" s="6"/>
      <c r="X21" s="16"/>
      <c r="Y21" s="16"/>
      <c r="Z21" s="8"/>
      <c r="AA21" s="5"/>
      <c r="AB21" s="5"/>
      <c r="AC21" s="6">
        <v>1</v>
      </c>
      <c r="AD21" s="9">
        <v>1</v>
      </c>
      <c r="AE21" s="14">
        <f t="shared" si="13"/>
        <v>0</v>
      </c>
      <c r="AF21" s="14">
        <f t="shared" si="13"/>
        <v>0.2</v>
      </c>
      <c r="AG21" s="14">
        <f t="shared" si="13"/>
        <v>0.33333333333333331</v>
      </c>
      <c r="AH21" s="14">
        <f t="shared" si="13"/>
        <v>0.41304347826086957</v>
      </c>
      <c r="AI21" s="14">
        <f t="shared" si="13"/>
        <v>0.45059288537549402</v>
      </c>
      <c r="AJ21" s="14">
        <f t="shared" si="13"/>
        <v>0.45595708639186905</v>
      </c>
      <c r="AK21" s="14">
        <f t="shared" si="13"/>
        <v>0.43771880293619425</v>
      </c>
      <c r="AL21" s="14">
        <f t="shared" si="13"/>
        <v>0.40316205533596827</v>
      </c>
      <c r="AM21" s="14">
        <f t="shared" si="13"/>
        <v>0.35836627140974969</v>
      </c>
      <c r="AN21" s="14">
        <f t="shared" si="13"/>
        <v>0.30830039525691705</v>
      </c>
      <c r="AO21" s="14">
        <f t="shared" si="14"/>
        <v>0.25691699604743085</v>
      </c>
      <c r="AP21" s="14">
        <f t="shared" si="14"/>
        <v>0.20724637681159419</v>
      </c>
      <c r="AQ21" s="14">
        <f t="shared" si="14"/>
        <v>0.16149068322981364</v>
      </c>
      <c r="AR21" s="14">
        <f t="shared" si="14"/>
        <v>0.12111801242236025</v>
      </c>
      <c r="AS21" s="14">
        <f t="shared" si="14"/>
        <v>8.6956521739130432E-2</v>
      </c>
      <c r="AT21" s="14">
        <f t="shared" si="14"/>
        <v>5.9288537549407126E-2</v>
      </c>
      <c r="AU21" s="14">
        <f t="shared" si="14"/>
        <v>3.7944664031620549E-2</v>
      </c>
      <c r="AV21" s="14">
        <f t="shared" si="14"/>
        <v>2.2397891963109356E-2</v>
      </c>
      <c r="AW21" s="14">
        <f t="shared" si="14"/>
        <v>1.185770750988142E-2</v>
      </c>
      <c r="AX21" s="14">
        <f t="shared" si="14"/>
        <v>5.3642010163749299E-3</v>
      </c>
      <c r="AY21" s="14">
        <f t="shared" si="15"/>
        <v>1.8821757952192737E-3</v>
      </c>
      <c r="AZ21" s="14">
        <f t="shared" si="15"/>
        <v>3.9525691699604737E-4</v>
      </c>
      <c r="BA21" s="14">
        <f t="shared" si="15"/>
        <v>0</v>
      </c>
      <c r="BB21" s="14">
        <f t="shared" si="15"/>
        <v>0</v>
      </c>
      <c r="BC21" s="14">
        <f t="shared" si="15"/>
        <v>0</v>
      </c>
      <c r="BD21" s="14">
        <f t="shared" si="15"/>
        <v>0</v>
      </c>
    </row>
    <row r="22" spans="1:56" x14ac:dyDescent="0.35">
      <c r="K22" s="16"/>
      <c r="L22" s="31"/>
      <c r="M22" s="31"/>
      <c r="N22" s="31"/>
      <c r="O22" s="31"/>
      <c r="P22" s="31"/>
      <c r="Q22" s="31"/>
      <c r="R22" s="31"/>
      <c r="S22" s="31"/>
      <c r="T22" s="31"/>
      <c r="U22" s="16"/>
      <c r="V22" s="16"/>
      <c r="W22" s="16"/>
      <c r="X22" s="16"/>
      <c r="Y22" s="16"/>
      <c r="Z22" s="8"/>
      <c r="AA22" s="5"/>
      <c r="AB22" s="5"/>
      <c r="AC22" s="6">
        <v>2</v>
      </c>
      <c r="AD22" s="9">
        <v>2</v>
      </c>
      <c r="AE22" s="14">
        <f t="shared" si="13"/>
        <v>0</v>
      </c>
      <c r="AF22" s="14">
        <f t="shared" si="13"/>
        <v>0</v>
      </c>
      <c r="AG22" s="14">
        <f t="shared" si="13"/>
        <v>3.3333333333333333E-2</v>
      </c>
      <c r="AH22" s="14">
        <f t="shared" si="13"/>
        <v>8.6956521739130432E-2</v>
      </c>
      <c r="AI22" s="14">
        <f t="shared" si="13"/>
        <v>0.15019762845849799</v>
      </c>
      <c r="AJ22" s="14">
        <f t="shared" si="13"/>
        <v>0.21456804065499721</v>
      </c>
      <c r="AK22" s="14">
        <f t="shared" si="13"/>
        <v>0.27357425183512146</v>
      </c>
      <c r="AL22" s="14">
        <f t="shared" si="13"/>
        <v>0.32252964426877456</v>
      </c>
      <c r="AM22" s="14">
        <f t="shared" si="13"/>
        <v>0.35836627140974969</v>
      </c>
      <c r="AN22" s="14">
        <f t="shared" si="13"/>
        <v>0.37944664031620551</v>
      </c>
      <c r="AO22" s="14">
        <f t="shared" si="14"/>
        <v>0.38537549407114635</v>
      </c>
      <c r="AP22" s="14">
        <f t="shared" si="14"/>
        <v>0.37681159420289856</v>
      </c>
      <c r="AQ22" s="14">
        <f t="shared" si="14"/>
        <v>0.35527950310558998</v>
      </c>
      <c r="AR22" s="14">
        <f t="shared" si="14"/>
        <v>0.32298136645962727</v>
      </c>
      <c r="AS22" s="14">
        <f t="shared" si="14"/>
        <v>0.28260869565217395</v>
      </c>
      <c r="AT22" s="14">
        <f t="shared" si="14"/>
        <v>0.2371541501976285</v>
      </c>
      <c r="AU22" s="14">
        <f t="shared" si="14"/>
        <v>0.18972332015810275</v>
      </c>
      <c r="AV22" s="14">
        <f t="shared" si="14"/>
        <v>0.14334650856389985</v>
      </c>
      <c r="AW22" s="14">
        <f t="shared" si="14"/>
        <v>0.10079051383399207</v>
      </c>
      <c r="AX22" s="14">
        <f t="shared" si="14"/>
        <v>6.4370412196499166E-2</v>
      </c>
      <c r="AY22" s="14">
        <f t="shared" si="15"/>
        <v>3.5761340109166199E-2</v>
      </c>
      <c r="AZ22" s="14">
        <f t="shared" si="15"/>
        <v>1.5810276679841896E-2</v>
      </c>
      <c r="BA22" s="14">
        <f t="shared" si="15"/>
        <v>4.3478260869565218E-3</v>
      </c>
      <c r="BB22" s="14">
        <f t="shared" si="15"/>
        <v>0</v>
      </c>
      <c r="BC22" s="14">
        <f t="shared" si="15"/>
        <v>0</v>
      </c>
      <c r="BD22" s="14">
        <f t="shared" si="15"/>
        <v>0</v>
      </c>
    </row>
    <row r="23" spans="1:56" x14ac:dyDescent="0.35"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8"/>
      <c r="AA23" s="5"/>
      <c r="AB23" s="5"/>
      <c r="AC23" s="6">
        <v>3</v>
      </c>
      <c r="AD23" s="9">
        <v>3</v>
      </c>
      <c r="AE23" s="14">
        <f t="shared" si="13"/>
        <v>0</v>
      </c>
      <c r="AF23" s="14">
        <f t="shared" si="13"/>
        <v>0</v>
      </c>
      <c r="AG23" s="14">
        <f t="shared" si="13"/>
        <v>0</v>
      </c>
      <c r="AH23" s="14">
        <f t="shared" si="13"/>
        <v>4.3478260869565218E-3</v>
      </c>
      <c r="AI23" s="14">
        <f t="shared" si="13"/>
        <v>1.5810276679841896E-2</v>
      </c>
      <c r="AJ23" s="14">
        <f t="shared" si="13"/>
        <v>3.5761340109166199E-2</v>
      </c>
      <c r="AK23" s="14">
        <f t="shared" si="13"/>
        <v>6.4370412196499166E-2</v>
      </c>
      <c r="AL23" s="14">
        <f t="shared" si="13"/>
        <v>0.10079051383399207</v>
      </c>
      <c r="AM23" s="14">
        <f t="shared" si="13"/>
        <v>0.14334650856389985</v>
      </c>
      <c r="AN23" s="14">
        <f t="shared" si="13"/>
        <v>0.18972332015810275</v>
      </c>
      <c r="AO23" s="14">
        <f t="shared" si="14"/>
        <v>0.2371541501976285</v>
      </c>
      <c r="AP23" s="14">
        <f t="shared" si="14"/>
        <v>0.28260869565217395</v>
      </c>
      <c r="AQ23" s="14">
        <f t="shared" si="14"/>
        <v>0.32298136645962727</v>
      </c>
      <c r="AR23" s="14">
        <f t="shared" si="14"/>
        <v>0.35527950310558998</v>
      </c>
      <c r="AS23" s="14">
        <f t="shared" si="14"/>
        <v>0.37681159420289856</v>
      </c>
      <c r="AT23" s="14">
        <f t="shared" si="14"/>
        <v>0.38537549407114635</v>
      </c>
      <c r="AU23" s="14">
        <f t="shared" si="14"/>
        <v>0.37944664031620551</v>
      </c>
      <c r="AV23" s="14">
        <f t="shared" si="14"/>
        <v>0.35836627140974969</v>
      </c>
      <c r="AW23" s="14">
        <f t="shared" si="14"/>
        <v>0.32252964426877456</v>
      </c>
      <c r="AX23" s="14">
        <f t="shared" si="14"/>
        <v>0.27357425183512146</v>
      </c>
      <c r="AY23" s="14">
        <f t="shared" si="15"/>
        <v>0.21456804065499721</v>
      </c>
      <c r="AZ23" s="14">
        <f t="shared" si="15"/>
        <v>0.15019762845849799</v>
      </c>
      <c r="BA23" s="14">
        <f t="shared" si="15"/>
        <v>8.6956521739130432E-2</v>
      </c>
      <c r="BB23" s="14">
        <f t="shared" si="15"/>
        <v>3.3333333333333333E-2</v>
      </c>
      <c r="BC23" s="14">
        <f t="shared" si="15"/>
        <v>0</v>
      </c>
      <c r="BD23" s="14">
        <f t="shared" si="15"/>
        <v>0</v>
      </c>
    </row>
    <row r="24" spans="1:56" x14ac:dyDescent="0.35"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8"/>
      <c r="AA24" s="5"/>
      <c r="AB24" s="5"/>
      <c r="AC24" s="6">
        <v>4</v>
      </c>
      <c r="AD24" s="9">
        <v>4</v>
      </c>
      <c r="AE24" s="14">
        <f t="shared" si="13"/>
        <v>0</v>
      </c>
      <c r="AF24" s="14">
        <f t="shared" si="13"/>
        <v>0</v>
      </c>
      <c r="AG24" s="14">
        <f t="shared" si="13"/>
        <v>0</v>
      </c>
      <c r="AH24" s="14">
        <f t="shared" si="13"/>
        <v>0</v>
      </c>
      <c r="AI24" s="14">
        <f t="shared" si="13"/>
        <v>3.9525691699604737E-4</v>
      </c>
      <c r="AJ24" s="14">
        <f t="shared" si="13"/>
        <v>1.8821757952192737E-3</v>
      </c>
      <c r="AK24" s="14">
        <f t="shared" si="13"/>
        <v>5.3642010163749299E-3</v>
      </c>
      <c r="AL24" s="14">
        <f t="shared" si="13"/>
        <v>1.185770750988142E-2</v>
      </c>
      <c r="AM24" s="14">
        <f t="shared" si="13"/>
        <v>2.2397891963109356E-2</v>
      </c>
      <c r="AN24" s="14">
        <f t="shared" si="13"/>
        <v>3.7944664031620549E-2</v>
      </c>
      <c r="AO24" s="14">
        <f t="shared" si="14"/>
        <v>5.9288537549407126E-2</v>
      </c>
      <c r="AP24" s="14">
        <f t="shared" si="14"/>
        <v>8.6956521739130432E-2</v>
      </c>
      <c r="AQ24" s="14">
        <f t="shared" si="14"/>
        <v>0.12111801242236025</v>
      </c>
      <c r="AR24" s="14">
        <f t="shared" si="14"/>
        <v>0.16149068322981364</v>
      </c>
      <c r="AS24" s="14">
        <f t="shared" si="14"/>
        <v>0.20724637681159419</v>
      </c>
      <c r="AT24" s="14">
        <f t="shared" si="14"/>
        <v>0.25691699604743085</v>
      </c>
      <c r="AU24" s="14">
        <f t="shared" si="14"/>
        <v>0.30830039525691705</v>
      </c>
      <c r="AV24" s="14">
        <f t="shared" si="14"/>
        <v>0.35836627140974969</v>
      </c>
      <c r="AW24" s="14">
        <f t="shared" si="14"/>
        <v>0.40316205533596827</v>
      </c>
      <c r="AX24" s="14">
        <f t="shared" si="14"/>
        <v>0.43771880293619425</v>
      </c>
      <c r="AY24" s="14">
        <f t="shared" si="15"/>
        <v>0.45595708639186905</v>
      </c>
      <c r="AZ24" s="14">
        <f t="shared" si="15"/>
        <v>0.45059288537549402</v>
      </c>
      <c r="BA24" s="14">
        <f t="shared" si="15"/>
        <v>0.41304347826086957</v>
      </c>
      <c r="BB24" s="14">
        <f t="shared" si="15"/>
        <v>0.33333333333333331</v>
      </c>
      <c r="BC24" s="14">
        <f t="shared" si="15"/>
        <v>0.2</v>
      </c>
      <c r="BD24" s="14">
        <f t="shared" si="15"/>
        <v>0</v>
      </c>
    </row>
    <row r="25" spans="1:56" x14ac:dyDescent="0.35"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5"/>
      <c r="AA25" s="5"/>
      <c r="AB25" s="5"/>
      <c r="AC25" s="6">
        <v>5</v>
      </c>
      <c r="AD25" s="9">
        <v>5</v>
      </c>
      <c r="AE25" s="14">
        <f t="shared" si="13"/>
        <v>0</v>
      </c>
      <c r="AF25" s="14">
        <f t="shared" si="13"/>
        <v>0</v>
      </c>
      <c r="AG25" s="14">
        <f t="shared" si="13"/>
        <v>0</v>
      </c>
      <c r="AH25" s="14">
        <f t="shared" si="13"/>
        <v>0</v>
      </c>
      <c r="AI25" s="14">
        <f t="shared" si="13"/>
        <v>0</v>
      </c>
      <c r="AJ25" s="14">
        <f t="shared" si="13"/>
        <v>1.8821757952192737E-5</v>
      </c>
      <c r="AK25" s="14">
        <f t="shared" si="13"/>
        <v>1.1293054771315642E-4</v>
      </c>
      <c r="AL25" s="14">
        <f t="shared" si="13"/>
        <v>3.9525691699604732E-4</v>
      </c>
      <c r="AM25" s="14">
        <f t="shared" si="13"/>
        <v>1.0540184453227931E-3</v>
      </c>
      <c r="AN25" s="14">
        <f t="shared" si="13"/>
        <v>2.3715415019762848E-3</v>
      </c>
      <c r="AO25" s="14">
        <f t="shared" si="14"/>
        <v>4.7430830039525695E-3</v>
      </c>
      <c r="AP25" s="14">
        <f t="shared" si="14"/>
        <v>8.6956521739130436E-3</v>
      </c>
      <c r="AQ25" s="14">
        <f t="shared" si="14"/>
        <v>1.4906832298136644E-2</v>
      </c>
      <c r="AR25" s="14">
        <f t="shared" si="14"/>
        <v>2.422360248447205E-2</v>
      </c>
      <c r="AS25" s="14">
        <f t="shared" si="14"/>
        <v>3.7681159420289857E-2</v>
      </c>
      <c r="AT25" s="14">
        <f t="shared" si="14"/>
        <v>5.6521739130434789E-2</v>
      </c>
      <c r="AU25" s="14">
        <f t="shared" si="14"/>
        <v>8.2213438735177863E-2</v>
      </c>
      <c r="AV25" s="14">
        <f t="shared" si="14"/>
        <v>0.11646903820816866</v>
      </c>
      <c r="AW25" s="14">
        <f t="shared" si="14"/>
        <v>0.16126482213438731</v>
      </c>
      <c r="AX25" s="14">
        <f t="shared" si="14"/>
        <v>0.21885940146809715</v>
      </c>
      <c r="AY25" s="14">
        <f t="shared" si="15"/>
        <v>0.29181253529079615</v>
      </c>
      <c r="AZ25" s="14">
        <f t="shared" si="15"/>
        <v>0.38300395256916991</v>
      </c>
      <c r="BA25" s="14">
        <f t="shared" si="15"/>
        <v>0.4956521739130435</v>
      </c>
      <c r="BB25" s="14">
        <f t="shared" si="15"/>
        <v>0.6333333333333333</v>
      </c>
      <c r="BC25" s="14">
        <f t="shared" si="15"/>
        <v>0.8</v>
      </c>
      <c r="BD25" s="14">
        <f t="shared" si="15"/>
        <v>1</v>
      </c>
    </row>
    <row r="26" spans="1:56" s="7" customFormat="1" x14ac:dyDescent="0.35">
      <c r="A26" s="11"/>
      <c r="B26" s="11"/>
      <c r="C26" s="11"/>
      <c r="D26" s="11"/>
      <c r="E26" s="11"/>
      <c r="F26" s="11"/>
      <c r="G26" s="11"/>
      <c r="H26" s="11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1"/>
      <c r="AA26" s="11"/>
      <c r="AB26" s="11"/>
      <c r="AC26" s="6" t="s">
        <v>29</v>
      </c>
      <c r="AE26" s="3">
        <f ca="1">SUMPRODUCT($AD$20:$AD$25,OFFSET($AE$19,1,AE$19,COUNT($AC$20:$AC$25)))</f>
        <v>0</v>
      </c>
      <c r="AF26" s="3">
        <f t="shared" ref="AF26:BD26" ca="1" si="16">SUMPRODUCT($AD$20:$AD$25,OFFSET($AE$19,1,AF$19,COUNT($AC$20:$AC$25)))</f>
        <v>0.2</v>
      </c>
      <c r="AG26" s="3">
        <f t="shared" ca="1" si="16"/>
        <v>0.39999999999999997</v>
      </c>
      <c r="AH26" s="3">
        <f t="shared" ca="1" si="16"/>
        <v>0.6</v>
      </c>
      <c r="AI26" s="3">
        <f t="shared" ca="1" si="16"/>
        <v>0.79999999999999982</v>
      </c>
      <c r="AJ26" s="3">
        <f t="shared" ca="1" si="16"/>
        <v>1</v>
      </c>
      <c r="AK26" s="3">
        <f t="shared" ca="1" si="16"/>
        <v>1.2000000000000002</v>
      </c>
      <c r="AL26" s="3">
        <f t="shared" ca="1" si="16"/>
        <v>1.3999999999999995</v>
      </c>
      <c r="AM26" s="3">
        <f t="shared" ca="1" si="16"/>
        <v>1.6</v>
      </c>
      <c r="AN26" s="3">
        <f t="shared" ca="1" si="16"/>
        <v>1.7999999999999998</v>
      </c>
      <c r="AO26" s="3">
        <f t="shared" ca="1" si="16"/>
        <v>2.0000000000000004</v>
      </c>
      <c r="AP26" s="3">
        <f t="shared" ca="1" si="16"/>
        <v>2.2000000000000002</v>
      </c>
      <c r="AQ26" s="3">
        <f t="shared" ca="1" si="16"/>
        <v>2.4</v>
      </c>
      <c r="AR26" s="3">
        <f t="shared" ca="1" si="16"/>
        <v>2.5999999999999996</v>
      </c>
      <c r="AS26" s="3">
        <f ca="1">SUMPRODUCT($AD$20:$AD$25,OFFSET($AE$19,1,AS$19,COUNT($AC$20:$AC$25)))</f>
        <v>2.8</v>
      </c>
      <c r="AT26" s="3">
        <f t="shared" ca="1" si="16"/>
        <v>3</v>
      </c>
      <c r="AU26" s="3">
        <f t="shared" ca="1" si="16"/>
        <v>3.1999999999999997</v>
      </c>
      <c r="AV26" s="3">
        <f t="shared" ca="1" si="16"/>
        <v>3.4</v>
      </c>
      <c r="AW26" s="3">
        <f t="shared" ca="1" si="16"/>
        <v>3.5999999999999988</v>
      </c>
      <c r="AX26" s="3">
        <f t="shared" ca="1" si="16"/>
        <v>3.8000000000000007</v>
      </c>
      <c r="AY26" s="3">
        <f t="shared" ca="1" si="16"/>
        <v>4</v>
      </c>
      <c r="AZ26" s="3">
        <f t="shared" ca="1" si="16"/>
        <v>4.1999999999999993</v>
      </c>
      <c r="BA26" s="3">
        <f t="shared" ca="1" si="16"/>
        <v>4.4000000000000004</v>
      </c>
      <c r="BB26" s="3">
        <f t="shared" ca="1" si="16"/>
        <v>4.5999999999999996</v>
      </c>
      <c r="BC26" s="3">
        <f t="shared" ca="1" si="16"/>
        <v>4.8</v>
      </c>
      <c r="BD26" s="3">
        <f t="shared" ca="1" si="16"/>
        <v>5</v>
      </c>
    </row>
    <row r="27" spans="1:56" x14ac:dyDescent="0.35"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8"/>
      <c r="AA27" s="5"/>
      <c r="AB27" s="5"/>
    </row>
    <row r="28" spans="1:56" x14ac:dyDescent="0.35"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8"/>
      <c r="AA28" s="5"/>
      <c r="AB28" s="5"/>
      <c r="AC28" s="6" t="s">
        <v>49</v>
      </c>
      <c r="AE28" s="3">
        <f ca="1">AE18+AE26</f>
        <v>0</v>
      </c>
      <c r="AF28" s="3">
        <f t="shared" ref="AF28:BD28" ca="1" si="17">AF18+AF26</f>
        <v>0.2</v>
      </c>
      <c r="AG28" s="3">
        <f t="shared" ca="1" si="17"/>
        <v>0.39999999999999997</v>
      </c>
      <c r="AH28" s="3">
        <f t="shared" ca="1" si="17"/>
        <v>0.69495652173913047</v>
      </c>
      <c r="AI28" s="3">
        <f t="shared" ca="1" si="17"/>
        <v>1.1165217391304345</v>
      </c>
      <c r="AJ28" s="3">
        <f t="shared" ca="1" si="17"/>
        <v>1.6330434782608698</v>
      </c>
      <c r="AK28" s="3">
        <f t="shared" ca="1" si="17"/>
        <v>2.1834782608695655</v>
      </c>
      <c r="AL28" s="3">
        <f t="shared" ca="1" si="17"/>
        <v>2.7095194508009146</v>
      </c>
      <c r="AM28" s="3">
        <f t="shared" ca="1" si="17"/>
        <v>3.1735652173913045</v>
      </c>
      <c r="AN28" s="3">
        <f t="shared" ca="1" si="17"/>
        <v>3.5624983174047649</v>
      </c>
      <c r="AO28" s="3">
        <f t="shared" ca="1" si="17"/>
        <v>3.8822964059765788</v>
      </c>
      <c r="AP28" s="3">
        <f t="shared" ca="1" si="17"/>
        <v>4.1491775474491863</v>
      </c>
      <c r="AQ28" s="3">
        <f t="shared" ca="1" si="17"/>
        <v>4.3815156817875884</v>
      </c>
      <c r="AR28" s="3">
        <f t="shared" ca="1" si="17"/>
        <v>4.5946523085206614</v>
      </c>
      <c r="AS28" s="3">
        <f t="shared" ca="1" si="17"/>
        <v>4.7988975636020994</v>
      </c>
      <c r="AT28" s="3">
        <f t="shared" ca="1" si="17"/>
        <v>4.9998775070669002</v>
      </c>
      <c r="AU28" s="3">
        <f t="shared" ca="1" si="17"/>
        <v>5.1999999999999993</v>
      </c>
      <c r="AV28" s="3">
        <f t="shared" ca="1" si="17"/>
        <v>5.4</v>
      </c>
      <c r="AW28" s="3">
        <f t="shared" ca="1" si="17"/>
        <v>5.5999999999999979</v>
      </c>
      <c r="AX28" s="3">
        <f t="shared" ca="1" si="17"/>
        <v>5.8000000000000007</v>
      </c>
      <c r="AY28" s="3">
        <f t="shared" ca="1" si="17"/>
        <v>6</v>
      </c>
      <c r="AZ28" s="3">
        <f t="shared" ca="1" si="17"/>
        <v>6.1999999999999993</v>
      </c>
      <c r="BA28" s="3">
        <f t="shared" ca="1" si="17"/>
        <v>6.4</v>
      </c>
      <c r="BB28" s="3">
        <f t="shared" ca="1" si="17"/>
        <v>6.6</v>
      </c>
      <c r="BC28" s="3">
        <f t="shared" ca="1" si="17"/>
        <v>6.8</v>
      </c>
      <c r="BD28" s="3">
        <f t="shared" ca="1" si="17"/>
        <v>7</v>
      </c>
    </row>
    <row r="29" spans="1:56" x14ac:dyDescent="0.35"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8"/>
      <c r="AA29" s="5"/>
      <c r="AB29" s="5"/>
      <c r="AC29" s="6" t="s">
        <v>50</v>
      </c>
      <c r="AE29" s="3">
        <f ca="1">ROUND(AE28,0)</f>
        <v>0</v>
      </c>
      <c r="AF29" s="3">
        <f t="shared" ref="AF29:BD29" ca="1" si="18">ROUND(AF28,0)</f>
        <v>0</v>
      </c>
      <c r="AG29" s="3">
        <f t="shared" ca="1" si="18"/>
        <v>0</v>
      </c>
      <c r="AH29" s="3">
        <f t="shared" ca="1" si="18"/>
        <v>1</v>
      </c>
      <c r="AI29" s="3">
        <f t="shared" ca="1" si="18"/>
        <v>1</v>
      </c>
      <c r="AJ29" s="3">
        <f t="shared" ca="1" si="18"/>
        <v>2</v>
      </c>
      <c r="AK29" s="3">
        <f t="shared" ca="1" si="18"/>
        <v>2</v>
      </c>
      <c r="AL29" s="3">
        <f t="shared" ca="1" si="18"/>
        <v>3</v>
      </c>
      <c r="AM29" s="3">
        <f t="shared" ca="1" si="18"/>
        <v>3</v>
      </c>
      <c r="AN29" s="3">
        <f t="shared" ca="1" si="18"/>
        <v>4</v>
      </c>
      <c r="AO29" s="3">
        <f t="shared" ca="1" si="18"/>
        <v>4</v>
      </c>
      <c r="AP29" s="3">
        <f t="shared" ca="1" si="18"/>
        <v>4</v>
      </c>
      <c r="AQ29" s="3">
        <f t="shared" ca="1" si="18"/>
        <v>4</v>
      </c>
      <c r="AR29" s="3">
        <f t="shared" ca="1" si="18"/>
        <v>5</v>
      </c>
      <c r="AS29" s="3">
        <f t="shared" ca="1" si="18"/>
        <v>5</v>
      </c>
      <c r="AT29" s="3">
        <f t="shared" ca="1" si="18"/>
        <v>5</v>
      </c>
      <c r="AU29" s="3">
        <f t="shared" ca="1" si="18"/>
        <v>5</v>
      </c>
      <c r="AV29" s="3">
        <f t="shared" ca="1" si="18"/>
        <v>5</v>
      </c>
      <c r="AW29" s="3">
        <f t="shared" ca="1" si="18"/>
        <v>6</v>
      </c>
      <c r="AX29" s="3">
        <f t="shared" ca="1" si="18"/>
        <v>6</v>
      </c>
      <c r="AY29" s="3">
        <f t="shared" ca="1" si="18"/>
        <v>6</v>
      </c>
      <c r="AZ29" s="3">
        <f t="shared" ca="1" si="18"/>
        <v>6</v>
      </c>
      <c r="BA29" s="3">
        <f t="shared" ca="1" si="18"/>
        <v>6</v>
      </c>
      <c r="BB29" s="3">
        <f t="shared" ca="1" si="18"/>
        <v>7</v>
      </c>
      <c r="BC29" s="3">
        <f t="shared" ca="1" si="18"/>
        <v>7</v>
      </c>
      <c r="BD29" s="3">
        <f t="shared" ca="1" si="18"/>
        <v>7</v>
      </c>
    </row>
    <row r="30" spans="1:56" x14ac:dyDescent="0.35"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8"/>
      <c r="AA30" s="5"/>
      <c r="AB30" s="5"/>
      <c r="AO30" s="12"/>
    </row>
    <row r="31" spans="1:56" x14ac:dyDescent="0.35"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8"/>
      <c r="AA31" s="5"/>
      <c r="AB31" s="5"/>
      <c r="AC31" s="8" t="s">
        <v>30</v>
      </c>
    </row>
    <row r="32" spans="1:56" x14ac:dyDescent="0.35"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8"/>
      <c r="AA32" s="5"/>
      <c r="AB32" s="5"/>
      <c r="AC32" s="6" t="s">
        <v>32</v>
      </c>
      <c r="AD32">
        <v>0</v>
      </c>
      <c r="AE32" s="5">
        <v>1</v>
      </c>
      <c r="AF32">
        <v>2</v>
      </c>
      <c r="AG32" s="5">
        <v>3</v>
      </c>
      <c r="AH32">
        <v>4</v>
      </c>
      <c r="AI32" s="5">
        <v>5</v>
      </c>
      <c r="AJ32">
        <v>6</v>
      </c>
      <c r="AK32">
        <v>7</v>
      </c>
      <c r="AL32">
        <v>8</v>
      </c>
      <c r="AM32">
        <v>9</v>
      </c>
      <c r="AN32">
        <v>10</v>
      </c>
      <c r="AO32">
        <v>11</v>
      </c>
      <c r="AP32">
        <v>12</v>
      </c>
      <c r="AQ32">
        <v>13</v>
      </c>
      <c r="AR32">
        <v>14</v>
      </c>
      <c r="AS32">
        <v>15</v>
      </c>
    </row>
    <row r="33" spans="11:45" x14ac:dyDescent="0.35"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8"/>
      <c r="AA33" s="5"/>
      <c r="AB33" s="5"/>
      <c r="AC33" s="6" t="s">
        <v>53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0.2</v>
      </c>
      <c r="AJ33" s="13">
        <v>0.5</v>
      </c>
      <c r="AK33" s="13">
        <v>0.8</v>
      </c>
      <c r="AL33" s="13">
        <v>1</v>
      </c>
      <c r="AM33" s="13">
        <v>1</v>
      </c>
      <c r="AN33" s="13">
        <v>1</v>
      </c>
      <c r="AO33" s="13">
        <v>1</v>
      </c>
      <c r="AP33" s="13">
        <v>1</v>
      </c>
      <c r="AQ33" s="13">
        <v>1</v>
      </c>
      <c r="AR33" s="13">
        <v>1</v>
      </c>
      <c r="AS33" s="13">
        <v>1</v>
      </c>
    </row>
    <row r="34" spans="11:45" x14ac:dyDescent="0.35"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5"/>
      <c r="AA34" s="5"/>
      <c r="AB34" s="5"/>
      <c r="AC34" s="6" t="s">
        <v>29</v>
      </c>
      <c r="AD34" s="3">
        <f t="shared" ref="AD34:AH34" si="19">AD33*2</f>
        <v>0</v>
      </c>
      <c r="AE34" s="3">
        <f t="shared" si="19"/>
        <v>0</v>
      </c>
      <c r="AF34" s="3">
        <f t="shared" si="19"/>
        <v>0</v>
      </c>
      <c r="AG34" s="3">
        <f t="shared" si="19"/>
        <v>0</v>
      </c>
      <c r="AH34" s="3">
        <f t="shared" si="19"/>
        <v>0</v>
      </c>
      <c r="AI34" s="3">
        <f>AI33*2</f>
        <v>0.4</v>
      </c>
      <c r="AJ34" s="3">
        <f t="shared" ref="AJ34:AS34" si="20">AJ33*2</f>
        <v>1</v>
      </c>
      <c r="AK34" s="3">
        <f t="shared" si="20"/>
        <v>1.6</v>
      </c>
      <c r="AL34" s="3">
        <f t="shared" si="20"/>
        <v>2</v>
      </c>
      <c r="AM34" s="3">
        <f t="shared" si="20"/>
        <v>2</v>
      </c>
      <c r="AN34" s="3">
        <f t="shared" si="20"/>
        <v>2</v>
      </c>
      <c r="AO34" s="3">
        <f t="shared" si="20"/>
        <v>2</v>
      </c>
      <c r="AP34" s="3">
        <f t="shared" si="20"/>
        <v>2</v>
      </c>
      <c r="AQ34" s="3">
        <f t="shared" si="20"/>
        <v>2</v>
      </c>
      <c r="AR34" s="3">
        <f t="shared" si="20"/>
        <v>2</v>
      </c>
      <c r="AS34" s="3">
        <f t="shared" si="20"/>
        <v>2</v>
      </c>
    </row>
    <row r="36" spans="11:45" x14ac:dyDescent="0.35">
      <c r="AC36" s="6" t="s">
        <v>31</v>
      </c>
    </row>
    <row r="37" spans="11:45" x14ac:dyDescent="0.35">
      <c r="AC37" s="6" t="s">
        <v>33</v>
      </c>
      <c r="AD37">
        <v>0</v>
      </c>
      <c r="AE37" s="5">
        <v>1</v>
      </c>
      <c r="AF37">
        <v>2</v>
      </c>
      <c r="AG37">
        <v>3</v>
      </c>
      <c r="AH37">
        <v>4</v>
      </c>
      <c r="AI37">
        <v>5</v>
      </c>
      <c r="AJ37">
        <v>6</v>
      </c>
      <c r="AK37">
        <v>7</v>
      </c>
      <c r="AL37">
        <v>8</v>
      </c>
      <c r="AM37">
        <v>9</v>
      </c>
      <c r="AN37">
        <v>10</v>
      </c>
      <c r="AO37">
        <v>11</v>
      </c>
      <c r="AP37">
        <v>12</v>
      </c>
      <c r="AQ37">
        <v>13</v>
      </c>
      <c r="AR37">
        <v>14</v>
      </c>
    </row>
    <row r="38" spans="11:45" x14ac:dyDescent="0.35">
      <c r="AC38" s="6" t="s">
        <v>53</v>
      </c>
      <c r="AD38" s="13">
        <v>0</v>
      </c>
      <c r="AE38" s="13">
        <v>0</v>
      </c>
      <c r="AF38" s="13">
        <v>0</v>
      </c>
      <c r="AG38" s="13">
        <v>0.3</v>
      </c>
      <c r="AH38" s="13">
        <v>0.8</v>
      </c>
      <c r="AI38" s="13">
        <v>1</v>
      </c>
      <c r="AJ38" s="13">
        <v>1</v>
      </c>
      <c r="AK38" s="13">
        <v>1</v>
      </c>
      <c r="AL38" s="13">
        <v>1</v>
      </c>
      <c r="AM38" s="13">
        <v>1</v>
      </c>
      <c r="AN38" s="13">
        <v>1</v>
      </c>
      <c r="AO38" s="13">
        <v>1</v>
      </c>
      <c r="AP38" s="13">
        <v>1</v>
      </c>
      <c r="AQ38" s="13">
        <v>1</v>
      </c>
      <c r="AR38" s="13">
        <v>1</v>
      </c>
    </row>
    <row r="39" spans="11:45" x14ac:dyDescent="0.35">
      <c r="AC39" s="6" t="s">
        <v>29</v>
      </c>
      <c r="AD39" s="3">
        <f t="shared" ref="AD39" si="21">AD38*2</f>
        <v>0</v>
      </c>
      <c r="AE39" s="3">
        <f t="shared" ref="AE39" si="22">AE38*2</f>
        <v>0</v>
      </c>
      <c r="AF39" s="3">
        <f t="shared" ref="AF39" si="23">AF38*2</f>
        <v>0</v>
      </c>
      <c r="AG39" s="3">
        <f t="shared" ref="AG39" si="24">AG38*2</f>
        <v>0.6</v>
      </c>
      <c r="AH39" s="3">
        <f t="shared" ref="AH39" si="25">AH38*2</f>
        <v>1.6</v>
      </c>
      <c r="AI39" s="3">
        <f>AI38*2</f>
        <v>2</v>
      </c>
      <c r="AJ39" s="3">
        <f t="shared" ref="AJ39" si="26">AJ38*2</f>
        <v>2</v>
      </c>
      <c r="AK39" s="3">
        <f t="shared" ref="AK39" si="27">AK38*2</f>
        <v>2</v>
      </c>
      <c r="AL39" s="3">
        <f t="shared" ref="AL39" si="28">AL38*2</f>
        <v>2</v>
      </c>
      <c r="AM39" s="3">
        <f t="shared" ref="AM39" si="29">AM38*2</f>
        <v>2</v>
      </c>
      <c r="AN39" s="3">
        <f t="shared" ref="AN39" si="30">AN38*2</f>
        <v>2</v>
      </c>
      <c r="AO39" s="3">
        <f t="shared" ref="AO39" si="31">AO38*2</f>
        <v>2</v>
      </c>
      <c r="AP39" s="3">
        <f t="shared" ref="AP39" si="32">AP38*2</f>
        <v>2</v>
      </c>
      <c r="AQ39" s="3">
        <f t="shared" ref="AQ39" si="33">AQ38*2</f>
        <v>2</v>
      </c>
      <c r="AR39" s="3">
        <f t="shared" ref="AR39" si="34">AR38*2</f>
        <v>2</v>
      </c>
    </row>
    <row r="41" spans="11:45" x14ac:dyDescent="0.35">
      <c r="AH41" t="s">
        <v>52</v>
      </c>
    </row>
  </sheetData>
  <scenarios current="0">
    <scenario name="1" count="24" user="Chen, Qike" comment="Created by Chen, Qike on 4/13/2021">
      <inputCells r="P18" val="0"/>
      <inputCells r="Q18" val="-6.08695652157627E-07"/>
      <inputCells r="R18" val="1.99999943898811"/>
      <inputCells r="S18" val="0.0372441259753143"/>
      <inputCells r="I2" val="0"/>
      <inputCells r="I3" val="0"/>
      <inputCells r="I4" val="0"/>
      <inputCells r="I5" val="0"/>
      <inputCells r="I6" val="0"/>
      <inputCells r="I7" val="0"/>
      <inputCells r="I8" val="0"/>
      <inputCells r="I9" val="0"/>
      <inputCells r="I10" val="1.33782748361427"/>
      <inputCells r="I11" val="0.690105756968507"/>
      <inputCells r="I12" val="0"/>
      <inputCells r="I13" val="0"/>
      <inputCells r="I14" val="0.059670974359811"/>
      <inputCells r="I15" val="0.968262548143893"/>
      <inputCells r="I16" val="0"/>
      <inputCells r="I17" val="0"/>
      <inputCells r="I18" val="0.148976503901257"/>
      <inputCells r="I19" val="0.0437598799748128"/>
      <inputCells r="I20" val="0.148976503901257"/>
      <inputCells r="I21" val="0.148976503901257"/>
    </scenario>
  </scenarios>
  <mergeCells count="1">
    <mergeCell ref="L20:T22"/>
  </mergeCells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Qike Chen</dc:creator>
  <cp:lastModifiedBy>Chen, Qike</cp:lastModifiedBy>
  <cp:lastPrinted>2021-04-09T15:43:33Z</cp:lastPrinted>
  <dcterms:created xsi:type="dcterms:W3CDTF">2020-12-03T03:31:19Z</dcterms:created>
  <dcterms:modified xsi:type="dcterms:W3CDTF">2021-04-13T21:01:25Z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