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mc:AlternateContent xmlns:mc="http://schemas.openxmlformats.org/markup-compatibility/2006">
    <mc:Choice Requires="x15">
      <x15ac:absPath xmlns:x15ac="http://schemas.microsoft.com/office/spreadsheetml/2010/11/ac" url="https://livejohncooper-my.sharepoint.com/personal/kgorman_johncooper_org/Documents/Desktop/krishna/"/>
    </mc:Choice>
  </mc:AlternateContent>
  <xr:revisionPtr revIDLastSave="0" documentId="8_{BD5165C7-DF20-D948-A577-471898BB5C37}" xr6:coauthVersionLast="47" xr6:coauthVersionMax="47" xr10:uidLastSave="{00000000-0000-0000-0000-000000000000}"/>
  <bookViews>
    <workbookView xWindow="71880" yWindow="-120" windowWidth="29040" windowHeight="15720" activeTab="1" xr2:uid="{00000000-000D-0000-FFFF-FFFF00000000}"/>
  </bookViews>
  <sheets>
    <sheet name="Summary" sheetId="8" r:id="rId1"/>
    <sheet name="Dec 7th" sheetId="9" r:id="rId2"/>
    <sheet name="Dec 8th" sheetId="2" r:id="rId3"/>
    <sheet name="Dec 9th" sheetId="10" r:id="rId4"/>
    <sheet name="Dec 10th" sheetId="11" r:id="rId5"/>
    <sheet name="Dec 14th" sheetId="12" r:id="rId6"/>
    <sheet name="Dec 15th" sheetId="13" r:id="rId7"/>
    <sheet name="Dec 16th" sheetId="14" r:id="rId8"/>
    <sheet name="Dec 17th" sheetId="15" r:id="rId9"/>
    <sheet name="Dec 18th" sheetId="16" r:id="rId10"/>
    <sheet name="Dec 21st" sheetId="17" r:id="rId11"/>
    <sheet name="Dec 22nd" sheetId="18" r:id="rId12"/>
    <sheet name="Dec 23rd" sheetId="19" r:id="rId13"/>
    <sheet name="Dec 28th" sheetId="26" r:id="rId14"/>
    <sheet name="Dec 29th" sheetId="23" r:id="rId15"/>
    <sheet name="Dec 30th" sheetId="24" r:id="rId16"/>
    <sheet name="Dec 31st" sheetId="25" r:id="rId17"/>
    <sheet name="2nd report" sheetId="21" r:id="rId18"/>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64" i="8" l="1"/>
  <c r="K64" i="8"/>
  <c r="J64" i="8"/>
  <c r="I64" i="8"/>
  <c r="I63" i="8"/>
  <c r="F64" i="8"/>
  <c r="E64" i="8"/>
  <c r="D64" i="8"/>
  <c r="C64" i="8"/>
  <c r="C63" i="8"/>
  <c r="H3" i="26"/>
  <c r="G3" i="26"/>
  <c r="F3" i="26"/>
  <c r="H19" i="26"/>
  <c r="G19" i="26"/>
  <c r="F19" i="26"/>
  <c r="E19" i="26"/>
  <c r="H11" i="26"/>
  <c r="G11" i="26"/>
  <c r="F11" i="26"/>
  <c r="E11" i="26"/>
  <c r="E3" i="26"/>
  <c r="C78" i="8"/>
  <c r="C73" i="8"/>
  <c r="C68" i="8"/>
  <c r="H19" i="25"/>
  <c r="G19" i="25"/>
  <c r="F19" i="25"/>
  <c r="E19" i="25"/>
  <c r="H11" i="25"/>
  <c r="G11" i="25"/>
  <c r="F11" i="25"/>
  <c r="E11" i="25"/>
  <c r="H3" i="25"/>
  <c r="G3" i="25"/>
  <c r="F3" i="25"/>
  <c r="E3" i="25"/>
  <c r="H19" i="24"/>
  <c r="G19" i="24"/>
  <c r="F19" i="24"/>
  <c r="E19" i="24"/>
  <c r="H11" i="24"/>
  <c r="G11" i="24"/>
  <c r="F11" i="24"/>
  <c r="E11" i="24"/>
  <c r="H3" i="24"/>
  <c r="G3" i="24"/>
  <c r="F3" i="24"/>
  <c r="E3" i="24"/>
  <c r="H19" i="23"/>
  <c r="G19" i="23"/>
  <c r="F19" i="23"/>
  <c r="E19" i="23"/>
  <c r="H11" i="23"/>
  <c r="G11" i="23"/>
  <c r="F11" i="23"/>
  <c r="E11" i="23"/>
  <c r="H3" i="23"/>
  <c r="G3" i="23"/>
  <c r="F3" i="23"/>
  <c r="E3" i="23"/>
  <c r="L79" i="8"/>
  <c r="K79" i="8"/>
  <c r="J79" i="8"/>
  <c r="I79" i="8"/>
  <c r="F79" i="8"/>
  <c r="E79" i="8"/>
  <c r="D79" i="8"/>
  <c r="C79" i="8"/>
  <c r="I78" i="8"/>
  <c r="L74" i="8"/>
  <c r="K74" i="8"/>
  <c r="J74" i="8"/>
  <c r="I74" i="8"/>
  <c r="I73" i="8"/>
  <c r="L69" i="8"/>
  <c r="K69" i="8"/>
  <c r="J69" i="8"/>
  <c r="I69" i="8"/>
  <c r="F69" i="8"/>
  <c r="E69" i="8"/>
  <c r="D69" i="8"/>
  <c r="C69" i="8"/>
  <c r="I68" i="8"/>
  <c r="I59" i="8"/>
  <c r="Z15" i="8"/>
  <c r="AT15" i="8"/>
  <c r="I58" i="8"/>
  <c r="F59" i="8"/>
  <c r="R15" i="8"/>
  <c r="AK15" i="8"/>
  <c r="C58" i="8"/>
  <c r="E11" i="19"/>
  <c r="F11" i="19"/>
  <c r="G11" i="19"/>
  <c r="H11" i="19"/>
  <c r="L54" i="8"/>
  <c r="AC14" i="8"/>
  <c r="AL14" i="8"/>
  <c r="K54" i="8"/>
  <c r="AB14" i="8"/>
  <c r="I53" i="8"/>
  <c r="C53" i="8"/>
  <c r="H19" i="19"/>
  <c r="F74" i="8"/>
  <c r="G19" i="19"/>
  <c r="E74" i="8"/>
  <c r="F19" i="19"/>
  <c r="D74" i="8"/>
  <c r="E19" i="19"/>
  <c r="C74" i="8"/>
  <c r="H3" i="19"/>
  <c r="G3" i="19"/>
  <c r="E59" i="8"/>
  <c r="Q15" i="8"/>
  <c r="F3" i="19"/>
  <c r="D59" i="8"/>
  <c r="P15" i="8"/>
  <c r="AO15" i="8"/>
  <c r="E3" i="19"/>
  <c r="C59" i="8"/>
  <c r="O15" i="8"/>
  <c r="H11" i="18"/>
  <c r="G11" i="18"/>
  <c r="F11" i="18"/>
  <c r="J54" i="8"/>
  <c r="AA14" i="8"/>
  <c r="AP14" i="8"/>
  <c r="E11" i="18"/>
  <c r="I54" i="8"/>
  <c r="Z14" i="8"/>
  <c r="AT14" i="8"/>
  <c r="H3" i="18"/>
  <c r="F54" i="8"/>
  <c r="R14" i="8"/>
  <c r="AK14" i="8"/>
  <c r="G3" i="18"/>
  <c r="E54" i="8"/>
  <c r="Q14" i="8"/>
  <c r="AG14" i="8"/>
  <c r="F3" i="18"/>
  <c r="D54" i="8"/>
  <c r="P14" i="8"/>
  <c r="AO14" i="8"/>
  <c r="E3" i="18"/>
  <c r="C54" i="8"/>
  <c r="O14" i="8"/>
  <c r="AS14" i="8"/>
  <c r="K49" i="8"/>
  <c r="I48" i="8"/>
  <c r="F49" i="8"/>
  <c r="R13" i="8"/>
  <c r="AK13" i="8"/>
  <c r="E49" i="8"/>
  <c r="Q13" i="8"/>
  <c r="AG13" i="8"/>
  <c r="C48" i="8"/>
  <c r="H19" i="17"/>
  <c r="L49" i="8"/>
  <c r="AC13" i="8"/>
  <c r="AL13" i="8"/>
  <c r="G19" i="17"/>
  <c r="F19" i="17"/>
  <c r="J49" i="8"/>
  <c r="AA13" i="8"/>
  <c r="AP13" i="8"/>
  <c r="E19" i="17"/>
  <c r="I49" i="8"/>
  <c r="Z13" i="8"/>
  <c r="AT13" i="8"/>
  <c r="H11" i="17"/>
  <c r="G11" i="17"/>
  <c r="F11" i="17"/>
  <c r="E11" i="17"/>
  <c r="H3" i="17"/>
  <c r="G3" i="17"/>
  <c r="F3" i="17"/>
  <c r="D49" i="8"/>
  <c r="P13" i="8"/>
  <c r="AO13" i="8"/>
  <c r="E3" i="17"/>
  <c r="C49" i="8"/>
  <c r="O13" i="8"/>
  <c r="AS13" i="8"/>
  <c r="H11" i="16"/>
  <c r="L44" i="8"/>
  <c r="AC12" i="8"/>
  <c r="AL12" i="8"/>
  <c r="G11" i="16"/>
  <c r="K44" i="8"/>
  <c r="AB12" i="8"/>
  <c r="AH12" i="8"/>
  <c r="F11" i="16"/>
  <c r="E11" i="16"/>
  <c r="I44" i="8"/>
  <c r="Z12" i="8"/>
  <c r="AT12" i="8"/>
  <c r="E3" i="16"/>
  <c r="I43" i="8"/>
  <c r="C43" i="8"/>
  <c r="J44" i="8"/>
  <c r="AA12" i="8"/>
  <c r="AP12" i="8"/>
  <c r="H3" i="16"/>
  <c r="F44" i="8"/>
  <c r="R12" i="8"/>
  <c r="AK12" i="8"/>
  <c r="G3" i="16"/>
  <c r="E44" i="8"/>
  <c r="Q12" i="8"/>
  <c r="AG12" i="8"/>
  <c r="F3" i="16"/>
  <c r="D44" i="8"/>
  <c r="P12" i="8"/>
  <c r="AO12" i="8"/>
  <c r="C44" i="8"/>
  <c r="O12" i="8"/>
  <c r="AS12" i="8"/>
  <c r="L39" i="8"/>
  <c r="AC11" i="8"/>
  <c r="AL11" i="8"/>
  <c r="I39" i="8"/>
  <c r="Z11" i="8"/>
  <c r="AT11" i="8"/>
  <c r="I38" i="8"/>
  <c r="D39" i="8"/>
  <c r="P11" i="8"/>
  <c r="AO11" i="8"/>
  <c r="C39" i="8"/>
  <c r="O11" i="8"/>
  <c r="AS11" i="8"/>
  <c r="C38" i="8"/>
  <c r="E16" i="15"/>
  <c r="E3" i="15"/>
  <c r="H16" i="15"/>
  <c r="G16" i="15"/>
  <c r="K39" i="8"/>
  <c r="AB11" i="8"/>
  <c r="F16" i="15"/>
  <c r="J39" i="8"/>
  <c r="AA11" i="8"/>
  <c r="AP11" i="8"/>
  <c r="H3" i="15"/>
  <c r="F39" i="8"/>
  <c r="R11" i="8"/>
  <c r="AK11" i="8"/>
  <c r="G3" i="15"/>
  <c r="E39" i="8"/>
  <c r="Q11" i="8"/>
  <c r="AG11" i="8"/>
  <c r="F3" i="15"/>
  <c r="I33" i="8"/>
  <c r="E34" i="8"/>
  <c r="Q10" i="8"/>
  <c r="AG10" i="8"/>
  <c r="D34" i="8"/>
  <c r="P10" i="8"/>
  <c r="AO10" i="8"/>
  <c r="C33" i="8"/>
  <c r="H11" i="14"/>
  <c r="L34" i="8"/>
  <c r="AC10" i="8"/>
  <c r="AL10" i="8"/>
  <c r="G11" i="14"/>
  <c r="K34" i="8"/>
  <c r="AB10" i="8"/>
  <c r="AH10" i="8"/>
  <c r="F11" i="14"/>
  <c r="J34" i="8"/>
  <c r="AA10" i="8"/>
  <c r="AP10" i="8"/>
  <c r="E11" i="14"/>
  <c r="I34" i="8"/>
  <c r="Z10" i="8"/>
  <c r="AT10" i="8"/>
  <c r="H3" i="14"/>
  <c r="F34" i="8"/>
  <c r="R10" i="8"/>
  <c r="AK10" i="8"/>
  <c r="G3" i="14"/>
  <c r="F3" i="14"/>
  <c r="E3" i="14"/>
  <c r="C34" i="8"/>
  <c r="O10" i="8"/>
  <c r="AS10" i="8"/>
  <c r="I29" i="8"/>
  <c r="Z9" i="8"/>
  <c r="AT9" i="8"/>
  <c r="I28" i="8"/>
  <c r="C29" i="8"/>
  <c r="O9" i="8"/>
  <c r="AS9" i="8"/>
  <c r="C28" i="8"/>
  <c r="H19" i="13"/>
  <c r="L29" i="8"/>
  <c r="AC9" i="8"/>
  <c r="AL9" i="8"/>
  <c r="G19" i="13"/>
  <c r="K29" i="8"/>
  <c r="AB9" i="8"/>
  <c r="F19" i="13"/>
  <c r="J29" i="8"/>
  <c r="AA9" i="8"/>
  <c r="AP9" i="8"/>
  <c r="E19" i="13"/>
  <c r="H11" i="13"/>
  <c r="G11" i="13"/>
  <c r="F11" i="13"/>
  <c r="E11" i="13"/>
  <c r="H3" i="13"/>
  <c r="F29" i="8"/>
  <c r="R9" i="8"/>
  <c r="AK9" i="8"/>
  <c r="G3" i="13"/>
  <c r="E29" i="8"/>
  <c r="Q9" i="8"/>
  <c r="AG9" i="8"/>
  <c r="F3" i="13"/>
  <c r="D29" i="8"/>
  <c r="P9" i="8"/>
  <c r="AO9" i="8"/>
  <c r="E3" i="13"/>
  <c r="C23" i="8"/>
  <c r="E3" i="12"/>
  <c r="C24" i="8"/>
  <c r="O8" i="8"/>
  <c r="AS8" i="8"/>
  <c r="I24" i="8"/>
  <c r="Z8" i="8"/>
  <c r="AT8" i="8"/>
  <c r="I23" i="8"/>
  <c r="E19" i="12"/>
  <c r="F19" i="12"/>
  <c r="J24" i="8"/>
  <c r="AA8" i="8"/>
  <c r="AP8" i="8"/>
  <c r="F11" i="11"/>
  <c r="F19" i="10"/>
  <c r="H17" i="2"/>
  <c r="F51" i="9"/>
  <c r="H51" i="9"/>
  <c r="AB13" i="8"/>
  <c r="J59" i="8"/>
  <c r="AA15" i="8"/>
  <c r="AP15" i="8"/>
  <c r="K59" i="8"/>
  <c r="AB15" i="8"/>
  <c r="L59" i="8"/>
  <c r="AC15" i="8"/>
  <c r="AL15" i="8"/>
  <c r="AG15" i="8"/>
  <c r="AS15" i="8"/>
  <c r="AH14" i="8"/>
  <c r="AH9" i="8"/>
  <c r="AH11" i="8"/>
  <c r="AH15" i="8"/>
  <c r="AH13" i="8"/>
  <c r="J19" i="8"/>
  <c r="AA7" i="8"/>
  <c r="AP7" i="8"/>
  <c r="I18" i="8"/>
  <c r="E19" i="8"/>
  <c r="Q7" i="8"/>
  <c r="AG7" i="8"/>
  <c r="C19" i="8"/>
  <c r="O7" i="8"/>
  <c r="AS7" i="8"/>
  <c r="C18" i="8"/>
  <c r="H19" i="12"/>
  <c r="L24" i="8"/>
  <c r="AC8" i="8"/>
  <c r="AL8" i="8"/>
  <c r="G19" i="12"/>
  <c r="K24" i="8"/>
  <c r="AB8" i="8"/>
  <c r="AH8" i="8"/>
  <c r="H11" i="12"/>
  <c r="G11" i="12"/>
  <c r="F11" i="12"/>
  <c r="E11" i="12"/>
  <c r="H3" i="12"/>
  <c r="F24" i="8"/>
  <c r="R8" i="8"/>
  <c r="AK8" i="8"/>
  <c r="G3" i="12"/>
  <c r="E24" i="8"/>
  <c r="Q8" i="8"/>
  <c r="AG8" i="8"/>
  <c r="F3" i="12"/>
  <c r="D24" i="8"/>
  <c r="P8" i="8"/>
  <c r="AO8" i="8"/>
  <c r="E11" i="11"/>
  <c r="I19" i="8"/>
  <c r="Z7" i="8"/>
  <c r="AT7" i="8"/>
  <c r="H11" i="11"/>
  <c r="L19" i="8"/>
  <c r="AC7" i="8"/>
  <c r="AL7" i="8"/>
  <c r="G11" i="11"/>
  <c r="K19" i="8"/>
  <c r="AB7" i="8"/>
  <c r="H3" i="11"/>
  <c r="F19" i="8"/>
  <c r="R7" i="8"/>
  <c r="AK7" i="8"/>
  <c r="G3" i="11"/>
  <c r="F3" i="11"/>
  <c r="D19" i="8"/>
  <c r="P7" i="8"/>
  <c r="AO7" i="8"/>
  <c r="E3" i="11"/>
  <c r="J14" i="8"/>
  <c r="AA6" i="8"/>
  <c r="AP6" i="8"/>
  <c r="I14" i="8"/>
  <c r="Z6" i="8"/>
  <c r="AT6" i="8"/>
  <c r="I13" i="8"/>
  <c r="C14" i="8"/>
  <c r="O6" i="8"/>
  <c r="AS6" i="8"/>
  <c r="C13" i="8"/>
  <c r="H19" i="10"/>
  <c r="L14" i="8"/>
  <c r="AC6" i="8"/>
  <c r="AL6" i="8"/>
  <c r="G19" i="10"/>
  <c r="K14" i="8"/>
  <c r="AB6" i="8"/>
  <c r="E19" i="10"/>
  <c r="H11" i="10"/>
  <c r="G11" i="10"/>
  <c r="F11" i="10"/>
  <c r="E11" i="10"/>
  <c r="H3" i="10"/>
  <c r="F14" i="8"/>
  <c r="R6" i="8"/>
  <c r="AK6" i="8"/>
  <c r="G3" i="10"/>
  <c r="E14" i="8"/>
  <c r="Q6" i="8"/>
  <c r="AG6" i="8"/>
  <c r="F3" i="10"/>
  <c r="D14" i="8"/>
  <c r="P6" i="8"/>
  <c r="AO6" i="8"/>
  <c r="E3" i="10"/>
  <c r="I8" i="8"/>
  <c r="D9" i="8"/>
  <c r="P5" i="8"/>
  <c r="AO5" i="8"/>
  <c r="C8" i="8"/>
  <c r="L9" i="8"/>
  <c r="AC5" i="8"/>
  <c r="AL5" i="8"/>
  <c r="G17" i="2"/>
  <c r="K9" i="8"/>
  <c r="AB5" i="8"/>
  <c r="F17" i="2"/>
  <c r="J9" i="8"/>
  <c r="AA5" i="8"/>
  <c r="AP5" i="8"/>
  <c r="I3" i="8"/>
  <c r="H3" i="2"/>
  <c r="F9" i="8"/>
  <c r="R5" i="8"/>
  <c r="AK5" i="8"/>
  <c r="G3" i="2"/>
  <c r="E9" i="8"/>
  <c r="Q5" i="8"/>
  <c r="AG5" i="8"/>
  <c r="F3" i="2"/>
  <c r="L4" i="8"/>
  <c r="AC4" i="8"/>
  <c r="AL4" i="8"/>
  <c r="G51" i="9"/>
  <c r="K4" i="8"/>
  <c r="AB4" i="8"/>
  <c r="J4" i="8"/>
  <c r="AA4" i="8"/>
  <c r="AP4" i="8"/>
  <c r="E51" i="9"/>
  <c r="I4" i="8"/>
  <c r="Z4" i="8"/>
  <c r="AT4" i="8"/>
  <c r="H41" i="9"/>
  <c r="G41" i="9"/>
  <c r="F41" i="9"/>
  <c r="E41" i="9"/>
  <c r="H27" i="9"/>
  <c r="G27" i="9"/>
  <c r="F27" i="9"/>
  <c r="E27" i="9"/>
  <c r="H19" i="9"/>
  <c r="G19" i="9"/>
  <c r="F19" i="9"/>
  <c r="E19" i="9"/>
  <c r="H11" i="9"/>
  <c r="G11" i="9"/>
  <c r="F11" i="9"/>
  <c r="E11" i="9"/>
  <c r="H3" i="9"/>
  <c r="F4" i="8"/>
  <c r="R4" i="8"/>
  <c r="AK4" i="8"/>
  <c r="G3" i="9"/>
  <c r="E4" i="8"/>
  <c r="Q4" i="8"/>
  <c r="AG4" i="8"/>
  <c r="F3" i="9"/>
  <c r="D4" i="8"/>
  <c r="P4" i="8"/>
  <c r="AO4" i="8"/>
  <c r="E3" i="9"/>
  <c r="C4" i="8"/>
  <c r="O4" i="8"/>
  <c r="AS4" i="8"/>
  <c r="E17" i="2"/>
  <c r="I9" i="8"/>
  <c r="Z5" i="8"/>
  <c r="AT5" i="8"/>
  <c r="AK16" i="8"/>
  <c r="AL16" i="8"/>
  <c r="AO16" i="8"/>
  <c r="AP16" i="8"/>
  <c r="AP17" i="8"/>
  <c r="AL17" i="8"/>
  <c r="AT16" i="8"/>
  <c r="AG16" i="8"/>
  <c r="AH5" i="8"/>
  <c r="AH4" i="8"/>
  <c r="AH6" i="8"/>
  <c r="AH7" i="8"/>
  <c r="E3" i="2"/>
  <c r="C9" i="8"/>
  <c r="O5" i="8"/>
  <c r="AS5" i="8"/>
  <c r="AS16" i="8"/>
  <c r="AT17" i="8"/>
  <c r="AH16" i="8"/>
  <c r="AH17" i="8"/>
</calcChain>
</file>

<file path=xl/sharedStrings.xml><?xml version="1.0" encoding="utf-8"?>
<sst xmlns="http://schemas.openxmlformats.org/spreadsheetml/2006/main" count="1995" uniqueCount="967">
  <si>
    <t>Week</t>
  </si>
  <si>
    <t>Day</t>
  </si>
  <si>
    <t>Meal Name</t>
  </si>
  <si>
    <t>Growth Score</t>
  </si>
  <si>
    <t>Energy Score</t>
  </si>
  <si>
    <t>Immunity Score</t>
  </si>
  <si>
    <t xml:space="preserve">Detox Score </t>
  </si>
  <si>
    <t>Improvement Needed (yes/no)</t>
  </si>
  <si>
    <t>Pillars Needed</t>
  </si>
  <si>
    <t>December 7-11</t>
  </si>
  <si>
    <t xml:space="preserve">Monday </t>
  </si>
  <si>
    <t>Savory Sausage &amp; Grits, Broccoli, Spiced Applesauce</t>
  </si>
  <si>
    <t>yes</t>
  </si>
  <si>
    <t>immunity</t>
  </si>
  <si>
    <t xml:space="preserve"> Tuna Fish Casserole, Mixed Veggies, Congo Square</t>
  </si>
  <si>
    <t>Tuna Casserole</t>
  </si>
  <si>
    <t>Mixed Vegetables</t>
  </si>
  <si>
    <t>Cherry Pie slice</t>
  </si>
  <si>
    <t>Congo Square</t>
  </si>
  <si>
    <t>Cooked celery</t>
  </si>
  <si>
    <t xml:space="preserve"> Tuna Fish Casserole, Cooked celery, Cherry pie slice</t>
  </si>
  <si>
    <t>Rolls Pumpernickel</t>
  </si>
  <si>
    <t xml:space="preserve"> Tuna Fish Casserole, Cooked celery, Pumpernickel rolls</t>
  </si>
  <si>
    <t>Olive Oil (Extra virgin Italian sourced) 1 tsp before meals</t>
  </si>
  <si>
    <t>Warm Papaya leaf tea</t>
  </si>
  <si>
    <t>Olive Oil (Extra virgin Italian sourced) 1 tsp (before meals)</t>
  </si>
  <si>
    <t>Warm Papaya leaf tea (before meals)</t>
  </si>
  <si>
    <t>Olive oil, Tuna Fish Casserole, Cooked celery, Pumpernickel rolls</t>
  </si>
  <si>
    <t>Olive Oil, Warm Papaya leaf tea, Tuna Fish Casserole, Cooked celery, Pumpernickel rolls</t>
  </si>
  <si>
    <t>1st regression</t>
  </si>
  <si>
    <t>2nd regression</t>
  </si>
  <si>
    <t>3rd regression</t>
  </si>
  <si>
    <t>5th regression</t>
  </si>
  <si>
    <t xml:space="preserve"> Salisbury steak w/Mush. Gravy, Cheesy Penne, Green Beans</t>
  </si>
  <si>
    <t>Salisbury Steak With Gravy Macaroni And Cheese Meal</t>
  </si>
  <si>
    <t>Cooked Green Beans</t>
  </si>
  <si>
    <t xml:space="preserve">Base </t>
  </si>
  <si>
    <t>Dec 7th</t>
  </si>
  <si>
    <t>Suggested change</t>
  </si>
  <si>
    <t>G</t>
  </si>
  <si>
    <t>E</t>
  </si>
  <si>
    <t>I</t>
  </si>
  <si>
    <t>D</t>
  </si>
  <si>
    <t>Dec 8th</t>
  </si>
  <si>
    <t>Dec 9th</t>
  </si>
  <si>
    <t xml:space="preserve"> Stuffed Bell pepper, Italian vegetables, Brownie</t>
  </si>
  <si>
    <t>Stuffed bell pepper</t>
  </si>
  <si>
    <t>Brownie</t>
  </si>
  <si>
    <t>Cooked Broccoli Raab</t>
  </si>
  <si>
    <t>Pie Pecan Prepared From Recipe</t>
  </si>
  <si>
    <t xml:space="preserve"> Stuffed Bell pepper, Cooked Broccoli Raab, Pecan pie</t>
  </si>
  <si>
    <t>Dry roasted almonds</t>
  </si>
  <si>
    <t>Dec 10th</t>
  </si>
  <si>
    <t xml:space="preserve"> Chicken noodle Casserole, Zucchini, Chocolate pudding</t>
  </si>
  <si>
    <t>Chicken noodle Casserole</t>
  </si>
  <si>
    <t>Zucchini</t>
  </si>
  <si>
    <t>Chocolate pudding</t>
  </si>
  <si>
    <t>Base</t>
  </si>
  <si>
    <t>Growth</t>
  </si>
  <si>
    <t>Energy</t>
  </si>
  <si>
    <t>Immunity</t>
  </si>
  <si>
    <t>Detoxification</t>
  </si>
  <si>
    <t>Dec 14th</t>
  </si>
  <si>
    <t>Dec 15th</t>
  </si>
  <si>
    <t>Dec 16th</t>
  </si>
  <si>
    <t>Dec 17th</t>
  </si>
  <si>
    <t>Dec 18th</t>
  </si>
  <si>
    <t>Dec 21st</t>
  </si>
  <si>
    <t>Dec 22nd</t>
  </si>
  <si>
    <t>Dec 23rd</t>
  </si>
  <si>
    <t>Dec  7th</t>
  </si>
  <si>
    <t>Dec  8th</t>
  </si>
  <si>
    <t>Dec  9th</t>
  </si>
  <si>
    <t>Dec  10th</t>
  </si>
  <si>
    <t>Improved</t>
  </si>
  <si>
    <t>Pistachio nuts</t>
  </si>
  <si>
    <t xml:space="preserve"> Olive oil, Warm Papaya leaf tea, Salisbury steak w/Mush. gravy, Cheese Penne, Green beans, Pistachio nuts</t>
  </si>
  <si>
    <t>Warm ground Ginger tea (before meals)</t>
  </si>
  <si>
    <t xml:space="preserve"> Olive oil, Warm ground Ginger tea, Stuffed Bell Pepper, Cooked Broccoli Raab, Dry roasted almonds, Pecan pie slice</t>
  </si>
  <si>
    <t>Warm Basil Pepper tea (before meals)</t>
  </si>
  <si>
    <t xml:space="preserve"> Olive oil, Warm Basil pepper tea, Chicken noodle Casserole, Cooked Broccoli Raab, Zucchini, Chocolate pudding</t>
  </si>
  <si>
    <t xml:space="preserve"> Beefy Mac &amp; Cheese, Spinach, Brownie</t>
  </si>
  <si>
    <t>Beefy Mac &amp; Cheese</t>
  </si>
  <si>
    <t>Spinach</t>
  </si>
  <si>
    <t xml:space="preserve"> Beefy Mac &amp; Cheese, Spinach, Pecan pie</t>
  </si>
  <si>
    <t>Hummus</t>
  </si>
  <si>
    <t xml:space="preserve"> Olive oil, Warm Basil Pepper tea, Beefy Mac &amp; Cheese, Spinach, Hummus, Pecan Pie</t>
  </si>
  <si>
    <t xml:space="preserve"> Lasagna, Italian vegetables, Apple pie squares</t>
  </si>
  <si>
    <t>Olive Garden Lasagna Classico</t>
  </si>
  <si>
    <t>Dutch Apple Pie</t>
  </si>
  <si>
    <t xml:space="preserve"> Olive oil, Warm Papaya leaf tea, Lasagna, Cooked Broccoli Raab, Pistachio nuts, Cherry pie slice</t>
  </si>
  <si>
    <t xml:space="preserve"> Lasagna, Cooked Broccoli Raab, Cherry Pie slice</t>
  </si>
  <si>
    <t xml:space="preserve"> Tomatillo Chicken Enchiladas, Refried Beans, Rice</t>
  </si>
  <si>
    <t>Tomatillo Chicken Enchiladas</t>
  </si>
  <si>
    <t>Restaurant Mexican Refried Beans</t>
  </si>
  <si>
    <t>Restaurant Mexican Spanish Rice</t>
  </si>
  <si>
    <t>Ghee (Clarified butter) 1 tsp (before meals)</t>
  </si>
  <si>
    <t>Cooked Spinach</t>
  </si>
  <si>
    <t xml:space="preserve"> Ghee, Warm ground Ginger tea, Tomataillo Chicken Enchiladas, Cooked spinach, Refried beans, Rice</t>
  </si>
  <si>
    <t>Southwestern Scramble, Potatoes O’Brien, Peas &amp; Carrots</t>
  </si>
  <si>
    <t>Potatoes O’Brien</t>
  </si>
  <si>
    <t>Peas &amp; Carrots</t>
  </si>
  <si>
    <t>Egg Scrambled</t>
  </si>
  <si>
    <t>Olive oil, Warm Basil Pepper tea, Southwestern Scramble, Potatoes O’Brien, Peas &amp; Carrots</t>
  </si>
  <si>
    <t xml:space="preserve"> Homemade Chili, Cornbread, Mixed Vegetables</t>
  </si>
  <si>
    <t>Restaurant Family Style Chili With Meat And Beans</t>
  </si>
  <si>
    <t>Cornbread Made From Home Recipe</t>
  </si>
  <si>
    <t xml:space="preserve"> Olive oil, Warm ground ginger tea, Homemade Chili, Cooked celery, Cornbread</t>
  </si>
  <si>
    <t>Base 
Immunity</t>
  </si>
  <si>
    <t>Improved Immunity</t>
  </si>
  <si>
    <t>Base 
Detox</t>
  </si>
  <si>
    <t>Improved Detox</t>
  </si>
  <si>
    <t>Base 
Energy</t>
  </si>
  <si>
    <t>Improved Energy</t>
  </si>
  <si>
    <t>Base 
Growth</t>
  </si>
  <si>
    <t>Improved Growth</t>
  </si>
  <si>
    <t>Chicken Parmesan over Noodle, Italian Veggies, Blueberry Crisp</t>
  </si>
  <si>
    <t>Restaurant Italian Chicken Parmesan Without Pasta</t>
  </si>
  <si>
    <t>Blueberry pie</t>
  </si>
  <si>
    <t>Cooked turnip greens</t>
  </si>
  <si>
    <t>Chicken Parmesan over Noodle, Cooked turnip greens, Blueberry Crisp</t>
  </si>
  <si>
    <t>Flax seeds</t>
  </si>
  <si>
    <t xml:space="preserve"> Warm Basil Pepper tea, Chicken Parmesan over Noodle, Cooked turnip greens, Flax seeds, Blueberry Crisp</t>
  </si>
  <si>
    <t xml:space="preserve"> Meatloaf, Mac &amp; Cheese, Broccoli</t>
  </si>
  <si>
    <t>Meat Loaf Made With Beef And Pork</t>
  </si>
  <si>
    <t>Cracker Barrel Macaroni N Cheese Plate From Kids Menu</t>
  </si>
  <si>
    <t>Broccoli</t>
  </si>
  <si>
    <t>Warm cumin seed tea (before meals)</t>
  </si>
  <si>
    <t>Flaxseed Oil 1 tsp (before meals)</t>
  </si>
  <si>
    <t xml:space="preserve"> Flaxseed oil, Warm cumin seed tea, Meatloaf, Cooked broccoli, Mac &amp; Cheese, Pistachio nuts</t>
  </si>
  <si>
    <t xml:space="preserve"> Pork Loin over Stuffing, Smashed Yams, Green Bean Casserole</t>
  </si>
  <si>
    <t>Pork Fresh Loin Center Rib (Chops) Bone-In Separable Lean And Fat Cooked Pan-Fried</t>
  </si>
  <si>
    <t>Mountain Yam Hawaii Raw</t>
  </si>
  <si>
    <t>Spinach And Cheese Casserole</t>
  </si>
  <si>
    <t xml:space="preserve"> Pork Loin over Stuffing, Cooked brussel sprouts, Green Bean Casserole</t>
  </si>
  <si>
    <t>Cooked sweet potatoes</t>
  </si>
  <si>
    <t xml:space="preserve"> Olive oil, Warm Basil Pepper tea, Pork Loin over stuffing, Cooked brussel sprouts, Green bean casserole, Flax seeds</t>
  </si>
  <si>
    <t xml:space="preserve"> Olive oil, Warm Basil pepper tea, Tuna Fish Casserole, Cooked celery, Flax seeds, Cherry pie slice</t>
  </si>
  <si>
    <t>Name</t>
  </si>
  <si>
    <t xml:space="preserve">Cumin seed tea </t>
  </si>
  <si>
    <t xml:space="preserve">Growth </t>
  </si>
  <si>
    <t xml:space="preserve">Energy </t>
  </si>
  <si>
    <t xml:space="preserve">Immunity </t>
  </si>
  <si>
    <t xml:space="preserve">Detox </t>
  </si>
  <si>
    <t>Almonds</t>
  </si>
  <si>
    <t>Leek</t>
  </si>
  <si>
    <t>Mashed Potato</t>
  </si>
  <si>
    <t>Dried Shitake Mushrooms</t>
  </si>
  <si>
    <r>
      <t>Warm Teas (</t>
    </r>
    <r>
      <rPr>
        <b/>
        <sz val="9"/>
        <color theme="1"/>
        <rFont val="Arial"/>
        <family val="2"/>
      </rPr>
      <t>before meals</t>
    </r>
    <r>
      <rPr>
        <b/>
        <sz val="14"/>
        <color theme="1"/>
        <rFont val="Arial"/>
        <family val="2"/>
      </rPr>
      <t>)
(I,D)</t>
    </r>
  </si>
  <si>
    <t>Soybeans cooked</t>
  </si>
  <si>
    <t>Celery</t>
  </si>
  <si>
    <t>Taro</t>
  </si>
  <si>
    <t>Kale</t>
  </si>
  <si>
    <t xml:space="preserve">Basil Pepper* tea </t>
  </si>
  <si>
    <t xml:space="preserve"> Ginger Pepper* tea </t>
  </si>
  <si>
    <t xml:space="preserve"> Dill Pepper* tea </t>
  </si>
  <si>
    <t>Papaya leaf Pepper* tea</t>
  </si>
  <si>
    <t>Pepper* -&gt; Black Pepper</t>
  </si>
  <si>
    <r>
      <t xml:space="preserve">Vegetables 
(E, I, D)
</t>
    </r>
    <r>
      <rPr>
        <b/>
        <sz val="11"/>
        <color theme="1"/>
        <rFont val="Arial"/>
        <family val="2"/>
      </rPr>
      <t>cooked</t>
    </r>
  </si>
  <si>
    <t xml:space="preserve">Chard Swiss </t>
  </si>
  <si>
    <t>Green Peas</t>
  </si>
  <si>
    <t>Collards</t>
  </si>
  <si>
    <t>Broccoli Raab</t>
  </si>
  <si>
    <t>Turnips &amp; Greens</t>
  </si>
  <si>
    <t>Brussel sprouts</t>
  </si>
  <si>
    <t>Hubbard Squash</t>
  </si>
  <si>
    <t xml:space="preserve">Broccoli </t>
  </si>
  <si>
    <t>Red Cabbage</t>
  </si>
  <si>
    <t>Fennel</t>
  </si>
  <si>
    <t>Rommaine Lettuce</t>
  </si>
  <si>
    <t>Iceberg Lettuce</t>
  </si>
  <si>
    <t>Carrots</t>
  </si>
  <si>
    <t>Savoy cabbage</t>
  </si>
  <si>
    <t>name</t>
  </si>
  <si>
    <t>Nourishment</t>
  </si>
  <si>
    <t>Plums Dried (Prunes) Stewed Without Added Sugar</t>
  </si>
  <si>
    <t>Plums Dried (Prunes) Stewed With Added Sugar</t>
  </si>
  <si>
    <t>Shredded Coconut Meat (Sweetened)</t>
  </si>
  <si>
    <t>Pummelo</t>
  </si>
  <si>
    <t>Rhubarb</t>
  </si>
  <si>
    <t>Sapodilla</t>
  </si>
  <si>
    <t>Soursop</t>
  </si>
  <si>
    <t>Tamarinds</t>
  </si>
  <si>
    <t>Watermelon</t>
  </si>
  <si>
    <t>Apricots Canned Heavy Syrup Drained</t>
  </si>
  <si>
    <t>Cherries Sour Canned Water Pack Drained</t>
  </si>
  <si>
    <t>Bartlett Pears</t>
  </si>
  <si>
    <t>Red Anjou Pears</t>
  </si>
  <si>
    <t>Bosc Pear</t>
  </si>
  <si>
    <t>Green Anjou Pear</t>
  </si>
  <si>
    <t>Prune Puree</t>
  </si>
  <si>
    <t>Abiyuch</t>
  </si>
  <si>
    <t>Rowal</t>
  </si>
  <si>
    <t>Guava Nectar Canned With Added Ascorbic Acid</t>
  </si>
  <si>
    <t>Tamarind Nectar Canned</t>
  </si>
  <si>
    <t>Pomegranate Juice Bottled</t>
  </si>
  <si>
    <t>Nance Canned Syrup Drained</t>
  </si>
  <si>
    <t>Nance Frozen Unsweetened</t>
  </si>
  <si>
    <t>Naranjilla (Lulo) Pulp Frozen Unsweetened</t>
  </si>
  <si>
    <t>Horned Melon (Kiwano)</t>
  </si>
  <si>
    <t>Fuji Apples</t>
  </si>
  <si>
    <t>Fruits 
(I)</t>
  </si>
  <si>
    <t>Crackers Gluten-Free Multi-Seeded And Multigrain</t>
  </si>
  <si>
    <t>Crackers Whole-Wheat Reduced Fat</t>
  </si>
  <si>
    <t>Udis Gluten Free Whole Grain Dinner Rolls</t>
  </si>
  <si>
    <t>Rolls Gluten-Free Whole Grain Made With Tapioca Starch And Brown Rice Flour</t>
  </si>
  <si>
    <t>Rolls Hamburger Or Hot Dog Whole Wheat</t>
  </si>
  <si>
    <t>Crackers Whole Grain Sandwich-Type With Peanut Butter Filling</t>
  </si>
  <si>
    <t>Multi-Grain Toast</t>
  </si>
  <si>
    <t>Bread Multigrain Toasted</t>
  </si>
  <si>
    <t>Taco Shells Baked</t>
  </si>
  <si>
    <t>Bread White Wheat</t>
  </si>
  <si>
    <t>Tortillas Ready-To-Bake Or -Fry Flour Refrigerated</t>
  </si>
  <si>
    <t>Bread Paratha Whole Wheat Commercially Prepared Frozen</t>
  </si>
  <si>
    <t>Bread Reduced-Calorie Oat Bran</t>
  </si>
  <si>
    <t>Bread Reduced-Calorie Oat Bran Toasted</t>
  </si>
  <si>
    <t>Rudis Gluten-Free Bakery Original Sandwich Bread</t>
  </si>
  <si>
    <t>Udis Gluten Free Soft &amp; Hearty Whole Grain Bread</t>
  </si>
  <si>
    <t>Wheat Bread</t>
  </si>
  <si>
    <t>Bread Gluten-Free White Made With Potato Extract Rice Starch And Rice Flour</t>
  </si>
  <si>
    <t>Bread Gluten-Free Whole Grain Made With Tapioca Starch And Brown Rice Flour</t>
  </si>
  <si>
    <t>Pancakes Buckwheat Dry Mix Incomplete</t>
  </si>
  <si>
    <t>Bread Wheat Toasted</t>
  </si>
  <si>
    <t>Taco Shells Baked Without Added Salt</t>
  </si>
  <si>
    <t>Bread Whole-Wheat Prepared From Recipe</t>
  </si>
  <si>
    <t>Bread Whole-Wheat Prepared From Recipe Toasted</t>
  </si>
  <si>
    <t>Muffins Oat Bran</t>
  </si>
  <si>
    <t>Bread Reduced-Calorie Rye</t>
  </si>
  <si>
    <t>Bread Reduced-Calorie White</t>
  </si>
  <si>
    <t>Rye Crispbread</t>
  </si>
  <si>
    <t>Pizza Cheese And Vegetables Whole Wheat Thin Crust</t>
  </si>
  <si>
    <t>Crackers Matzo Whole-Wheat</t>
  </si>
  <si>
    <t>Bread Multi-Grain (Includes Whole-Grain)</t>
  </si>
  <si>
    <t>Tortillas Ready-To-Bake Or -Fry Whole Wheat</t>
  </si>
  <si>
    <t>Crackers Toast Thins Low Sodium</t>
  </si>
  <si>
    <t>Whole Wheat Bread</t>
  </si>
  <si>
    <t>Pancakes Plain Frozen Ready-To-Heat (Includes Buttermilk)</t>
  </si>
  <si>
    <t>Rolls Hamburger Or Hotdog Plain</t>
  </si>
  <si>
    <t>Bread Whole Wheat Toasted</t>
  </si>
  <si>
    <t>Pizza Cheese Whole Wheat Thin Crust</t>
  </si>
  <si>
    <t>Pizza Cheese Whole Wheat Thick Crust</t>
  </si>
  <si>
    <t>Pizza Cheese And Vegetables Whole Wheat Thick Crust</t>
  </si>
  <si>
    <t>Rolls Dinner Plain Commercially Prepared (Includes Brown-And-Serve)</t>
  </si>
  <si>
    <t>Bagels Multigrain</t>
  </si>
  <si>
    <t>Bread Chapati Or Roti Whole Wheat Commercially Prepared Frozen</t>
  </si>
  <si>
    <t>Bread White Special Formula Added Fiber Toasted</t>
  </si>
  <si>
    <t>Bread Whole Grain White Toasted</t>
  </si>
  <si>
    <t xml:space="preserve">   </t>
  </si>
  <si>
    <t>Beans Adzuki Mature Seeds Raw</t>
  </si>
  <si>
    <t>Beans Pinto Mature Seeds Raw</t>
  </si>
  <si>
    <t>Yardlong Beans Mature Seeds Raw</t>
  </si>
  <si>
    <t>Beans Cranberry (Roman) Mature Seeds Raw</t>
  </si>
  <si>
    <t>Cowpeas Common (Blackeyes Crowder Southern) Mature Seeds Raw</t>
  </si>
  <si>
    <t>Cowpeas Catjang Mature Seeds Raw</t>
  </si>
  <si>
    <t>Mung Beans Mature Seeds Raw</t>
  </si>
  <si>
    <t>Beans Kidney Red Mature Seeds Raw</t>
  </si>
  <si>
    <t>Beans Kidney All Types Mature Seeds Raw</t>
  </si>
  <si>
    <t>Beans Kidney Royal Red Mature Seeds Raw</t>
  </si>
  <si>
    <t>Beans Kidney California Red Mature Seeds Raw</t>
  </si>
  <si>
    <t>Beans White Mature Seeds Raw</t>
  </si>
  <si>
    <t>Beans Pink Mature Seeds Raw</t>
  </si>
  <si>
    <t>Beans Yellow Mature Seeds Raw</t>
  </si>
  <si>
    <t>Beans Black Mature Seeds Raw</t>
  </si>
  <si>
    <t>Beans Small White Mature Seeds Raw</t>
  </si>
  <si>
    <t>Beans Black Turtle Mature Seeds Raw</t>
  </si>
  <si>
    <t>Beans Great Northern Mature Seeds Raw</t>
  </si>
  <si>
    <t>Lima Beans Large Mature Seeds Raw</t>
  </si>
  <si>
    <t>Lima Beans Thin Seeded (Baby) Mature Seeds Raw</t>
  </si>
  <si>
    <t>Lentils Raw</t>
  </si>
  <si>
    <t>Lupins Mature Seeds Raw</t>
  </si>
  <si>
    <t>Soy Meal Defatted Raw</t>
  </si>
  <si>
    <t>Broadbeans (Fava Beans) Mature Seeds Raw</t>
  </si>
  <si>
    <t>Pigeon Peas (Red Gram) Mature Seeds Raw</t>
  </si>
  <si>
    <t>Peanut Flour Defatted</t>
  </si>
  <si>
    <t>Mungo Beans Mature Seeds Raw</t>
  </si>
  <si>
    <t>Lentils Pink Or Red Raw</t>
  </si>
  <si>
    <t>Beans
(G,E,I,D)</t>
  </si>
  <si>
    <t>Fat Free Cream Cheese</t>
  </si>
  <si>
    <t>Mozzarella (Lowfat)</t>
  </si>
  <si>
    <t>Egg White Dried</t>
  </si>
  <si>
    <t>Milk Dry Nonfat Calcium Reduced</t>
  </si>
  <si>
    <t>Lowfat Cottage Cheese (1%)</t>
  </si>
  <si>
    <t>Lowfat Ricotta</t>
  </si>
  <si>
    <t>Cheese Cottage With Vegetables</t>
  </si>
  <si>
    <t>Scrambled Eggs</t>
  </si>
  <si>
    <t>Fried Eggs</t>
  </si>
  <si>
    <t>Egg Whites (Raw)</t>
  </si>
  <si>
    <t>Egg White Raw Frozen Pasteurized</t>
  </si>
  <si>
    <t>Milk Dry Nonfat Instant With Added Vitamin A And Vitamin D</t>
  </si>
  <si>
    <t>Milk Dry Nonfat Instant Without Added Vitamin A And Vitamin D</t>
  </si>
  <si>
    <t>Milk Dry Nonfat Regular Without Added Vitamin A And Vitamin D</t>
  </si>
  <si>
    <t>Milk Dry Nonfat Regular With Added Vitamin A And Vitamin D</t>
  </si>
  <si>
    <t>Lowfat Cheddar Cheese</t>
  </si>
  <si>
    <t>Egg Whole Raw Frozen Pasteurized</t>
  </si>
  <si>
    <t>Eggs (Raw)</t>
  </si>
  <si>
    <t>Poached Eggs</t>
  </si>
  <si>
    <t>Hard Boiled Eggs</t>
  </si>
  <si>
    <t>Egg Omelet</t>
  </si>
  <si>
    <t>Cottage Cheese (Blended With Fruit)</t>
  </si>
  <si>
    <t>Lowfat Cottage Cheese (2%)</t>
  </si>
  <si>
    <t>Egg Goose Whole Fresh Raw</t>
  </si>
  <si>
    <t>Egg Duck Whole Fresh Raw</t>
  </si>
  <si>
    <t>Egg Turkey Whole Fresh Raw</t>
  </si>
  <si>
    <t>Egg Quail Whole Fresh Raw</t>
  </si>
  <si>
    <t>Milk Buttermilk Dried</t>
  </si>
  <si>
    <t>Nonfat Cottage Cheese</t>
  </si>
  <si>
    <t>Cottage Cheese (Blended)</t>
  </si>
  <si>
    <t>Yogurt Greek Nonfat Vanilla Chobani</t>
  </si>
  <si>
    <t>Cheese Mexican Queso Asadero</t>
  </si>
  <si>
    <t>Low Fat Provolone</t>
  </si>
  <si>
    <t>Cheese Mozzarella Low Moisture Part-Skim Shredded</t>
  </si>
  <si>
    <t>Mozzarella</t>
  </si>
  <si>
    <t>Cheese Sauce Prepared From Recipe</t>
  </si>
  <si>
    <t>Mozzarella (Hard And Lowfat)</t>
  </si>
  <si>
    <t>Mozzarella (Hard)</t>
  </si>
  <si>
    <t>Soft Goat Cheese</t>
  </si>
  <si>
    <t>Yogurt Greek Nonfat Plain Chobani</t>
  </si>
  <si>
    <t>Gruyere Cheese</t>
  </si>
  <si>
    <t>Swiss Cheese</t>
  </si>
  <si>
    <t>Egg Whole Raw Frozen Salted Pasteurized</t>
  </si>
  <si>
    <t>Grated Parmesan (Hard)</t>
  </si>
  <si>
    <t>Hard Goat Cheese</t>
  </si>
  <si>
    <t>Port De Salut Cheese</t>
  </si>
  <si>
    <t>Tilsit Cheese</t>
  </si>
  <si>
    <t>Caraway Cheese</t>
  </si>
  <si>
    <t>Queso Chihuahua</t>
  </si>
  <si>
    <t>Chesire Cheese</t>
  </si>
  <si>
    <t>Low-Sodium Cheddar Cheese</t>
  </si>
  <si>
    <t>Mexican Blend Cheese</t>
  </si>
  <si>
    <t>Brie Cheese</t>
  </si>
  <si>
    <t>Brick Cheese</t>
  </si>
  <si>
    <t>Provolone Cheese</t>
  </si>
  <si>
    <t>Muenster Cheese</t>
  </si>
  <si>
    <t>Colby Cheese</t>
  </si>
  <si>
    <t>Monterey Cheese</t>
  </si>
  <si>
    <t>Sharp Cheddar Cheese</t>
  </si>
  <si>
    <t>American Cheese Spread</t>
  </si>
  <si>
    <t>Cheddar Cheese</t>
  </si>
  <si>
    <t>Dairy
(G)</t>
  </si>
  <si>
    <t>Fish Bluefish Raw</t>
  </si>
  <si>
    <t>Fish Burbot Raw</t>
  </si>
  <si>
    <t>Fish Cisco Raw</t>
  </si>
  <si>
    <t>Cooked Atlantic Cod</t>
  </si>
  <si>
    <t>Fish Cusk Raw</t>
  </si>
  <si>
    <t>Fish Mahimahi Raw</t>
  </si>
  <si>
    <t>Fish Grouper Mixed Species Raw</t>
  </si>
  <si>
    <t>Cooked Grouper</t>
  </si>
  <si>
    <t>Fish Haddock Raw</t>
  </si>
  <si>
    <t>Blue Crab Cakes</t>
  </si>
  <si>
    <t>Crustaceans Shrimp Mixed Species Cooked Breaded And Fried</t>
  </si>
  <si>
    <t>Canned Clams</t>
  </si>
  <si>
    <t>Mollusks Whelk Unspecified Raw</t>
  </si>
  <si>
    <t>Whelk (Cooked)</t>
  </si>
  <si>
    <t>Fish Tuna Light Canned In Water Without Salt Drained Solids</t>
  </si>
  <si>
    <t>Fish Tuna White Canned In Oil Without Salt Drained Solids</t>
  </si>
  <si>
    <t>Fish Tuna White Canned In Water Without Salt Drained Solids</t>
  </si>
  <si>
    <t>Fish Bass Freshwater Mixed Species Cooked Dry Heat</t>
  </si>
  <si>
    <t>Fish Cusk Cooked Dry Heat</t>
  </si>
  <si>
    <t>Cooked Mahimahi</t>
  </si>
  <si>
    <t>Fish Drum Freshwater Cooked Dry Heat</t>
  </si>
  <si>
    <t>Fish Mackerel Pacific And Jack Mixed Species Cooked Dry Heat</t>
  </si>
  <si>
    <t>Fish Milkfish Cooked Dry Heat</t>
  </si>
  <si>
    <t>Fish Monkfish Cooked Dry Heat</t>
  </si>
  <si>
    <t>Cooked Walleye Pike</t>
  </si>
  <si>
    <t>Wild Atlantic Salmon (Cooked)</t>
  </si>
  <si>
    <t>Fish Salmon Chum Cooked Dry Heat</t>
  </si>
  <si>
    <t>Fish Salmon Pink Cooked Dry Heat</t>
  </si>
  <si>
    <t>Fish Sucker White Cooked Dry Heat</t>
  </si>
  <si>
    <t>Fish Sunfish Pumpkin Seed Cooked Dry Heat</t>
  </si>
  <si>
    <t>Fish Trout Mixed Species Cooked Dry Heat</t>
  </si>
  <si>
    <t>Cooked Skipjack</t>
  </si>
  <si>
    <t>Cooked Yellowfin Tuna</t>
  </si>
  <si>
    <t>Cooked Dungeness Crab</t>
  </si>
  <si>
    <t>Queen Crab (Cooked)</t>
  </si>
  <si>
    <t>Cooked Spiny Lobster</t>
  </si>
  <si>
    <t>Cooked Cuttlefish</t>
  </si>
  <si>
    <t>Fish Ling Raw</t>
  </si>
  <si>
    <t>Fish Mackerel Pacific And Jack Mixed Species Raw</t>
  </si>
  <si>
    <t>Fish Mackerel Spanish Raw</t>
  </si>
  <si>
    <t>Fish Mackerel Spanish Cooked Dry Heat</t>
  </si>
  <si>
    <t>Fish Milkfish Raw</t>
  </si>
  <si>
    <t>Fish Perch Mixed Species Raw</t>
  </si>
  <si>
    <t>Fish Perch Mixed Species Cooked Dry Heat</t>
  </si>
  <si>
    <t>Fish Pike Northern Raw</t>
  </si>
  <si>
    <t>Cooked Alaska Pollock</t>
  </si>
  <si>
    <t>Fish Rockfish Pacific Mixed Species Raw</t>
  </si>
  <si>
    <t>Wild Atlantic Salmon (Raw)</t>
  </si>
  <si>
    <t>Smoked Salmon</t>
  </si>
  <si>
    <t>Fish Salmon Chum Raw</t>
  </si>
  <si>
    <t>Fish Salmon Pink Canned Total Can Contents</t>
  </si>
  <si>
    <t>Fish Salmon Sockeye Raw</t>
  </si>
  <si>
    <t>Cooked Sockeye Salmon</t>
  </si>
  <si>
    <t>Canned Salmon</t>
  </si>
  <si>
    <t>Cooked Sea Bass</t>
  </si>
  <si>
    <t>Fish Shark Mixed Species Raw</t>
  </si>
  <si>
    <t>Fish Snapper Mixed Species Raw</t>
  </si>
  <si>
    <t>Cooked Snapper</t>
  </si>
  <si>
    <t>Fish Spot Raw</t>
  </si>
  <si>
    <t>Fish Swordfish Raw</t>
  </si>
  <si>
    <t>Cooked Swordfish</t>
  </si>
  <si>
    <t>Bluefin Tuna (Raw)</t>
  </si>
  <si>
    <t>Bluefin Tuna (Cooked)</t>
  </si>
  <si>
    <t>Fish Tuna Light Canned In Oil Drained Solids</t>
  </si>
  <si>
    <t>Fish Tuna Light Canned In Water Drained Solids</t>
  </si>
  <si>
    <t>Whitefish (Raw)</t>
  </si>
  <si>
    <t>Raw Whiting</t>
  </si>
  <si>
    <t>Cooked Catfish</t>
  </si>
  <si>
    <t>Raw Coho Salmon</t>
  </si>
  <si>
    <t>Cooked Coho Salmon (Farmed)</t>
  </si>
  <si>
    <t>Rainbow Trout (Raw)</t>
  </si>
  <si>
    <t>Cooked Rainbow Trout</t>
  </si>
  <si>
    <t>Cooked Coho Salmon (Wild)</t>
  </si>
  <si>
    <t>Canned Sockeye Salmon</t>
  </si>
  <si>
    <t>Canned Pink Salmon</t>
  </si>
  <si>
    <t>Anchovies (Raw)</t>
  </si>
  <si>
    <t>Fresh Water Bass (Raw)</t>
  </si>
  <si>
    <t>Fish Carp Cooked Dry Heat</t>
  </si>
  <si>
    <t>Canned Atlantic Cod</t>
  </si>
  <si>
    <t>Fish Eel Mixed Species Raw</t>
  </si>
  <si>
    <t>Cooked Haddock</t>
  </si>
  <si>
    <t>Smoked Haddock</t>
  </si>
  <si>
    <t>Fish Halibut Atlantic And Pacific Raw</t>
  </si>
  <si>
    <t>Cooked Halibut</t>
  </si>
  <si>
    <t>Crustaceans Spiny Lobster Mixed Species Raw</t>
  </si>
  <si>
    <t>Cooked Blue Mussels</t>
  </si>
  <si>
    <t>Fish Salmon Chum Canned Without Salt Drained Solids With Bone</t>
  </si>
  <si>
    <t>Fish Salmon Pink Canned Without Salt Solids With Bone And Liquid</t>
  </si>
  <si>
    <t>Canned Sockeye Salmon (With Bones)</t>
  </si>
  <si>
    <t>Fish Tuna Light Canned In Oil Without Salt Drained Solids</t>
  </si>
  <si>
    <t>Cooked Striped Bass</t>
  </si>
  <si>
    <t>Fish Bluefish Cooked Dry Heat</t>
  </si>
  <si>
    <t>Fish Burbot Cooked Dry Heat</t>
  </si>
  <si>
    <t>Fish Butterfish Cooked Dry Heat</t>
  </si>
  <si>
    <t>Fish Ling Cooked Dry Heat</t>
  </si>
  <si>
    <t>Cooked Lingcod</t>
  </si>
  <si>
    <t>Cooked King Mackerel</t>
  </si>
  <si>
    <t>Cooked Pollock</t>
  </si>
  <si>
    <t>Fish Pout Ocean Cooked Dry Heat</t>
  </si>
  <si>
    <t>Fish Scup Cooked Dry Heat</t>
  </si>
  <si>
    <t>Fish
(G, I, D)</t>
  </si>
  <si>
    <t>Wheat Germ Crude</t>
  </si>
  <si>
    <t>Wheat Bran Crude</t>
  </si>
  <si>
    <t>Rye Flour Dark</t>
  </si>
  <si>
    <t>Rice Bran</t>
  </si>
  <si>
    <t>Wheat Kamut Khorasan Uncooked</t>
  </si>
  <si>
    <t>Spelt Uncooked</t>
  </si>
  <si>
    <t>Spaghetti Spinach Dry</t>
  </si>
  <si>
    <t>Barley Hulled</t>
  </si>
  <si>
    <t>Uncooked Oats</t>
  </si>
  <si>
    <t>Millet Raw</t>
  </si>
  <si>
    <t>Wheat Flour Whole-Grain</t>
  </si>
  <si>
    <t>Rye Grain</t>
  </si>
  <si>
    <t>Oat Bran</t>
  </si>
  <si>
    <t>Wild Rice Raw</t>
  </si>
  <si>
    <t>Buckwheat Flour Whole-Groat</t>
  </si>
  <si>
    <t>Buckwheat (Uncooked)</t>
  </si>
  <si>
    <t>Barley Pearled Raw</t>
  </si>
  <si>
    <t>Wheat Hard Red Spring</t>
  </si>
  <si>
    <t>Barley Flour Or Meal</t>
  </si>
  <si>
    <t>Teff Uncooked</t>
  </si>
  <si>
    <t>Buckwheat Groats Roasted Dry</t>
  </si>
  <si>
    <t>Triticale Flour Whole-Grain</t>
  </si>
  <si>
    <t>Quinoa Uncooked</t>
  </si>
  <si>
    <t>Rye Flour Medium</t>
  </si>
  <si>
    <t>Pasta Whole-Wheat Dry</t>
  </si>
  <si>
    <t>Wheat Soft White</t>
  </si>
  <si>
    <t>Wheat Hard Red Winter</t>
  </si>
  <si>
    <t>Bulgur Dry</t>
  </si>
  <si>
    <t>Oat Flour Partially Debranned</t>
  </si>
  <si>
    <t>Pasta Whole Grain 51% Whole Wheat Remaining Enriched Semolina Dry</t>
  </si>
  <si>
    <t>Pasta Whole Grain 51% Whole Wheat Remaining Unenriched Semolina Dry</t>
  </si>
  <si>
    <t>Corn Grain Yellow</t>
  </si>
  <si>
    <t>Wheat Flour Whole-Grain Soft Wheat</t>
  </si>
  <si>
    <t>Bulgur Fat Added In Cooking</t>
  </si>
  <si>
    <t>Wheat Hard White</t>
  </si>
  <si>
    <t>Wheat Soft Red Winter</t>
  </si>
  <si>
    <t>Amaranth Grain Uncooked</t>
  </si>
  <si>
    <t>Corn Bran Crude</t>
  </si>
  <si>
    <t>Millet Flour</t>
  </si>
  <si>
    <t>Barley Malt Flour</t>
  </si>
  <si>
    <t>Pasta Gluten-Free Corn Dry</t>
  </si>
  <si>
    <t>Corn Flour Whole-Grain Yellow</t>
  </si>
  <si>
    <t>Uncooked Yellow Cornmeal</t>
  </si>
  <si>
    <t>Corn Flour Yellow Masa Enriched</t>
  </si>
  <si>
    <t>Corn Flour Whole-Grain Blue (Harina De Maiz Morado)</t>
  </si>
  <si>
    <t>Noodles Chinese Chow Mein</t>
  </si>
  <si>
    <t>Sorghum Grain</t>
  </si>
  <si>
    <t>Whole Grain Sorghum Flour</t>
  </si>
  <si>
    <t>Barley Fat Added In Cooking</t>
  </si>
  <si>
    <t>Noodles Egg Spinach Enriched Dry</t>
  </si>
  <si>
    <t>Cornmeal Yellow Self-Rising Bolted Plain Enriched</t>
  </si>
  <si>
    <t>Cornmeal Yellow Self-Rising Bolted With Wheat Flour Added Enriched</t>
  </si>
  <si>
    <t>Corn Flour Whole-Grain White</t>
  </si>
  <si>
    <t>Uncooked Whole-Grain Cornmeal</t>
  </si>
  <si>
    <t>Corn Flour Masa Enriched White</t>
  </si>
  <si>
    <t>Corn Flour Masa Unenriched White</t>
  </si>
  <si>
    <t>Cornmeal White Self-Rising Bolted Plain Enriched</t>
  </si>
  <si>
    <t>Cornmeal White Self-Rising Bolted With Wheat Flour Added Enriched</t>
  </si>
  <si>
    <t>Rye Flour Light</t>
  </si>
  <si>
    <t>Whole Wheat Pasta</t>
  </si>
  <si>
    <t>Millet Fat Added In Cooking</t>
  </si>
  <si>
    <t>Macaroni Vegetable Enriched Cooked</t>
  </si>
  <si>
    <t>Pasta Vegetable Cooked</t>
  </si>
  <si>
    <t>Pasta Whole Grain 51% Whole Wheat Remaining Unenriched Semolina Cooked</t>
  </si>
  <si>
    <t>Noodles Flat Crunchy Chinese Restaurant</t>
  </si>
  <si>
    <t>Noodles Egg Dry Enriched</t>
  </si>
  <si>
    <t>Noodles Egg Dry Unenriched</t>
  </si>
  <si>
    <t>Cooked Pearled Barley</t>
  </si>
  <si>
    <t>Barley Ns As To Fat Added In Cooking</t>
  </si>
  <si>
    <t>Barley Fat Not Added In Cooking</t>
  </si>
  <si>
    <t>Rice White Cooked With Fat Puerto Rican Style</t>
  </si>
  <si>
    <t>Noodles Whole Grain Cooked</t>
  </si>
  <si>
    <t>Pasta Whole Grain Cooked</t>
  </si>
  <si>
    <t>Cornmeal Degermed Enriched Yellow</t>
  </si>
  <si>
    <t>Cornmeal Degermed Unenriched Yellow</t>
  </si>
  <si>
    <t>Pasta Gluten-Free Corn Flour And Quinoa Flour Cooked Ancient Harvest</t>
  </si>
  <si>
    <t>Kamut Cooked</t>
  </si>
  <si>
    <t>Rice Wild 100% Cooked Ns As To Fat Added In Cooking</t>
  </si>
  <si>
    <t>Rice Wild 100% Cooked Fat Added In Cooking</t>
  </si>
  <si>
    <t>Buckwheat Groats Fat Added In Cooking</t>
  </si>
  <si>
    <t>Rice White Cooked Fat Added In Cooking Made With Oil</t>
  </si>
  <si>
    <t>Macaroni Vegetable Enriched Dry</t>
  </si>
  <si>
    <t>Semolina Unenriched</t>
  </si>
  <si>
    <t>Semolina Enriched</t>
  </si>
  <si>
    <t>Pasta Whole Grain 51% Whole Wheat Remaining Enriched Semolina Cooked</t>
  </si>
  <si>
    <t>Cooked Spelt</t>
  </si>
  <si>
    <t>Cooked Bulgur</t>
  </si>
  <si>
    <t>Bulgur Fat Not Added In Cooking</t>
  </si>
  <si>
    <t>Bulgur Ns As To Fat Added In Cooking</t>
  </si>
  <si>
    <t>Vermicelli Made From Soybeans</t>
  </si>
  <si>
    <t>Rice White Cooked Fat Added In Cooking Made With Margarine</t>
  </si>
  <si>
    <t>Cornmeal Yellow Self-Rising Degermed Enriched</t>
  </si>
  <si>
    <t>Rice Brown Cooked Fat Added In Cooking Made With Margarine</t>
  </si>
  <si>
    <t>Grains
(E, I, D)</t>
  </si>
  <si>
    <t>Beef Variety Meats And By-Products Liver Raw</t>
  </si>
  <si>
    <t>Chicken Broilers Or Fryers Giblets Raw</t>
  </si>
  <si>
    <t>Chicken Roasting Giblets Raw</t>
  </si>
  <si>
    <t>Chicken Stewing Giblets Raw</t>
  </si>
  <si>
    <t>Chicken Capons Giblets Raw</t>
  </si>
  <si>
    <t>Chicken Liver All Classes Raw</t>
  </si>
  <si>
    <t>Pork Fresh Leg (Ham) Rump Half Separable Lean Only Raw</t>
  </si>
  <si>
    <t>Pork Fresh Leg (Ham) Rump Half Separable Lean Only Cooked Roasted</t>
  </si>
  <si>
    <t>Pork Fresh Loin Center Loin (Chops) Bone-In Separable Lean Only Raw</t>
  </si>
  <si>
    <t>Pork Fresh Loin Center Rib (Chops Or Roasts) Bone-In Separable Lean Only Raw</t>
  </si>
  <si>
    <t>Pork Fresh Loin Sirloin (Chops Or Roasts) Bone-In Separable Lean Only Raw</t>
  </si>
  <si>
    <t>Pork Chops (Lean)</t>
  </si>
  <si>
    <t>Pork Fresh Loin Top Loin (Chops) Boneless Separable Lean And Fat Raw</t>
  </si>
  <si>
    <t>Pork Fresh Loin Top Loin (Roasts) Boneless Separable Lean And Fat Cooked Roasted</t>
  </si>
  <si>
    <t>Pork Fresh Shoulder Whole Separable Lean Only Raw</t>
  </si>
  <si>
    <t>Pork Fresh Shoulder Arm Picnic Separable Lean Only Cooked Braised</t>
  </si>
  <si>
    <t>Pork Fresh Loin Blade (Chops) Bone-In Separable Lean Only Cooked Pan-Fried</t>
  </si>
  <si>
    <t>Canadian Bacon (Raw)</t>
  </si>
  <si>
    <t>Pork Fresh Loin Center Loin (Chops) Bone-In Separable Lean Only Cooked Pan-Fried</t>
  </si>
  <si>
    <t>Pork Fresh Loin Center Rib (Chops) Bone-In Separable Lean Only Cooked Pan-Fried</t>
  </si>
  <si>
    <t>Pork Fresh Loin Country-Style Ribs Separable Lean And Fat Raw</t>
  </si>
  <si>
    <t>Pork Fresh Loin Sirloin (Chops) Boneless Separable Lean And Fat Cooked Braised</t>
  </si>
  <si>
    <t>Pork Fresh Loin Sirloin (Chops) Boneless Separable Lean And Fat Cooked Broiled</t>
  </si>
  <si>
    <t>Pork Fresh Loin Sirloin (Roasts) Boneless Separable Lean And Fat Cooked Roasted</t>
  </si>
  <si>
    <t>Pork Fresh Loin Sirloin (Chops Or Roasts) Boneless Separable Lean Only Raw</t>
  </si>
  <si>
    <t>Broiled Pork Tenderloin</t>
  </si>
  <si>
    <t>Pork Fresh Loin Tenderloin Separable Lean And Fat Cooked Roasted</t>
  </si>
  <si>
    <t>Pork Fresh Composite Of Trimmed Retail Cuts (Loin And Shoulder Blade) Separable Lean Only Raw</t>
  </si>
  <si>
    <t>Pork Fresh Loin Top Loin (Chops) Boneless Separable Lean Only With Added Solution Cooked Pan-Broiled</t>
  </si>
  <si>
    <t>Pork Fresh Loin Top Loin (Chops) Boneless Separable Lean And Fat With Added Solution Cooked Pan-Broiled</t>
  </si>
  <si>
    <t>Pork Fresh Composite Of Trimmed Retail Cuts (Leg Loin Shoulder) Separable Lean Only Raw</t>
  </si>
  <si>
    <t>Pork Fresh Leg (Ham) Whole Separable Lean Only Raw</t>
  </si>
  <si>
    <t>Pork Fresh Leg (Ham) Shank Half Separable Lean Only Raw</t>
  </si>
  <si>
    <t>Pork Fresh Leg (Ham) Shank Half Separable Lean Only Cooked Roasted</t>
  </si>
  <si>
    <t>Pork Fresh Loin Whole Separable Lean Only Raw</t>
  </si>
  <si>
    <t>Pork Fresh Loin Blade (Chops Or Roasts) Bone-In Separable Lean Only Raw</t>
  </si>
  <si>
    <t>Pork Fresh Loin Blade (Chops) Bone-In Separable Lean Only Cooked Braised</t>
  </si>
  <si>
    <t>Pork Fresh Loin Blade (Chops) Bone-In Separable Lean Only Cooked Broiled</t>
  </si>
  <si>
    <t>Pork Fresh Loin Center Loin (Chops) Bone-In Separable Lean And Fat Raw</t>
  </si>
  <si>
    <t>Pork Fresh Loin Center Loin (Chops) Bone-In Separable Lean Only Cooked Braised</t>
  </si>
  <si>
    <t>Pork Fresh Loin Center Loin (Chops) Bone-In Separable Lean Only Cooked Broiled</t>
  </si>
  <si>
    <t>Pork Fresh Loin Center Loin (Roasts) Bone-In Separable Lean Only Cooked Roasted</t>
  </si>
  <si>
    <t>Pork Fresh Loin Center Rib (Chops Or Roasts) Bone-In Separable Lean And Fat Raw</t>
  </si>
  <si>
    <t>Pork Fresh Loin Center Rib (Chops) Bone-In Separable Lean Only Cooked Braised</t>
  </si>
  <si>
    <t>Pork Fresh Loin Center Rib (Chops) Bone-In Separable Lean Only Cooked Broiled</t>
  </si>
  <si>
    <t>Pork Fresh Loin Sirloin (Chops Or Roasts) Bone-In Separable Lean And Fat Raw</t>
  </si>
  <si>
    <t>Pork Fresh Loin Sirloin (Chops) Bone-In Separable Lean Only Cooked Broiled</t>
  </si>
  <si>
    <t>Pork Fresh Loin Sirloin (Roasts) Bone-In Separable Lean Only Cooked Roasted</t>
  </si>
  <si>
    <t>Pork Fresh Loin Tenderloin Separable Lean Only Raw</t>
  </si>
  <si>
    <t>Roasted Pork Tenderloin</t>
  </si>
  <si>
    <t>Pork Fresh Loin Top Loin (Chops) Boneless Separable Lean Only Raw</t>
  </si>
  <si>
    <t>Pork Fresh Loin Top Loin (Chops) Boneless Separable Lean Only Cooked Braised</t>
  </si>
  <si>
    <t>Pork Fresh Loin Top Loin (Chops) Boneless Separable Lean Only Cooked Broiled</t>
  </si>
  <si>
    <t>Pork Fresh Loin Top Loin (Roasts) Boneless Separable Lean Only Cooked Roasted</t>
  </si>
  <si>
    <t>Pork Fresh Shoulder Arm Picnic Separable Lean Only Raw</t>
  </si>
  <si>
    <t>Pork Fresh Shoulder (Boston Butt) Blade (Steaks) Separable Lean Only Raw</t>
  </si>
  <si>
    <t>Pork Fresh Loin Center Loin (Chops) Boneless Separable Lean Only Raw</t>
  </si>
  <si>
    <t>Pork Fresh Variety Meats And By-Products Heart Raw</t>
  </si>
  <si>
    <t>Pork Fresh Variety Meats And By-Products Heart Cooked Braised</t>
  </si>
  <si>
    <t>Pork Fresh Loin Center Loin (Chops) Boneless Separable Lean Only Cooked Pan-Broiled</t>
  </si>
  <si>
    <t>Pork Fresh Loin Top Loin (Chops) Boneless Separable Lean Only Cooked Pan-Fried</t>
  </si>
  <si>
    <t>Pork Fresh Loin Center Rib (Chops Or Roasts) Boneless Separable Lean Only Raw</t>
  </si>
  <si>
    <t>Pork Fresh Loin Country-Style Ribs Separable Lean Only Raw</t>
  </si>
  <si>
    <t>Pork Fresh Loin Sirloin (Chops Or Roasts) Boneless Separable Lean And Fat Raw</t>
  </si>
  <si>
    <t>Pork Fresh Loin Sirloin (Chops) Boneless Separable Lean Only Cooked Braised</t>
  </si>
  <si>
    <t>Pork Fresh Loin Sirloin (Chops) Boneless Separable Lean Only Cooked Broiled</t>
  </si>
  <si>
    <t>Pork Fresh Loin Sirloin (Roasts) Boneless Separable Lean Only Cooked Roasted</t>
  </si>
  <si>
    <t>Pork Fresh Loin Tenderloin Separable Lean And Fat Raw</t>
  </si>
  <si>
    <t>Pork Fresh Loin Tenderloin Separable Lean Only Cooked Broiled</t>
  </si>
  <si>
    <t>Pork Fresh Loin Top Loin (Roasts) Boneless Separable Lean And Fat Raw</t>
  </si>
  <si>
    <t>Pork Fresh Loin Top Loin (Roasts) Boneless Separable Lean Only Raw</t>
  </si>
  <si>
    <t>Pork Cured Ham Slice Bone-In Separable Lean Only Unheated</t>
  </si>
  <si>
    <t>Pork Fresh Enhanced Loin Tenderloin Separable Lean Only Raw</t>
  </si>
  <si>
    <t>Pork Fresh Shoulder (Boston Butt) Blade (Steaks) Separable Lean Only With Added Solution Raw</t>
  </si>
  <si>
    <t>Pork Fresh Loin Top Loin (Chops) Boneless Separable Lean Only With Added Solution Cooked Broiled</t>
  </si>
  <si>
    <t>Pork Loin Leg Cap Steak Boneless Separable Lean And Fat Cooked Broiled</t>
  </si>
  <si>
    <t>Pork Shoulder Petite Tender Boneless Separable Lean And Fat Raw</t>
  </si>
  <si>
    <t>Pork Leg Sirloin Tip Roast Boneless Separable Lean And Fat Cooked Braised</t>
  </si>
  <si>
    <t>Pork Leg Sirloin Tip Roast Boneless Separable Lean And Fat Raw</t>
  </si>
  <si>
    <t>Pork Ground 96% Lean / 4% Fat Cooked Pan-Broiled</t>
  </si>
  <si>
    <t>Pork Fresh Loin Blade (Chops Or Roasts) Boneless Separable Lean And Fat Only Raw</t>
  </si>
  <si>
    <t>Beef Brisket Whole Separable Lean Only All Grades Raw</t>
  </si>
  <si>
    <t>Beef Flank Steak Separable Lean Only Trimmed To 0 Inch Fat Choice Raw</t>
  </si>
  <si>
    <t>Broiled Beef Round</t>
  </si>
  <si>
    <t>Beef Round Full Cut Separable Lean Only Trimmed To 1/4 Inch Fat Select Cooked Broiled</t>
  </si>
  <si>
    <t>Beef Short Loin T-Bone Steak Bone-In Separable Lean Only Trimmed To 1/8 Inch Fat Choice Raw</t>
  </si>
  <si>
    <t>Beef Rib Eye Small End (Ribs 10-12) Separable Lean Only Trimmed To 0 Inch Fat Select Raw</t>
  </si>
  <si>
    <t>Beef Variety Meats And By-Products Lungs Cooked Braised</t>
  </si>
  <si>
    <t>Beef Top Sirloin Steak Separable Lean Only Trimmed To 0 Inch Fat All Grades Cooked Broiled</t>
  </si>
  <si>
    <t>Beef Top Sirloin Steak Separable Lean Only Trimmed To 0 Inch Fat Choice Cooked Broiled</t>
  </si>
  <si>
    <t>Beef Top Sirloin Steak Separable Lean Only Trimmed To 0 Inch Fat Select Cooked Broiled</t>
  </si>
  <si>
    <t>Beef Short Loin Porterhouse Steak Separable Lean Only Trimmed To 1/8 Inch Fat Select Raw</t>
  </si>
  <si>
    <t>Beef Short Loin T-Bone Steak Bone-In Separable Lean Only Trimmed To 1/8 Inch Fat All Grades Raw</t>
  </si>
  <si>
    <t>Beef Short Loin T-Bone Steak Bone-In Separable Lean Only Trimmed To 1/8 Inch Fat Select Raw</t>
  </si>
  <si>
    <t>Beef Round Tip Round Roast Separable Lean And Fat Trimmed To 0 Inch Fat Select Raw</t>
  </si>
  <si>
    <t>Beef Rib Eye Small End (Ribs 10- 12) Separable Lean Only Trimmed To 0 Inch Fat Select Cooked Broiled</t>
  </si>
  <si>
    <t>Grilled Top Round Steak</t>
  </si>
  <si>
    <t>Beef Shoulder Top Blade Steak Boneless Separable Lean Only Trimmed To 0 Inch Fat Select Raw</t>
  </si>
  <si>
    <t>Beef Brisket Flat Half Boneless Separable Lean Only Trimmed To 0 Inch Fat All Grades Raw</t>
  </si>
  <si>
    <t>Beef Brisket Flat Half Boneless Separable Lean Only Trimmed To 0 Inch Fat Choice Raw</t>
  </si>
  <si>
    <t>Beef Brisket Flat Half Boneless Separable Lean Only Trimmed To 0 Inch Fat Select Raw</t>
  </si>
  <si>
    <t>Beef Round Eye Of Round Roast Separable Lean And Fat Trimmed To 1/8 Inch Fat Select Raw</t>
  </si>
  <si>
    <t>Beef Round Top Round Separable Lean Only Trimmed To 1/8 Inch Fat Choice Cooked Pan-Fried</t>
  </si>
  <si>
    <t>Beef Chuck Clod Roast Separable Lean Only Trimmed To 0 Inch Fat Select Cooked Roasted</t>
  </si>
  <si>
    <t>Beef Shoulder Steak Boneless Separable Lean Only Trimmed To 0 Inch Fat Choice Cooked Grilled</t>
  </si>
  <si>
    <t>Beef Shoulder Steak Boneless Separable Lean Only Trimmed To 0 Inch Fat Select Cooked Grilled</t>
  </si>
  <si>
    <t>Beef Chuck Top Blade Separable Lean Only Trimmed To 0 Inch Fat Select Cooked Broiled</t>
  </si>
  <si>
    <t>Beef Round Top Round Steak Boneless Separable Lean And Fat Trimmed To 0 Inch Fat Choice Cooked Grilled</t>
  </si>
  <si>
    <t>Beef Round Top Round Steak Boneless Separable Lean And Fat Trimmed To 0 Inch Fat Select Cooked Grilled</t>
  </si>
  <si>
    <t>Beef Chuck Eye Roast Boneless Americas Beef Roast Separable Lean Only Trimmed To 0 Inch Fat Select Raw</t>
  </si>
  <si>
    <t>Pork Cured Ham Rump Bone-In Separable Lean Only Unheated</t>
  </si>
  <si>
    <t>Pork Cured Ham Slice Bone-In Separable Lean And Fat Unheated</t>
  </si>
  <si>
    <t>Pork Fresh Loin Tenderloin Separable Lean Only With Added Solution Cooked Roasted</t>
  </si>
  <si>
    <t>Pork Fresh Loin Top Loin (Chops) Boneless Separable Lean Only With Added Solution Raw</t>
  </si>
  <si>
    <t>Pork Fresh Loin Top Loin (Chops) Boneless Separable Lean And Fat With Added Solution Raw</t>
  </si>
  <si>
    <t>Pork Fresh Loin Tenderloin Separable Lean And Fat With Added Solution Raw</t>
  </si>
  <si>
    <t>Pork Fresh Loin Tenderloin Separable Lean And Fat With Added Solution Cooked Roasted</t>
  </si>
  <si>
    <t>Pork Leg Cap Steak Boneless Separable Lean And Fat Raw</t>
  </si>
  <si>
    <t>Pork Shoulder Breast Boneless Separable Lean And Fat Raw</t>
  </si>
  <si>
    <t>Pork Shoulder Breast Boneless Separable Lean And Fat Cooked Broiled</t>
  </si>
  <si>
    <t>Pork Shoulder Petite Tender Boneless Separable Lean And Fat Cooked Broiled</t>
  </si>
  <si>
    <t>Pork Ground 96% Lean / 4% Fat Raw</t>
  </si>
  <si>
    <t>Pork Ground 96% Lean / 4% Fat Cooked Crumbles</t>
  </si>
  <si>
    <t>Pork Fresh Loin Blade (Chops Or Roasts) Boneless Separable Lean Only Raw</t>
  </si>
  <si>
    <t>Pork Fresh Loin Blade (Roasts) Boneless Separable Lean Only Cooked Roasted</t>
  </si>
  <si>
    <t>Pork Fresh Loin Blade (Chops) Boneless Separable Lean Only Boneless Cooked Broiled</t>
  </si>
  <si>
    <t>Pork Fresh Loin Country-Style Ribs Separable Lean Only Boneless Cooked Broiled</t>
  </si>
  <si>
    <t>Beef Shank Crosscuts Separable Lean Only Trimmed To 1/4 Inch Fat Choice Raw</t>
  </si>
  <si>
    <t>Beef Shank Crosscuts Separable Lean Only Trimmed To 1/4 Inch Fat Choice Cooked Simmered</t>
  </si>
  <si>
    <t>Beef Short Loin Porterhouse Steak Separable Lean Only Trimmed To 1/8 Inch Fat Choice Raw</t>
  </si>
  <si>
    <t>Beef Chuck Under Blade Pot Roast Or Steak Boneless Separable Lean Only Trimmed To 0 Inch Fat All Grades Raw</t>
  </si>
  <si>
    <t>Beef Chuck Under Blade Pot Roast Or Steak Boneless Separable Lean Only Trimmed To 0 Inch Fat Choice Raw</t>
  </si>
  <si>
    <t>Beef Variety Meats And By-Products Spleen Raw</t>
  </si>
  <si>
    <t>Beef Loin Top Loin Steak Boneless Lip Off Separable Lean Only Trimmed To 0 Inch Fat Select Cooked Grilled</t>
  </si>
  <si>
    <t>Beef Short Loin Porterhouse Steak Separable Lean Only Trimmed To 1/8 Inch Fat All Grades Raw</t>
  </si>
  <si>
    <t>Beef Short Loin T-Bone Steak Separable Lean Only Trimmed To 0 Inch Fat Select Cooked Broiled</t>
  </si>
  <si>
    <t>Beef Brisket Flat Half Separable Lean Only Trimmed To 0 Inch Fat Select Cooked Braised</t>
  </si>
  <si>
    <t>Beef Round Tip Round Roast Separable Lean And Fat Trimmed To 0 Inch Fat All Grades Raw</t>
  </si>
  <si>
    <t>Beef Round Top Round Steak Boneless Separable Lean Only Trimmed To 0 Inch Fat Choice Cooked Grilled</t>
  </si>
  <si>
    <t>Beef Round Top Round Steak Boneless Separable Lean Only Trimmed To 0 Inch Fat Select Cooked Grilled</t>
  </si>
  <si>
    <t>Beef Shoulder Top Blade Steak Boneless Separable Lean Only Trimmed To 0 Inch Fat All Grades Raw</t>
  </si>
  <si>
    <t>Beef Shoulder Top Blade Steak Boneless Separable Lean Only Trimmed To 0 Inch Fat Choice Raw</t>
  </si>
  <si>
    <t>Beef Shoulder Pot Roast Or Steak Boneless Separable Lean Only Trimmed To 0 Inch Fat All Grades Raw</t>
  </si>
  <si>
    <t>Beef Shoulder Pot Roast Or Steak Boneless Separable Lean Only Trimmed To 0 Inch Fat Choice Raw</t>
  </si>
  <si>
    <t>Beef Shoulder Pot Roast Or Steak Boneless Separable Lean Only Trimmed To 0 Inch Fat Select Raw</t>
  </si>
  <si>
    <t>Beef Chuck Eye Roast Boneless Americas Beef Roast Separable Lean Only Trimmed To 0 Inch Fat Select Cooked Roasted</t>
  </si>
  <si>
    <t>Beef Round Top Round Steak Separable Lean And Fat Trimmed To 1/8 Inch Fat Select Cooked Broiled</t>
  </si>
  <si>
    <t>Beef Shoulder Top Blade Steak Boneless Separable Lean And Fat Trimmed To 0 Inch Fat Select Raw</t>
  </si>
  <si>
    <t>Beef Chuck Clod Roast Separable Lean Only Trimmed To 0 Inch Fat Choice Cooked Roasted</t>
  </si>
  <si>
    <t>Beef Flank Steak Separable Lean And Fat Trimmed To 0 Inch Fat Select Cooked Broiled</t>
  </si>
  <si>
    <t>Beef Brisket Flat Half Separable Lean And Fat Trimmed To 0 Inch Fat Select Cooked Braised</t>
  </si>
  <si>
    <t>Beef Bottom Sirloin Tri-Tip Roast Separable Lean And Fat Trimmed To 0 Inch Fat All Grades Cooked Roasted</t>
  </si>
  <si>
    <t>Beef Bottom Sirloin Tri-Tip Roast Separable Lean And Fat Trimmed To 0 Inch Fat Select Raw</t>
  </si>
  <si>
    <t>Beef Round Top Round Steak Boneless Separable Lean And Fat Trimmed To 0 Inch Fat All Grades Cooked Grilled</t>
  </si>
  <si>
    <t>Beef Chuck Mock Tender Steak Separable Lean Only Trimmed To 0 Inch Fat Choice Cooked Broiled</t>
  </si>
  <si>
    <t>Beef Chuck Mock Tender Steak Separable Lean Only Trimmed To 0 Inch Fat Select Cooked Broiled</t>
  </si>
  <si>
    <t>Beef Flank Steak Separable Lean And Fat Trimmed To 0 Inch Fat All Grades Raw</t>
  </si>
  <si>
    <t>Beef Flank Steak Separable Lean And Fat Trimmed To 0 Inch Fat Select Raw</t>
  </si>
  <si>
    <t>Beef Chuck Eye Roast Boneless Americas Beef Roast Separable Lean Only Trimmed To 0 Inch Fat All Grades Raw</t>
  </si>
  <si>
    <t>Beef Chuck Eye Roast Boneless Americas Beef Roast Separable Lean Only Trimmed To 0 Inch Fat Choice Raw</t>
  </si>
  <si>
    <t>Beef Brisket Flat Half Separable Lean Only Trimmed To 0 Inch Fat All Grades Cooked Braised</t>
  </si>
  <si>
    <t>Beef Round Bottom Round Roast Separable Lean And Fat Trimmed To 0 Inch Fat All Grades Cooked Roasted</t>
  </si>
  <si>
    <t>Beef Round Bottom Round Steak Separable Lean And Fat Trimmed To 0 Inch Fat Select Cooked Braised</t>
  </si>
  <si>
    <t>Beef Round Bottom Round Steak Separable Lean Only Trimmed To 0 Inch Fat Select Cooked Braised</t>
  </si>
  <si>
    <t>Beef Round Bottom Round Roast Separable Lean Only Trimmed To 0 Inch Fat Select Cooked Roasted</t>
  </si>
  <si>
    <t>Roasted Beef Eye Of Round Roast</t>
  </si>
  <si>
    <t>Beef Round Eye Of Round Roast Boneless Separable Lean And Fat Trimmed To 0 Inch Fat Choice Cooked Roasted</t>
  </si>
  <si>
    <t>Beef Round Tip Round Roast Separable Lean And Fat Trimmed To 0 Inch Fat Select Cooked Roasted</t>
  </si>
  <si>
    <t>Beef Round Tip Round Roast Separable Lean Only Trimmed To 0 Inch Fat All Grades Cooked Roasted</t>
  </si>
  <si>
    <t>Beef Round Top Round Separable Lean And Fat Trimmed To 0 Inch Fat Select Cooked Braised</t>
  </si>
  <si>
    <t>Beef Round Top Round Separable Lean Only Trimmed To 0 Inch Fat Choice Cooked Braised</t>
  </si>
  <si>
    <t>Beef Round Top Round Separable Lean Only Trimmed To 0 Inch Fat Select Cooked Braised</t>
  </si>
  <si>
    <t>Beef Chuck Under Blade Pot Roast Or Steak Boneless Separable Lean Only Trimmed To 0 Inch Fat Select Raw</t>
  </si>
  <si>
    <t>Beef Composite Of Trimmed Retail Cuts Separable Lean Only Trimmed To 0 Inch Fat Select Cooked</t>
  </si>
  <si>
    <t>Beef Chuck Pot Roast</t>
  </si>
  <si>
    <t>Beef Chuck Arm Pot Roast Separable Lean Only Trimmed To 0 Inch Fat Select Cooked Braised</t>
  </si>
  <si>
    <t>Beef Rib Small End (Ribs 10-12) Separable Lean Only Trimmed To 0 Inch Fat All Grades Cooked Broiled</t>
  </si>
  <si>
    <t>Beef Round Bottom Round Roast Separable Lean And Fat Trimmed To 0 Inch Fat Select Cooked Roasted</t>
  </si>
  <si>
    <t>Beef Round Bottom Round Steak Separable Lean Only Trimmed To 0 Inch Fat All Grades Cooked Braised</t>
  </si>
  <si>
    <t>Beef Round Bottom Round Roast Separable Lean Only Trimmed To 0 Inch Fat All Grades Cooked Roasted</t>
  </si>
  <si>
    <t>Beef Round Bottom Round Roast Separable Lean Only Trimmed To 0 Inch Fat Choice Cooked Roasted</t>
  </si>
  <si>
    <t>Beef Round Eye Of Round Roast Boneless Separable Lean And Fat Trimmed To 0 Inch Fat Select Cooked Roasted</t>
  </si>
  <si>
    <t>Beef Round Eye Of Round Roast Boneless Separable Lean Only Trimmed To 0 Inch Fat All Grades Cooked Roasted</t>
  </si>
  <si>
    <t>Beef Round Eye Of Round Roast Boneless Separable Lean Only Trimmed To 0 Inch Fat Choice Cooked Roasted</t>
  </si>
  <si>
    <t>Beef Round Eye Of Round Roast Boneless Separable Lean Only Trimmed To 0 Inch Fat Select Cooked Roasted</t>
  </si>
  <si>
    <t>Beef Round Tip Round Roast Separable Lean Only Trimmed To 0 Inch Fat Choice Cooked Roasted</t>
  </si>
  <si>
    <t>Beef Round Tip Round Roast Separable Lean Only Trimmed To 0 Inch Fat Select Cooked Roasted</t>
  </si>
  <si>
    <t>Beef Round Top Round Separable Lean And Fat Trimmed To 0 Inch Fat All Grades Cooked Braised</t>
  </si>
  <si>
    <t>Beef Round Top Round Separable Lean And Fat Trimmed To 0 Inch Fat Choice Cooked Braised</t>
  </si>
  <si>
    <t>Beef Loin Tenderloin Steak Boneless Separable Lean Only Trimmed To 0 Inch Fat Select Cooked Grilled</t>
  </si>
  <si>
    <t>Beef Chuck Eye Country-Style Ribs Boneless Separable Lean Only Trimmed To 0 Inch Fat Select Cooked Braised</t>
  </si>
  <si>
    <t>Beef Chuck Eye Steak Boneless Separable Lean Only Trimmed To 0 Inch Fat Select Raw</t>
  </si>
  <si>
    <t>Beef Chuck Mock Tender Steak Boneless Separable Lean Only Trimmed To 0 Inch Fat Select Cooked Braised</t>
  </si>
  <si>
    <t>Chuck Steak (Mock Tender)</t>
  </si>
  <si>
    <t>Beef Chuck Mock Tender Steak Boneless Separable Lean Only Trimmed To 0 Inch Fat Choice Raw</t>
  </si>
  <si>
    <t>Beef Chuck Mock Tender Steak Boneless Separable Lean Only Trimmed To 0 Inch Fat Select Raw</t>
  </si>
  <si>
    <t>Beef Chuck For Stew Separable Lean And Fat Select Raw</t>
  </si>
  <si>
    <t>Beef Chuck For Stew Separable Lean And Fat Choice Raw</t>
  </si>
  <si>
    <t>Beef Shoulder Pot Roast Or Steak Boneless Separable Lean And Fat Trimmed To 0 Inch Fat Choice Raw</t>
  </si>
  <si>
    <t>Beef Shoulder Pot Roast Or Steak Boneless Separable Lean And Fat Trimmed To 0 Inch Fat Select Raw</t>
  </si>
  <si>
    <t>Beef Chuck Mock Tender Steak Boneless Separable Lean And Fat Trimmed To 0 Inch Fat All Grades Raw</t>
  </si>
  <si>
    <t>Beef Rib Eye Steak/roast Boneless Lip-On Separable Lean Only Trimmed To 1/8 Inch Fat All Grades Raw</t>
  </si>
  <si>
    <t>Beef Rib Eye Steak/roast Boneless Lip-On Separable Lean Only Trimmed To 1/8 Inch Fat Select Raw</t>
  </si>
  <si>
    <t>Chicken Broilers Or Fryers Meat Only Raw</t>
  </si>
  <si>
    <t>Chicken Broilers Or Fryers Meat Only Cooked Fried</t>
  </si>
  <si>
    <t>Chicken Broilers Or Fryers Meat Only Roasted</t>
  </si>
  <si>
    <t>Chicken Heart All Classes Cooked Simmered</t>
  </si>
  <si>
    <t>Chicken Broilers Or Fryers Dark Meat Meat Only Raw</t>
  </si>
  <si>
    <t>Chicken Broilers Or Fryers Dark Meat Meat Only Cooked Roasted</t>
  </si>
  <si>
    <t>Chicken Broilers Or Fryers Dark Meat Meat Only Cooked Stewed</t>
  </si>
  <si>
    <t>Chicken Broilers Or Fryers Back Meat Only Raw</t>
  </si>
  <si>
    <t>Chicken Broilers Or Fryers Breast Meat And Skin Cooked Roasted</t>
  </si>
  <si>
    <t>Chicken Broilers Or Fryers Breast Meat And Skin Cooked Stewed</t>
  </si>
  <si>
    <t>Raw Chicken Breast</t>
  </si>
  <si>
    <t>Chicken Broilers Or Fryers Breast Meat Only Cooked Fried</t>
  </si>
  <si>
    <t>Squab (Pigeon) Meat Only Raw</t>
  </si>
  <si>
    <t>Squab (Pigeon) Light Meat Without Skin Raw</t>
  </si>
  <si>
    <t>Turkey From Whole Neck Meat Only Cooked Simmered</t>
  </si>
  <si>
    <t>Turkey From Whole Light Meat Meat And Skin Cooked Roasted</t>
  </si>
  <si>
    <t>Roast Turkey Dark Meat</t>
  </si>
  <si>
    <t>Turkey All Classes Breast Meat And Skin Raw</t>
  </si>
  <si>
    <t>Turkey Fryer-Roasters Meat And Skin Cooked Roasted</t>
  </si>
  <si>
    <t>Turkey Back From Whole Bird Meat Only Roasted</t>
  </si>
  <si>
    <t>Turkey Breast From Whole Bird Meat Only Raw</t>
  </si>
  <si>
    <t>Chicken Canned Meat Only With Broth</t>
  </si>
  <si>
    <t>Turkey Canned Meat Only With Broth</t>
  </si>
  <si>
    <t>Chicken Cornish Game Hens Meat Only Raw</t>
  </si>
  <si>
    <t>Chicken Cornish Game Hens Meat Only Cooked Roasted</t>
  </si>
  <si>
    <t>Chicken Broiler Rotisserie BBQ Drumstick Meat Only</t>
  </si>
  <si>
    <t>Chicken Broiler Rotisserie BBQ Thigh Meat Only</t>
  </si>
  <si>
    <t>Chicken Broilers Or Fryers Thigh Meat Only Cooked Rotisserie Original Seasoning</t>
  </si>
  <si>
    <t>Chicken Broilers Or Fryers Wing Meat Only Cooked Rotisserie Original Seasoning</t>
  </si>
  <si>
    <t>Chicken Broilers Or Fryers Breast Meat And Skin Cooked Rotisserie Original Seasoning</t>
  </si>
  <si>
    <t>Chicken Broiler Rotisserie BBQ Breast Meat And Skin</t>
  </si>
  <si>
    <t>Chicken Broiler Rotisserie BBQ Drumstick Meat And Skin</t>
  </si>
  <si>
    <t>Turkey Drumstick From Whole Bird Meat Only With Added Solution Roasted</t>
  </si>
  <si>
    <t>Turkey Retail Parts Breast Meat And Skin With Added Solution Raw</t>
  </si>
  <si>
    <t>Turkey Thigh From Whole Bird Meat Only With Added Solution Roasted</t>
  </si>
  <si>
    <t>Turkey Retail Parts Drumstick Meat And Skin Cooked Roasted</t>
  </si>
  <si>
    <t>Turkey Drumstick From Whole Bird Meat Only Raw</t>
  </si>
  <si>
    <t>Turkey Retail Parts Thigh Meat And Skin Cooked Roasted</t>
  </si>
  <si>
    <t>Lean Chicken Breast (Cooked)</t>
  </si>
  <si>
    <t>Meats
(G)</t>
  </si>
  <si>
    <t>Seeds Sunflower Seed Flour Partially Defatted</t>
  </si>
  <si>
    <t>Seeds Sesame Flour Low-Fat</t>
  </si>
  <si>
    <t>Seeds Safflower Seed Meal Partially Defatted</t>
  </si>
  <si>
    <t>Seeds Sesame Flour Partially Defatted</t>
  </si>
  <si>
    <t>Dried Lotus Seeds</t>
  </si>
  <si>
    <t>Roasted Squash And Pumpkin Seeds (With Shells)</t>
  </si>
  <si>
    <t>Seeds Sisymbrium Sp. Seeds Whole Dried</t>
  </si>
  <si>
    <t>Seeds Cottonseed Kernels Roasted (Glandless)</t>
  </si>
  <si>
    <t>Butternuts (Dried)</t>
  </si>
  <si>
    <t>Dried Ginkgo Nuts</t>
  </si>
  <si>
    <t>Hemp Seeds</t>
  </si>
  <si>
    <t>Seeds Sunflower Seed Kernels Oil Roasted With Salt Added</t>
  </si>
  <si>
    <t>Seeds Sunflower Seed Kernels Oil Roasted Without Salt</t>
  </si>
  <si>
    <t>Dry Roasted Sunflower Seeds</t>
  </si>
  <si>
    <t>Seeds Sunflower Seed Kernels Dry Roasted With Salt Added</t>
  </si>
  <si>
    <t>Dried Sunflower Seeds</t>
  </si>
  <si>
    <t>Nuts Mixed Nuts Oil Roasted Without Peanuts Lightly Salted</t>
  </si>
  <si>
    <t>Seeds Sesame Seed Kernels Dried (Decorticated)</t>
  </si>
  <si>
    <t>Seeds Watermelon Seed Kernels Dried</t>
  </si>
  <si>
    <t>Black Walnuts (Dried)</t>
  </si>
  <si>
    <t>Cashew Butter</t>
  </si>
  <si>
    <t>Pistachio Nuts</t>
  </si>
  <si>
    <t>Seeds Sesame Flour High-Fat</t>
  </si>
  <si>
    <t>Nuts Pistachio Nuts Dry Roasted With Salt Added</t>
  </si>
  <si>
    <t>Dry Roasted Pistachio Nuts</t>
  </si>
  <si>
    <t>Cashews (Raw)</t>
  </si>
  <si>
    <t>Nuts Mixed Nuts Oil Roasted With Peanuts With Salt Added</t>
  </si>
  <si>
    <t>Nuts Mixed Nuts Oil Roasted With Peanuts Lightly Salted</t>
  </si>
  <si>
    <t>Nuts Mixed Nuts Oil Roasted With Peanuts Without Salt Added</t>
  </si>
  <si>
    <t>Dried Pumpkin And Squash Seeds</t>
  </si>
  <si>
    <t>Roasted Squash And Pumpkin Seeds (Salted)</t>
  </si>
  <si>
    <t>Roasted Squash And Pumpkin Seeds (Unsalted)</t>
  </si>
  <si>
    <t>Dry Roasted Peanuts</t>
  </si>
  <si>
    <t>Seeds Sunflower Seed Kernels Toasted Without Salt</t>
  </si>
  <si>
    <t>Seeds Sunflower Seed Kernels Toasted With Salt Added</t>
  </si>
  <si>
    <t>Nuts Almonds Oil Roasted Lightly Salted</t>
  </si>
  <si>
    <t>Nuts Almonds Oil Roasted With Salt Added</t>
  </si>
  <si>
    <t>Nuts Almonds Oil Roasted Without Salt Added</t>
  </si>
  <si>
    <t>Almond Butter</t>
  </si>
  <si>
    <t>Nuts Almond Butter Plain With Salt Added</t>
  </si>
  <si>
    <t>Nuts Almonds Dry Roasted With Salt Added</t>
  </si>
  <si>
    <t>Dry Roasted Almonds</t>
  </si>
  <si>
    <t>Nuts Almonds Blanched</t>
  </si>
  <si>
    <t>Safflower Seeds</t>
  </si>
  <si>
    <t>Flax Seeds</t>
  </si>
  <si>
    <t>Chia Seeds</t>
  </si>
  <si>
    <t>Nuts Mixed Nuts Dry Roasted With Peanuts With Salt Added</t>
  </si>
  <si>
    <t>Dry-Roasted Mixed Nuts (Salted)</t>
  </si>
  <si>
    <t>Seeds Pumpkin And Squash Seeds Whole Roasted With Salt Added</t>
  </si>
  <si>
    <t>Nuts Cashew Nuts Oil Roasted With Salt Added</t>
  </si>
  <si>
    <t>Oil Roasted Cashews</t>
  </si>
  <si>
    <t>Nuts Almonds Honey Roasted Unblanched</t>
  </si>
  <si>
    <t>Nuts Mixed Nuts Oil Roasted Without Peanuts With Salt Added</t>
  </si>
  <si>
    <t>Nuts Mixed Nuts Oil Roasted Without Peanuts Without Salt Added</t>
  </si>
  <si>
    <t>Sesame Butter (Tahini)</t>
  </si>
  <si>
    <t>Seeds Sesame Seeds Whole Dried</t>
  </si>
  <si>
    <t>Seeds Sesame Butter Paste</t>
  </si>
  <si>
    <t>Seeds Sesame Butter Tahini From Unroasted Kernels (Non-Chemically Removed Seed Coat)</t>
  </si>
  <si>
    <t>Seeds Sesame Seed Kernels Toasted Without Salt Added (Decorticated)</t>
  </si>
  <si>
    <t>Sesame Seeds (Toasted)</t>
  </si>
  <si>
    <t>Raw Sesame Butter (Tahini)</t>
  </si>
  <si>
    <t>Nuts
(G,D)</t>
  </si>
  <si>
    <t>Dried Oregano</t>
  </si>
  <si>
    <t>Spices Thyme Dried</t>
  </si>
  <si>
    <t>Dried Basil</t>
  </si>
  <si>
    <t>Dried Parsley</t>
  </si>
  <si>
    <t>Poultry Seasoning</t>
  </si>
  <si>
    <t>Dried Coriander</t>
  </si>
  <si>
    <t>Dried Marjoram</t>
  </si>
  <si>
    <t>Ground Sage</t>
  </si>
  <si>
    <t>Basil</t>
  </si>
  <si>
    <t>Thyme (Fresh)</t>
  </si>
  <si>
    <t>Cinnamon</t>
  </si>
  <si>
    <t>Peppermint</t>
  </si>
  <si>
    <t>Spearmint</t>
  </si>
  <si>
    <t>Bay Leaves</t>
  </si>
  <si>
    <t>Anise Seeds</t>
  </si>
  <si>
    <t>Rosemary</t>
  </si>
  <si>
    <t>Dried Spearmint</t>
  </si>
  <si>
    <t>Dried Tarragon</t>
  </si>
  <si>
    <t>Dried Chervil</t>
  </si>
  <si>
    <t>Dried Dill Weed</t>
  </si>
  <si>
    <t>Black Pepper</t>
  </si>
  <si>
    <t>Dried Rosemary</t>
  </si>
  <si>
    <t>Ground Savory</t>
  </si>
  <si>
    <t>Seasoning Mix Dry Chili Original</t>
  </si>
  <si>
    <t>Ground Cloves</t>
  </si>
  <si>
    <t>Fennel Seed</t>
  </si>
  <si>
    <t>Seasoning Mix Dry Taco Original</t>
  </si>
  <si>
    <t>Yellow Mustard</t>
  </si>
  <si>
    <t>Chili Powder</t>
  </si>
  <si>
    <t>Ground Ginger</t>
  </si>
  <si>
    <t>Dill</t>
  </si>
  <si>
    <t>Fenugreek Seed</t>
  </si>
  <si>
    <t>Caraway Seed</t>
  </si>
  <si>
    <t>Paprika</t>
  </si>
  <si>
    <t>Pumpkin Pie Spice</t>
  </si>
  <si>
    <t>Cardamom</t>
  </si>
  <si>
    <t>Coriander Seed</t>
  </si>
  <si>
    <t>Ground Nutmeg</t>
  </si>
  <si>
    <t>Red Wine Vinegar</t>
  </si>
  <si>
    <t>Apple Cider Vinegar</t>
  </si>
  <si>
    <t>Cumin Seed</t>
  </si>
  <si>
    <t>Ground Allspice</t>
  </si>
  <si>
    <t>Imitation Vanilla Extract</t>
  </si>
  <si>
    <t>Table Salt</t>
  </si>
  <si>
    <t>White Pepper</t>
  </si>
  <si>
    <t>Cayenne Pepper</t>
  </si>
  <si>
    <t>Curry Powder</t>
  </si>
  <si>
    <t>Ground Mustard Seed</t>
  </si>
  <si>
    <t>Distilled Vinegar</t>
  </si>
  <si>
    <t>Seasoning Mix Dry Sazon Coriander &amp; Annatto</t>
  </si>
  <si>
    <t>Balsamic Vinegar</t>
  </si>
  <si>
    <t>Saffron</t>
  </si>
  <si>
    <t>Horseradish</t>
  </si>
  <si>
    <t>Dill Seed</t>
  </si>
  <si>
    <t>Onion Powder</t>
  </si>
  <si>
    <t>Garlic Powder</t>
  </si>
  <si>
    <t>Imitation Vanilla Extract (No Alcohol)</t>
  </si>
  <si>
    <t>Capers</t>
  </si>
  <si>
    <t>Ground Mace</t>
  </si>
  <si>
    <t>Vanilla Extract</t>
  </si>
  <si>
    <t>Ground Turmeric</t>
  </si>
  <si>
    <t>Celery Seed</t>
  </si>
  <si>
    <t>Poppy Seeds</t>
  </si>
  <si>
    <t>Spices
(I,D)</t>
  </si>
  <si>
    <t>Ice Creams Regular Low Carbohydrate Chocolate</t>
  </si>
  <si>
    <t>Ice Creams Regular Low Carbohydrate Vanilla</t>
  </si>
  <si>
    <t>Egg Custards Dry Mix</t>
  </si>
  <si>
    <t>Frostings Chocolate Creamy Dry Mix Prepared With Margarine</t>
  </si>
  <si>
    <t>Pie Fillings Cherry Low Calorie</t>
  </si>
  <si>
    <t>Rennin Chocolate Dry Mix Prepared With 2% Milk</t>
  </si>
  <si>
    <t>Frostings Chocolate Creamy Dry Mix Prepared With Butter</t>
  </si>
  <si>
    <t>Ice Creams Vanilla Fat Free</t>
  </si>
  <si>
    <t>Jellies No Sugar (With Sodium Saccharin) Any Flavors</t>
  </si>
  <si>
    <t>Rennin Vanilla Dry Mix Prepared With 2% Milk</t>
  </si>
  <si>
    <t>Ice Creams Vanilla Light No Sugar Added</t>
  </si>
  <si>
    <t>Ice Creams Chocolate Light No Sugar Added</t>
  </si>
  <si>
    <t>Egg Custards Dry Mix Prepared With 2% Milk</t>
  </si>
  <si>
    <t>Ice Creams Strawberry</t>
  </si>
  <si>
    <t>Frozen Yogurts Chocolate Soft-Serve</t>
  </si>
  <si>
    <t>Ice Creams Chocolate</t>
  </si>
  <si>
    <t>Rennin Chocolate Dry Mix Prepared With Whole Milk</t>
  </si>
  <si>
    <t>Frozen Novelties Klondike Slim-A-Bear No Sugar Added Stickless Bar</t>
  </si>
  <si>
    <t>Ice Creams Breyers No Sugar Added Vanilla Fudge Twirl</t>
  </si>
  <si>
    <t>Ice Creams Breyers No Sugar Added Chocolate Caramel</t>
  </si>
  <si>
    <t>Egg Custards Dry Mix Prepared With Whole Milk</t>
  </si>
  <si>
    <t>Syrups Chocolate Hersheys Sugar Free Genuine Chocolate Flavored Lite Syrup</t>
  </si>
  <si>
    <t>Ice Creams French Vanilla Soft-Serve</t>
  </si>
  <si>
    <t>Frozen Novelties Ice Type Italian Restaurant-Prepared</t>
  </si>
  <si>
    <t>Frostings Vanilla Creamy Dry Mix Prepared With Margarine</t>
  </si>
  <si>
    <t>Cocoa Powder</t>
  </si>
  <si>
    <t>Ice Creams Breyers No Sugar Added Butter Pecan</t>
  </si>
  <si>
    <t>Ice Creams Breyers No Sugar Added French Vanilla</t>
  </si>
  <si>
    <t>Ice Creams Breyers 98% Fat Free Chocolate</t>
  </si>
  <si>
    <t>Ice Creams Breyers No Sugar Added Vanilla Chocolate Strawberry</t>
  </si>
  <si>
    <t>Frozen Novelties Klondike Slim-A-Bear Chocolate Cone</t>
  </si>
  <si>
    <t>Pie Fillings Canned Cherry</t>
  </si>
  <si>
    <t>Ice Creams Vanilla Light</t>
  </si>
  <si>
    <t>Ice Creams Chocolate Rich</t>
  </si>
  <si>
    <t>Rennin Vanilla Dry Mix Prepared With Whole Milk</t>
  </si>
  <si>
    <t>Puddings Rice Dry Mix Prepared With 2% Milk</t>
  </si>
  <si>
    <t>Puddings Coconut Cream Dry Mix Regular Prepared With 2% Milk</t>
  </si>
  <si>
    <t>Ice Creams Vanilla</t>
  </si>
  <si>
    <t>Ice Creams Chocolate Light</t>
  </si>
  <si>
    <t>Ice Creams Breyers No Sugar Added Vanilla</t>
  </si>
  <si>
    <t>Ice Creams Vanilla Rich</t>
  </si>
  <si>
    <t>Frozen Novelties Ice Cream Type Vanilla Ice Cream Light No Sugar Added Chocolate Coated</t>
  </si>
  <si>
    <t>Flan Caramel Custard Dry Mix Prepared With 2% Milk</t>
  </si>
  <si>
    <t>Pumpkin Pudding Puerto Rican Style</t>
  </si>
  <si>
    <t>Fudge Chocolate Marshmallow With Nuts Prepared-By-Recipe</t>
  </si>
  <si>
    <t>Puddings Banana Dry Mix Regular Prepared With 2% Milk</t>
  </si>
  <si>
    <t>Puddings Vanilla Dry Mix Regular Prepared With 2% Milk</t>
  </si>
  <si>
    <t>Frozen Yogurts Vanilla Soft-Serve</t>
  </si>
  <si>
    <t>Puddings Tapioca Dry Mix Prepared With 2% Milk</t>
  </si>
  <si>
    <t>Frozen Novelties Ice Cream Type Sundae Prepackaged</t>
  </si>
  <si>
    <t>Chocolate Mousse</t>
  </si>
  <si>
    <t>Sweets
(I)</t>
  </si>
  <si>
    <t>Baked Foods
(E)</t>
  </si>
  <si>
    <t xml:space="preserve">1. These are at least top 20 foods in each category
2. The categories considered are Baked Foods, Grains, Meats, Fish, Beans, Fruits, Vegetables, Spices, Nuts, Teas, Sweets
3. In each category a certain pillar or list of pillars are considered to be the primary determinants of the food priority order in that category
     For eg. 
     Baked Foods are prioritized using Energy
     Grains are prioritized using Energy, Immunity, and Detox
     Meats are prioritized using Growth
     Fish is prioritized using Growth, Immunity, Detox
     Nuts are prioritized using Growth, Energy, and Detox in that order
     Dairy is prioritized using Growth
     Spices are prioritized using Immunity and Detox 
     Vegetables are prioritized using Energy, Immunity, and Detox in that order
     Fruits are prioritized using Energy
     Sweets are prioritized using Immunity
     Teas are the carriers for Immunity and Detox
     Teas contain different Spices which can be added to Soups as an alternative
4. The primary food pillars are arranged in descending order from 4 bars to 1 bar
</t>
  </si>
  <si>
    <t>Curry Pepper* tea</t>
  </si>
  <si>
    <t>Dec 28th</t>
  </si>
  <si>
    <t>Dec 29th</t>
  </si>
  <si>
    <t>Dec 30th</t>
  </si>
  <si>
    <t>Dec 31st</t>
  </si>
  <si>
    <t xml:space="preserve"> Goulash, Brussel Sprouts, Spice cake</t>
  </si>
  <si>
    <t>Beef Goulas</t>
  </si>
  <si>
    <t>Brussel Sprouts</t>
  </si>
  <si>
    <t>Cake Or Cupcake Carrot Without Icing Or Filling</t>
  </si>
  <si>
    <t>Chicken Parmesan over Noodle, Italian Veggies, Chocolate pudding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</si>
</sst>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b/>
      <sz val="11"/>
      <color theme="1"/>
      <name val="Calibri"/>
      <family val="2"/>
      <scheme val="minor"/>
    </font>
    <font>
      <sz val="10"/>
      <color rgb="FF000000"/>
      <name val="Arial"/>
      <family val="2"/>
    </font>
    <font>
      <sz val="12"/>
      <color theme="1"/>
      <name val="Calibri"/>
      <family val="2"/>
      <scheme val="minor"/>
    </font>
    <font>
      <b/>
      <sz val="12"/>
      <color theme="1"/>
      <name val="Calibri"/>
      <family val="2"/>
      <scheme val="minor"/>
    </font>
    <font>
      <b/>
      <sz val="14"/>
      <color theme="1"/>
      <name val="Calibri"/>
      <family val="2"/>
      <scheme val="minor"/>
    </font>
    <font>
      <sz val="10"/>
      <name val="Arial"/>
      <family val="2"/>
    </font>
    <font>
      <b/>
      <sz val="12"/>
      <color theme="1"/>
      <name val="Arial"/>
      <family val="2"/>
    </font>
    <font>
      <sz val="11"/>
      <color theme="1"/>
      <name val="Calibri"/>
      <family val="2"/>
      <scheme val="minor"/>
    </font>
    <font>
      <sz val="14"/>
      <color rgb="FFFF0000"/>
      <name val="Calibri"/>
      <family val="2"/>
      <scheme val="minor"/>
    </font>
    <font>
      <b/>
      <sz val="11"/>
      <color theme="1"/>
      <name val="Arial"/>
      <family val="2"/>
    </font>
    <font>
      <b/>
      <sz val="10"/>
      <color theme="1"/>
      <name val="Calibri"/>
      <family val="2"/>
      <scheme val="minor"/>
    </font>
    <font>
      <b/>
      <sz val="14"/>
      <color theme="1"/>
      <name val="Arial"/>
      <family val="2"/>
    </font>
    <font>
      <sz val="11"/>
      <color theme="1"/>
      <name val="Arial"/>
      <family val="2"/>
    </font>
    <font>
      <sz val="10"/>
      <color theme="1"/>
      <name val="Arial"/>
      <family val="2"/>
    </font>
    <font>
      <b/>
      <sz val="9"/>
      <color theme="1"/>
      <name val="Arial"/>
      <family val="2"/>
    </font>
    <font>
      <sz val="8"/>
      <color theme="1"/>
      <name val="Arial"/>
      <family val="2"/>
    </font>
    <font>
      <b/>
      <sz val="10"/>
      <name val="Arial"/>
      <family val="2"/>
    </font>
  </fonts>
  <fills count="5">
    <fill>
      <patternFill patternType="none"/>
    </fill>
    <fill>
      <patternFill patternType="gray125"/>
    </fill>
    <fill>
      <patternFill patternType="solid">
        <fgColor theme="9" tint="0.59999389629810485"/>
        <bgColor indexed="64"/>
      </patternFill>
    </fill>
    <fill>
      <patternFill patternType="solid">
        <fgColor theme="5" tint="0.59999389629810485"/>
        <bgColor indexed="64"/>
      </patternFill>
    </fill>
    <fill>
      <patternFill patternType="solid">
        <fgColor theme="5" tint="0.79998168889431442"/>
        <bgColor indexed="64"/>
      </patternFill>
    </fill>
  </fills>
  <borders count="2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9" fontId="8" fillId="0" borderId="0" applyFont="0" applyFill="0" applyBorder="0" applyAlignment="0" applyProtection="0"/>
  </cellStyleXfs>
  <cellXfs count="100">
    <xf numFmtId="0" fontId="0" fillId="0" borderId="0" xfId="0"/>
    <xf numFmtId="0" fontId="1" fillId="0" borderId="1" xfId="0" applyFont="1" applyBorder="1"/>
    <xf numFmtId="0" fontId="0" fillId="0" borderId="1" xfId="0" applyBorder="1"/>
    <xf numFmtId="0" fontId="2" fillId="0" borderId="0" xfId="0" applyFont="1" applyAlignment="1">
      <alignment horizontal="right" vertical="center"/>
    </xf>
    <xf numFmtId="0" fontId="0" fillId="0" borderId="1" xfId="0" applyBorder="1" applyAlignment="1">
      <alignment horizontal="right"/>
    </xf>
    <xf numFmtId="0" fontId="1" fillId="0" borderId="1" xfId="0" applyFont="1" applyBorder="1" applyAlignment="1">
      <alignment horizontal="center"/>
    </xf>
    <xf numFmtId="0" fontId="0" fillId="0" borderId="1" xfId="0" applyBorder="1" applyAlignment="1">
      <alignment horizontal="center"/>
    </xf>
    <xf numFmtId="0" fontId="4" fillId="0" borderId="1" xfId="0" applyFont="1" applyBorder="1" applyAlignment="1">
      <alignment horizontal="center"/>
    </xf>
    <xf numFmtId="1" fontId="5" fillId="0" borderId="1" xfId="0" applyNumberFormat="1" applyFont="1" applyBorder="1" applyAlignment="1">
      <alignment horizontal="center"/>
    </xf>
    <xf numFmtId="0" fontId="6" fillId="0" borderId="0" xfId="0" applyFont="1" applyAlignment="1">
      <alignment horizontal="right"/>
    </xf>
    <xf numFmtId="0" fontId="0" fillId="0" borderId="0" xfId="0" applyAlignment="1">
      <alignment horizontal="right" indent="1"/>
    </xf>
    <xf numFmtId="0" fontId="3" fillId="0" borderId="1" xfId="0" applyFont="1" applyBorder="1" applyAlignment="1">
      <alignment horizontal="right" wrapText="1"/>
    </xf>
    <xf numFmtId="0" fontId="0" fillId="0" borderId="0" xfId="0" applyAlignment="1">
      <alignment horizontal="right"/>
    </xf>
    <xf numFmtId="1" fontId="0" fillId="0" borderId="1" xfId="0" applyNumberFormat="1" applyBorder="1"/>
    <xf numFmtId="0" fontId="7" fillId="0" borderId="1" xfId="0" applyFont="1" applyBorder="1" applyAlignment="1">
      <alignment horizontal="center" wrapText="1"/>
    </xf>
    <xf numFmtId="0" fontId="9" fillId="0" borderId="0" xfId="0" applyFont="1"/>
    <xf numFmtId="0" fontId="6" fillId="0" borderId="0" xfId="0" applyFont="1"/>
    <xf numFmtId="0" fontId="10" fillId="0" borderId="1" xfId="0" applyFont="1" applyBorder="1" applyAlignment="1">
      <alignment horizontal="center" vertical="center"/>
    </xf>
    <xf numFmtId="0" fontId="11" fillId="0" borderId="0" xfId="0" applyFont="1" applyAlignment="1">
      <alignment horizontal="right" vertical="top"/>
    </xf>
    <xf numFmtId="1" fontId="4" fillId="0" borderId="1" xfId="0" applyNumberFormat="1" applyFont="1" applyBorder="1" applyAlignment="1">
      <alignment horizontal="center"/>
    </xf>
    <xf numFmtId="0" fontId="3" fillId="0" borderId="0" xfId="0" applyFont="1"/>
    <xf numFmtId="0" fontId="0" fillId="0" borderId="0" xfId="0" applyAlignment="1">
      <alignment vertical="center"/>
    </xf>
    <xf numFmtId="0" fontId="4" fillId="0" borderId="0" xfId="0" applyFont="1" applyAlignment="1">
      <alignment horizontal="center"/>
    </xf>
    <xf numFmtId="0" fontId="4" fillId="0" borderId="0" xfId="0" applyFont="1" applyAlignment="1">
      <alignment horizontal="center" vertical="center" wrapText="1"/>
    </xf>
    <xf numFmtId="1" fontId="4" fillId="0" borderId="0" xfId="0" applyNumberFormat="1" applyFont="1" applyAlignment="1">
      <alignment horizontal="center"/>
    </xf>
    <xf numFmtId="1" fontId="0" fillId="0" borderId="0" xfId="0" applyNumberFormat="1" applyAlignment="1">
      <alignment horizontal="center" vertical="center"/>
    </xf>
    <xf numFmtId="0" fontId="0" fillId="0" borderId="0" xfId="0" applyAlignment="1">
      <alignment wrapText="1"/>
    </xf>
    <xf numFmtId="9" fontId="0" fillId="0" borderId="0" xfId="1" applyFont="1" applyAlignment="1">
      <alignment horizontal="center" vertical="center"/>
    </xf>
    <xf numFmtId="0" fontId="7" fillId="0" borderId="1" xfId="0" applyFont="1" applyBorder="1" applyAlignment="1">
      <alignment horizontal="center"/>
    </xf>
    <xf numFmtId="0" fontId="13" fillId="0" borderId="1" xfId="0" applyFont="1" applyBorder="1" applyAlignment="1">
      <alignment horizontal="center" vertical="center" wrapText="1"/>
    </xf>
    <xf numFmtId="1" fontId="14" fillId="0" borderId="1" xfId="0" applyNumberFormat="1" applyFont="1" applyBorder="1" applyAlignment="1">
      <alignment horizontal="center" vertical="center"/>
    </xf>
    <xf numFmtId="0" fontId="14" fillId="0" borderId="1" xfId="0" applyFont="1" applyBorder="1" applyAlignment="1">
      <alignment horizontal="center" vertical="center"/>
    </xf>
    <xf numFmtId="0" fontId="16" fillId="0" borderId="5" xfId="0" applyFont="1" applyBorder="1" applyAlignment="1">
      <alignment horizontal="center" vertical="center" wrapText="1"/>
    </xf>
    <xf numFmtId="0" fontId="16" fillId="0" borderId="0" xfId="0" applyFont="1" applyAlignment="1">
      <alignment horizontal="center" vertical="center" wrapText="1"/>
    </xf>
    <xf numFmtId="0" fontId="13" fillId="0" borderId="5" xfId="0" applyFont="1" applyBorder="1" applyAlignment="1">
      <alignment horizontal="center" vertical="center" wrapText="1"/>
    </xf>
    <xf numFmtId="1" fontId="14" fillId="0" borderId="0" xfId="0" applyNumberFormat="1" applyFont="1" applyAlignment="1">
      <alignment horizontal="center" vertical="center"/>
    </xf>
    <xf numFmtId="0" fontId="14" fillId="0" borderId="0" xfId="0" applyFont="1" applyAlignment="1">
      <alignment horizontal="center" vertical="center"/>
    </xf>
    <xf numFmtId="0" fontId="17" fillId="0" borderId="0" xfId="0" applyFont="1" applyAlignment="1">
      <alignment horizontal="center" wrapText="1"/>
    </xf>
    <xf numFmtId="0" fontId="13" fillId="0" borderId="0" xfId="0" applyFont="1" applyAlignment="1">
      <alignment horizontal="center" vertical="center" wrapText="1"/>
    </xf>
    <xf numFmtId="0" fontId="13" fillId="0" borderId="0" xfId="0" applyFont="1" applyAlignment="1">
      <alignment horizontal="left" vertical="top" wrapText="1"/>
    </xf>
    <xf numFmtId="0" fontId="7" fillId="0" borderId="9" xfId="0" applyFont="1" applyBorder="1" applyAlignment="1">
      <alignment horizontal="center"/>
    </xf>
    <xf numFmtId="0" fontId="7" fillId="0" borderId="10" xfId="0" applyFont="1" applyBorder="1" applyAlignment="1">
      <alignment horizontal="center"/>
    </xf>
    <xf numFmtId="0" fontId="13" fillId="0" borderId="9" xfId="0" applyFont="1" applyBorder="1" applyAlignment="1">
      <alignment horizontal="center" vertical="center" wrapText="1"/>
    </xf>
    <xf numFmtId="0" fontId="14" fillId="0" borderId="10" xfId="0" applyFont="1" applyBorder="1" applyAlignment="1">
      <alignment horizontal="center" vertical="center"/>
    </xf>
    <xf numFmtId="0" fontId="13" fillId="0" borderId="11" xfId="0" applyFont="1" applyBorder="1" applyAlignment="1">
      <alignment horizontal="center" vertical="center" wrapText="1"/>
    </xf>
    <xf numFmtId="1" fontId="14" fillId="0" borderId="12" xfId="0" applyNumberFormat="1" applyFont="1" applyBorder="1" applyAlignment="1">
      <alignment horizontal="center" vertical="center"/>
    </xf>
    <xf numFmtId="0" fontId="14" fillId="0" borderId="12" xfId="0" applyFont="1" applyBorder="1" applyAlignment="1">
      <alignment horizontal="center" vertical="center"/>
    </xf>
    <xf numFmtId="0" fontId="14" fillId="0" borderId="13" xfId="0" applyFont="1" applyBorder="1" applyAlignment="1">
      <alignment horizontal="center" vertical="center"/>
    </xf>
    <xf numFmtId="0" fontId="13" fillId="0" borderId="14" xfId="0" applyFont="1" applyBorder="1" applyAlignment="1">
      <alignment horizontal="center" vertical="center" wrapText="1"/>
    </xf>
    <xf numFmtId="1" fontId="14" fillId="0" borderId="15" xfId="0" applyNumberFormat="1" applyFont="1" applyBorder="1" applyAlignment="1">
      <alignment horizontal="center" vertical="center"/>
    </xf>
    <xf numFmtId="0" fontId="14" fillId="0" borderId="15" xfId="0" applyFont="1" applyBorder="1" applyAlignment="1">
      <alignment horizontal="center" vertical="center"/>
    </xf>
    <xf numFmtId="0" fontId="14" fillId="0" borderId="16" xfId="0" applyFont="1" applyBorder="1" applyAlignment="1">
      <alignment horizontal="center" vertical="center"/>
    </xf>
    <xf numFmtId="0" fontId="7" fillId="0" borderId="20" xfId="0" applyFont="1" applyBorder="1" applyAlignment="1">
      <alignment horizontal="center"/>
    </xf>
    <xf numFmtId="0" fontId="7" fillId="0" borderId="21" xfId="0" applyFont="1" applyBorder="1" applyAlignment="1">
      <alignment horizontal="center"/>
    </xf>
    <xf numFmtId="0" fontId="7" fillId="0" borderId="22" xfId="0" applyFont="1" applyBorder="1" applyAlignment="1">
      <alignment horizontal="center"/>
    </xf>
    <xf numFmtId="0" fontId="7" fillId="3" borderId="21" xfId="0" applyFont="1" applyFill="1" applyBorder="1" applyAlignment="1">
      <alignment horizontal="center"/>
    </xf>
    <xf numFmtId="0" fontId="14" fillId="3" borderId="15" xfId="0" applyFont="1" applyFill="1" applyBorder="1" applyAlignment="1">
      <alignment horizontal="center" vertical="center"/>
    </xf>
    <xf numFmtId="0" fontId="14" fillId="3" borderId="1" xfId="0" applyFont="1" applyFill="1" applyBorder="1" applyAlignment="1">
      <alignment horizontal="center" vertical="center"/>
    </xf>
    <xf numFmtId="0" fontId="14" fillId="3" borderId="12" xfId="0" applyFont="1" applyFill="1" applyBorder="1" applyAlignment="1">
      <alignment horizontal="center" vertical="center"/>
    </xf>
    <xf numFmtId="0" fontId="7" fillId="3" borderId="1" xfId="0" applyFont="1" applyFill="1" applyBorder="1" applyAlignment="1">
      <alignment horizontal="center"/>
    </xf>
    <xf numFmtId="0" fontId="14" fillId="3" borderId="10" xfId="0" applyFont="1" applyFill="1" applyBorder="1" applyAlignment="1">
      <alignment horizontal="center" vertical="center"/>
    </xf>
    <xf numFmtId="0" fontId="14" fillId="3" borderId="13" xfId="0" applyFont="1" applyFill="1" applyBorder="1" applyAlignment="1">
      <alignment horizontal="center" vertical="center"/>
    </xf>
    <xf numFmtId="0" fontId="7" fillId="4" borderId="10" xfId="0" applyFont="1" applyFill="1" applyBorder="1" applyAlignment="1">
      <alignment horizontal="center"/>
    </xf>
    <xf numFmtId="0" fontId="14" fillId="4" borderId="10" xfId="0" applyFont="1" applyFill="1" applyBorder="1" applyAlignment="1">
      <alignment horizontal="center" vertical="center"/>
    </xf>
    <xf numFmtId="0" fontId="14" fillId="4" borderId="13" xfId="0" applyFont="1" applyFill="1" applyBorder="1" applyAlignment="1">
      <alignment horizontal="center" vertical="center"/>
    </xf>
    <xf numFmtId="1" fontId="14" fillId="3" borderId="1" xfId="0" applyNumberFormat="1" applyFont="1" applyFill="1" applyBorder="1" applyAlignment="1">
      <alignment horizontal="center" vertical="center"/>
    </xf>
    <xf numFmtId="1" fontId="14" fillId="3" borderId="12" xfId="0" applyNumberFormat="1" applyFont="1" applyFill="1" applyBorder="1" applyAlignment="1">
      <alignment horizontal="center" vertical="center"/>
    </xf>
    <xf numFmtId="0" fontId="7" fillId="4" borderId="1" xfId="0" applyFont="1" applyFill="1" applyBorder="1" applyAlignment="1">
      <alignment horizontal="center"/>
    </xf>
    <xf numFmtId="1" fontId="14" fillId="4" borderId="1" xfId="0" applyNumberFormat="1" applyFont="1" applyFill="1" applyBorder="1" applyAlignment="1">
      <alignment horizontal="center" vertical="center"/>
    </xf>
    <xf numFmtId="1" fontId="14" fillId="3" borderId="15" xfId="0" applyNumberFormat="1" applyFont="1" applyFill="1" applyBorder="1" applyAlignment="1">
      <alignment horizontal="center" vertical="center"/>
    </xf>
    <xf numFmtId="0" fontId="7" fillId="4" borderId="21" xfId="0" applyFont="1" applyFill="1" applyBorder="1" applyAlignment="1">
      <alignment horizontal="center"/>
    </xf>
    <xf numFmtId="0" fontId="14" fillId="4" borderId="15" xfId="0" applyFont="1" applyFill="1" applyBorder="1" applyAlignment="1">
      <alignment horizontal="center" vertical="center"/>
    </xf>
    <xf numFmtId="0" fontId="14" fillId="4" borderId="1" xfId="0" applyFont="1" applyFill="1" applyBorder="1" applyAlignment="1">
      <alignment horizontal="center" vertical="center"/>
    </xf>
    <xf numFmtId="0" fontId="14" fillId="4" borderId="12" xfId="0" applyFont="1" applyFill="1" applyBorder="1" applyAlignment="1">
      <alignment horizontal="center" vertical="center"/>
    </xf>
    <xf numFmtId="0" fontId="7" fillId="4" borderId="22" xfId="0" applyFont="1" applyFill="1" applyBorder="1" applyAlignment="1">
      <alignment horizontal="center"/>
    </xf>
    <xf numFmtId="0" fontId="14" fillId="4" borderId="16" xfId="0" applyFont="1" applyFill="1" applyBorder="1" applyAlignment="1">
      <alignment horizontal="center" vertical="center"/>
    </xf>
    <xf numFmtId="0" fontId="7" fillId="3" borderId="22" xfId="0" applyFont="1" applyFill="1" applyBorder="1" applyAlignment="1">
      <alignment horizontal="center"/>
    </xf>
    <xf numFmtId="0" fontId="14" fillId="3" borderId="16" xfId="0" applyFont="1" applyFill="1" applyBorder="1" applyAlignment="1">
      <alignment horizontal="center" vertical="center"/>
    </xf>
    <xf numFmtId="0" fontId="4" fillId="0" borderId="2" xfId="0" applyFont="1" applyBorder="1" applyAlignment="1">
      <alignment horizontal="center"/>
    </xf>
    <xf numFmtId="0" fontId="4" fillId="0" borderId="3" xfId="0" applyFont="1" applyBorder="1" applyAlignment="1">
      <alignment horizontal="center"/>
    </xf>
    <xf numFmtId="0" fontId="4" fillId="0" borderId="4" xfId="0" applyFont="1" applyBorder="1" applyAlignment="1">
      <alignment horizontal="center"/>
    </xf>
    <xf numFmtId="0" fontId="4" fillId="2" borderId="2" xfId="0" applyFont="1" applyFill="1" applyBorder="1" applyAlignment="1">
      <alignment horizontal="center"/>
    </xf>
    <xf numFmtId="0" fontId="4" fillId="2" borderId="3" xfId="0" applyFont="1" applyFill="1" applyBorder="1" applyAlignment="1">
      <alignment horizontal="center"/>
    </xf>
    <xf numFmtId="0" fontId="4" fillId="2" borderId="4" xfId="0" applyFont="1" applyFill="1" applyBorder="1" applyAlignment="1">
      <alignment horizontal="center"/>
    </xf>
    <xf numFmtId="0" fontId="4" fillId="0" borderId="2" xfId="0" applyFont="1" applyBorder="1" applyAlignment="1">
      <alignment horizontal="center" vertical="center" wrapText="1"/>
    </xf>
    <xf numFmtId="0" fontId="4" fillId="0" borderId="3" xfId="0" applyFont="1" applyBorder="1" applyAlignment="1">
      <alignment horizontal="center" vertical="center" wrapText="1"/>
    </xf>
    <xf numFmtId="0" fontId="4" fillId="0" borderId="4" xfId="0" applyFont="1" applyBorder="1" applyAlignment="1">
      <alignment horizontal="center" vertical="center" wrapText="1"/>
    </xf>
    <xf numFmtId="0" fontId="0" fillId="0" borderId="0" xfId="0" applyAlignment="1">
      <alignment horizontal="center" vertical="center" wrapText="1"/>
    </xf>
    <xf numFmtId="0" fontId="12" fillId="0" borderId="17" xfId="0" applyFont="1" applyBorder="1" applyAlignment="1">
      <alignment horizontal="center" vertical="center" wrapText="1"/>
    </xf>
    <xf numFmtId="0" fontId="12" fillId="0" borderId="18" xfId="0" applyFont="1" applyBorder="1" applyAlignment="1">
      <alignment horizontal="center" vertical="center" wrapText="1"/>
    </xf>
    <xf numFmtId="0" fontId="12" fillId="0" borderId="19" xfId="0" applyFont="1" applyBorder="1" applyAlignment="1">
      <alignment horizontal="center" vertical="center" wrapText="1"/>
    </xf>
    <xf numFmtId="0" fontId="13" fillId="0" borderId="6" xfId="0" applyFont="1" applyBorder="1" applyAlignment="1">
      <alignment horizontal="left" vertical="top" wrapText="1"/>
    </xf>
    <xf numFmtId="0" fontId="13" fillId="0" borderId="7" xfId="0" applyFont="1" applyBorder="1" applyAlignment="1">
      <alignment horizontal="left" vertical="top" wrapText="1"/>
    </xf>
    <xf numFmtId="0" fontId="13" fillId="0" borderId="8" xfId="0" applyFont="1" applyBorder="1" applyAlignment="1">
      <alignment horizontal="left" vertical="top" wrapText="1"/>
    </xf>
    <xf numFmtId="0" fontId="13" fillId="0" borderId="23" xfId="0" applyFont="1" applyBorder="1" applyAlignment="1">
      <alignment horizontal="left" vertical="top" wrapText="1"/>
    </xf>
    <xf numFmtId="0" fontId="13" fillId="0" borderId="0" xfId="0" applyFont="1" applyAlignment="1">
      <alignment horizontal="left" vertical="top" wrapText="1"/>
    </xf>
    <xf numFmtId="0" fontId="13" fillId="0" borderId="24" xfId="0" applyFont="1" applyBorder="1" applyAlignment="1">
      <alignment horizontal="left" vertical="top" wrapText="1"/>
    </xf>
    <xf numFmtId="0" fontId="13" fillId="0" borderId="25" xfId="0" applyFont="1" applyBorder="1" applyAlignment="1">
      <alignment horizontal="left" vertical="top" wrapText="1"/>
    </xf>
    <xf numFmtId="0" fontId="13" fillId="0" borderId="26" xfId="0" applyFont="1" applyBorder="1" applyAlignment="1">
      <alignment horizontal="left" vertical="top" wrapText="1"/>
    </xf>
    <xf numFmtId="0" fontId="13" fillId="0" borderId="27" xfId="0" applyFont="1" applyBorder="1" applyAlignment="1">
      <alignment horizontal="left" vertical="top" wrapText="1"/>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200">
                <a:latin typeface="Arial" panose="020B0604020202020204" pitchFamily="34" charset="0"/>
                <a:cs typeface="Arial" panose="020B0604020202020204" pitchFamily="34" charset="0"/>
              </a:rPr>
              <a:t>Base - GEID breakdown for Dec</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Summary!$O$3</c:f>
              <c:strCache>
                <c:ptCount val="1"/>
                <c:pt idx="0">
                  <c:v>Growth</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Summary!$N$4:$N$17</c:f>
              <c:strCache>
                <c:ptCount val="12"/>
                <c:pt idx="0">
                  <c:v>Dec  7th</c:v>
                </c:pt>
                <c:pt idx="1">
                  <c:v>Dec  8th</c:v>
                </c:pt>
                <c:pt idx="2">
                  <c:v>Dec  9th</c:v>
                </c:pt>
                <c:pt idx="3">
                  <c:v>Dec  10th</c:v>
                </c:pt>
                <c:pt idx="4">
                  <c:v>Dec 14th</c:v>
                </c:pt>
                <c:pt idx="5">
                  <c:v>Dec 15th</c:v>
                </c:pt>
                <c:pt idx="6">
                  <c:v>Dec 16th</c:v>
                </c:pt>
                <c:pt idx="7">
                  <c:v>Dec 17th</c:v>
                </c:pt>
                <c:pt idx="8">
                  <c:v>Dec 18th</c:v>
                </c:pt>
                <c:pt idx="9">
                  <c:v>Dec 21st</c:v>
                </c:pt>
                <c:pt idx="10">
                  <c:v>Dec 22nd</c:v>
                </c:pt>
                <c:pt idx="11">
                  <c:v>Dec 23rd</c:v>
                </c:pt>
              </c:strCache>
            </c:strRef>
          </c:cat>
          <c:val>
            <c:numRef>
              <c:f>Summary!$O$4:$O$17</c:f>
              <c:numCache>
                <c:formatCode>0</c:formatCode>
                <c:ptCount val="14"/>
                <c:pt idx="0">
                  <c:v>22</c:v>
                </c:pt>
                <c:pt idx="1">
                  <c:v>32</c:v>
                </c:pt>
                <c:pt idx="2">
                  <c:v>3</c:v>
                </c:pt>
                <c:pt idx="3">
                  <c:v>83.5</c:v>
                </c:pt>
                <c:pt idx="4">
                  <c:v>30.25</c:v>
                </c:pt>
                <c:pt idx="5">
                  <c:v>77</c:v>
                </c:pt>
                <c:pt idx="6">
                  <c:v>32</c:v>
                </c:pt>
                <c:pt idx="7">
                  <c:v>64.5</c:v>
                </c:pt>
                <c:pt idx="8">
                  <c:v>62.199999999999996</c:v>
                </c:pt>
                <c:pt idx="9">
                  <c:v>98</c:v>
                </c:pt>
                <c:pt idx="10">
                  <c:v>32</c:v>
                </c:pt>
                <c:pt idx="11">
                  <c:v>97</c:v>
                </c:pt>
              </c:numCache>
            </c:numRef>
          </c:val>
          <c:extLst>
            <c:ext xmlns:c16="http://schemas.microsoft.com/office/drawing/2014/chart" uri="{C3380CC4-5D6E-409C-BE32-E72D297353CC}">
              <c16:uniqueId val="{00000000-4200-4F01-AE9E-D6D9CA40E441}"/>
            </c:ext>
          </c:extLst>
        </c:ser>
        <c:ser>
          <c:idx val="1"/>
          <c:order val="1"/>
          <c:tx>
            <c:strRef>
              <c:f>Summary!$P$3</c:f>
              <c:strCache>
                <c:ptCount val="1"/>
                <c:pt idx="0">
                  <c:v>Energy</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Summary!$N$4:$N$17</c:f>
              <c:strCache>
                <c:ptCount val="12"/>
                <c:pt idx="0">
                  <c:v>Dec  7th</c:v>
                </c:pt>
                <c:pt idx="1">
                  <c:v>Dec  8th</c:v>
                </c:pt>
                <c:pt idx="2">
                  <c:v>Dec  9th</c:v>
                </c:pt>
                <c:pt idx="3">
                  <c:v>Dec  10th</c:v>
                </c:pt>
                <c:pt idx="4">
                  <c:v>Dec 14th</c:v>
                </c:pt>
                <c:pt idx="5">
                  <c:v>Dec 15th</c:v>
                </c:pt>
                <c:pt idx="6">
                  <c:v>Dec 16th</c:v>
                </c:pt>
                <c:pt idx="7">
                  <c:v>Dec 17th</c:v>
                </c:pt>
                <c:pt idx="8">
                  <c:v>Dec 18th</c:v>
                </c:pt>
                <c:pt idx="9">
                  <c:v>Dec 21st</c:v>
                </c:pt>
                <c:pt idx="10">
                  <c:v>Dec 22nd</c:v>
                </c:pt>
                <c:pt idx="11">
                  <c:v>Dec 23rd</c:v>
                </c:pt>
              </c:strCache>
            </c:strRef>
          </c:cat>
          <c:val>
            <c:numRef>
              <c:f>Summary!$P$4:$P$17</c:f>
              <c:numCache>
                <c:formatCode>0</c:formatCode>
                <c:ptCount val="14"/>
                <c:pt idx="0">
                  <c:v>37.620000000000005</c:v>
                </c:pt>
                <c:pt idx="1">
                  <c:v>37</c:v>
                </c:pt>
                <c:pt idx="2">
                  <c:v>41.250000000000007</c:v>
                </c:pt>
                <c:pt idx="3">
                  <c:v>35.144999999999996</c:v>
                </c:pt>
                <c:pt idx="4">
                  <c:v>40.92</c:v>
                </c:pt>
                <c:pt idx="5">
                  <c:v>35.145000000000003</c:v>
                </c:pt>
                <c:pt idx="6">
                  <c:v>58.08</c:v>
                </c:pt>
                <c:pt idx="7">
                  <c:v>38.61</c:v>
                </c:pt>
                <c:pt idx="8">
                  <c:v>38.61</c:v>
                </c:pt>
                <c:pt idx="9">
                  <c:v>51.150000000000006</c:v>
                </c:pt>
                <c:pt idx="10">
                  <c:v>43.230000000000004</c:v>
                </c:pt>
                <c:pt idx="11">
                  <c:v>29.04</c:v>
                </c:pt>
              </c:numCache>
            </c:numRef>
          </c:val>
          <c:extLst>
            <c:ext xmlns:c16="http://schemas.microsoft.com/office/drawing/2014/chart" uri="{C3380CC4-5D6E-409C-BE32-E72D297353CC}">
              <c16:uniqueId val="{00000001-4200-4F01-AE9E-D6D9CA40E441}"/>
            </c:ext>
          </c:extLst>
        </c:ser>
        <c:ser>
          <c:idx val="2"/>
          <c:order val="2"/>
          <c:tx>
            <c:strRef>
              <c:f>Summary!$Q$3</c:f>
              <c:strCache>
                <c:ptCount val="1"/>
                <c:pt idx="0">
                  <c:v>Immunity</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Summary!$N$4:$N$17</c:f>
              <c:strCache>
                <c:ptCount val="12"/>
                <c:pt idx="0">
                  <c:v>Dec  7th</c:v>
                </c:pt>
                <c:pt idx="1">
                  <c:v>Dec  8th</c:v>
                </c:pt>
                <c:pt idx="2">
                  <c:v>Dec  9th</c:v>
                </c:pt>
                <c:pt idx="3">
                  <c:v>Dec  10th</c:v>
                </c:pt>
                <c:pt idx="4">
                  <c:v>Dec 14th</c:v>
                </c:pt>
                <c:pt idx="5">
                  <c:v>Dec 15th</c:v>
                </c:pt>
                <c:pt idx="6">
                  <c:v>Dec 16th</c:v>
                </c:pt>
                <c:pt idx="7">
                  <c:v>Dec 17th</c:v>
                </c:pt>
                <c:pt idx="8">
                  <c:v>Dec 18th</c:v>
                </c:pt>
                <c:pt idx="9">
                  <c:v>Dec 21st</c:v>
                </c:pt>
                <c:pt idx="10">
                  <c:v>Dec 22nd</c:v>
                </c:pt>
                <c:pt idx="11">
                  <c:v>Dec 23rd</c:v>
                </c:pt>
              </c:strCache>
            </c:strRef>
          </c:cat>
          <c:val>
            <c:numRef>
              <c:f>Summary!$Q$4:$Q$17</c:f>
              <c:numCache>
                <c:formatCode>0</c:formatCode>
                <c:ptCount val="14"/>
                <c:pt idx="0">
                  <c:v>9.7999999999999989</c:v>
                </c:pt>
                <c:pt idx="1">
                  <c:v>10</c:v>
                </c:pt>
                <c:pt idx="2">
                  <c:v>22</c:v>
                </c:pt>
                <c:pt idx="3">
                  <c:v>19.800000000000004</c:v>
                </c:pt>
                <c:pt idx="4">
                  <c:v>28</c:v>
                </c:pt>
                <c:pt idx="5">
                  <c:v>15.200000000000001</c:v>
                </c:pt>
                <c:pt idx="6">
                  <c:v>3.8000000000000003</c:v>
                </c:pt>
                <c:pt idx="7">
                  <c:v>40</c:v>
                </c:pt>
                <c:pt idx="8">
                  <c:v>25.2</c:v>
                </c:pt>
                <c:pt idx="9">
                  <c:v>25.5</c:v>
                </c:pt>
                <c:pt idx="10">
                  <c:v>13</c:v>
                </c:pt>
                <c:pt idx="11">
                  <c:v>7</c:v>
                </c:pt>
              </c:numCache>
            </c:numRef>
          </c:val>
          <c:extLst>
            <c:ext xmlns:c16="http://schemas.microsoft.com/office/drawing/2014/chart" uri="{C3380CC4-5D6E-409C-BE32-E72D297353CC}">
              <c16:uniqueId val="{00000002-4200-4F01-AE9E-D6D9CA40E441}"/>
            </c:ext>
          </c:extLst>
        </c:ser>
        <c:ser>
          <c:idx val="3"/>
          <c:order val="3"/>
          <c:tx>
            <c:strRef>
              <c:f>Summary!$R$3</c:f>
              <c:strCache>
                <c:ptCount val="1"/>
                <c:pt idx="0">
                  <c:v>Detoxification</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Summary!$N$4:$N$17</c:f>
              <c:strCache>
                <c:ptCount val="12"/>
                <c:pt idx="0">
                  <c:v>Dec  7th</c:v>
                </c:pt>
                <c:pt idx="1">
                  <c:v>Dec  8th</c:v>
                </c:pt>
                <c:pt idx="2">
                  <c:v>Dec  9th</c:v>
                </c:pt>
                <c:pt idx="3">
                  <c:v>Dec  10th</c:v>
                </c:pt>
                <c:pt idx="4">
                  <c:v>Dec 14th</c:v>
                </c:pt>
                <c:pt idx="5">
                  <c:v>Dec 15th</c:v>
                </c:pt>
                <c:pt idx="6">
                  <c:v>Dec 16th</c:v>
                </c:pt>
                <c:pt idx="7">
                  <c:v>Dec 17th</c:v>
                </c:pt>
                <c:pt idx="8">
                  <c:v>Dec 18th</c:v>
                </c:pt>
                <c:pt idx="9">
                  <c:v>Dec 21st</c:v>
                </c:pt>
                <c:pt idx="10">
                  <c:v>Dec 22nd</c:v>
                </c:pt>
                <c:pt idx="11">
                  <c:v>Dec 23rd</c:v>
                </c:pt>
              </c:strCache>
            </c:strRef>
          </c:cat>
          <c:val>
            <c:numRef>
              <c:f>Summary!$R$4:$R$17</c:f>
              <c:numCache>
                <c:formatCode>0</c:formatCode>
                <c:ptCount val="14"/>
                <c:pt idx="0">
                  <c:v>16.700000000000003</c:v>
                </c:pt>
                <c:pt idx="1">
                  <c:v>39.75</c:v>
                </c:pt>
                <c:pt idx="2">
                  <c:v>35.6</c:v>
                </c:pt>
                <c:pt idx="3">
                  <c:v>40.400000000000006</c:v>
                </c:pt>
                <c:pt idx="4">
                  <c:v>47.6</c:v>
                </c:pt>
                <c:pt idx="5">
                  <c:v>33.300000000000004</c:v>
                </c:pt>
                <c:pt idx="6">
                  <c:v>30.700000000000003</c:v>
                </c:pt>
                <c:pt idx="7">
                  <c:v>60</c:v>
                </c:pt>
                <c:pt idx="8">
                  <c:v>36.400000000000006</c:v>
                </c:pt>
                <c:pt idx="9">
                  <c:v>30.2</c:v>
                </c:pt>
                <c:pt idx="10">
                  <c:v>45</c:v>
                </c:pt>
                <c:pt idx="11">
                  <c:v>39.900000000000006</c:v>
                </c:pt>
              </c:numCache>
            </c:numRef>
          </c:val>
          <c:extLst>
            <c:ext xmlns:c16="http://schemas.microsoft.com/office/drawing/2014/chart" uri="{C3380CC4-5D6E-409C-BE32-E72D297353CC}">
              <c16:uniqueId val="{00000003-4200-4F01-AE9E-D6D9CA40E441}"/>
            </c:ext>
          </c:extLst>
        </c:ser>
        <c:dLbls>
          <c:showLegendKey val="0"/>
          <c:showVal val="0"/>
          <c:showCatName val="0"/>
          <c:showSerName val="0"/>
          <c:showPercent val="0"/>
          <c:showBubbleSize val="0"/>
        </c:dLbls>
        <c:gapWidth val="100"/>
        <c:overlap val="-24"/>
        <c:axId val="268268696"/>
        <c:axId val="268270008"/>
        <c:extLst/>
      </c:barChart>
      <c:catAx>
        <c:axId val="26826869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68270008"/>
        <c:crosses val="autoZero"/>
        <c:auto val="1"/>
        <c:lblAlgn val="ctr"/>
        <c:lblOffset val="100"/>
        <c:noMultiLvlLbl val="0"/>
      </c:catAx>
      <c:valAx>
        <c:axId val="268270008"/>
        <c:scaling>
          <c:orientation val="minMax"/>
        </c:scaling>
        <c:delete val="0"/>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682686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200">
                <a:latin typeface="Arial" panose="020B0604020202020204" pitchFamily="34" charset="0"/>
                <a:cs typeface="Arial" panose="020B0604020202020204" pitchFamily="34" charset="0"/>
              </a:rPr>
              <a:t>Improved - GEID breakdown for Dec</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Summary!$Z$3</c:f>
              <c:strCache>
                <c:ptCount val="1"/>
                <c:pt idx="0">
                  <c:v>Growth</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Summary!$Y$4:$Y$17</c:f>
              <c:strCache>
                <c:ptCount val="12"/>
                <c:pt idx="0">
                  <c:v>Dec  7th</c:v>
                </c:pt>
                <c:pt idx="1">
                  <c:v>Dec  8th</c:v>
                </c:pt>
                <c:pt idx="2">
                  <c:v>Dec  9th</c:v>
                </c:pt>
                <c:pt idx="3">
                  <c:v>Dec  10th</c:v>
                </c:pt>
                <c:pt idx="4">
                  <c:v>Dec 14th</c:v>
                </c:pt>
                <c:pt idx="5">
                  <c:v>Dec 15th</c:v>
                </c:pt>
                <c:pt idx="6">
                  <c:v>Dec 16th</c:v>
                </c:pt>
                <c:pt idx="7">
                  <c:v>Dec 17th</c:v>
                </c:pt>
                <c:pt idx="8">
                  <c:v>Dec 18th</c:v>
                </c:pt>
                <c:pt idx="9">
                  <c:v>Dec 21st</c:v>
                </c:pt>
                <c:pt idx="10">
                  <c:v>Dec 22nd</c:v>
                </c:pt>
                <c:pt idx="11">
                  <c:v>Dec 23rd</c:v>
                </c:pt>
              </c:strCache>
            </c:strRef>
          </c:cat>
          <c:val>
            <c:numRef>
              <c:f>Summary!$Z$4:$Z$17</c:f>
              <c:numCache>
                <c:formatCode>0</c:formatCode>
                <c:ptCount val="14"/>
                <c:pt idx="0">
                  <c:v>49.5</c:v>
                </c:pt>
                <c:pt idx="1">
                  <c:v>55.75</c:v>
                </c:pt>
                <c:pt idx="2">
                  <c:v>40.5</c:v>
                </c:pt>
                <c:pt idx="3">
                  <c:v>83.5</c:v>
                </c:pt>
                <c:pt idx="4">
                  <c:v>30.25</c:v>
                </c:pt>
                <c:pt idx="5">
                  <c:v>78.25</c:v>
                </c:pt>
                <c:pt idx="6">
                  <c:v>36</c:v>
                </c:pt>
                <c:pt idx="7">
                  <c:v>64.5</c:v>
                </c:pt>
                <c:pt idx="8">
                  <c:v>62.199999999999996</c:v>
                </c:pt>
                <c:pt idx="9">
                  <c:v>88.75</c:v>
                </c:pt>
                <c:pt idx="10">
                  <c:v>55.75</c:v>
                </c:pt>
                <c:pt idx="11">
                  <c:v>88.25</c:v>
                </c:pt>
              </c:numCache>
            </c:numRef>
          </c:val>
          <c:extLst>
            <c:ext xmlns:c16="http://schemas.microsoft.com/office/drawing/2014/chart" uri="{C3380CC4-5D6E-409C-BE32-E72D297353CC}">
              <c16:uniqueId val="{00000000-730C-4460-A8B7-ACAD8C4247EA}"/>
            </c:ext>
          </c:extLst>
        </c:ser>
        <c:ser>
          <c:idx val="1"/>
          <c:order val="1"/>
          <c:tx>
            <c:strRef>
              <c:f>Summary!$AA$3</c:f>
              <c:strCache>
                <c:ptCount val="1"/>
                <c:pt idx="0">
                  <c:v>Energy</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Summary!$Y$4:$Y$17</c:f>
              <c:strCache>
                <c:ptCount val="12"/>
                <c:pt idx="0">
                  <c:v>Dec  7th</c:v>
                </c:pt>
                <c:pt idx="1">
                  <c:v>Dec  8th</c:v>
                </c:pt>
                <c:pt idx="2">
                  <c:v>Dec  9th</c:v>
                </c:pt>
                <c:pt idx="3">
                  <c:v>Dec  10th</c:v>
                </c:pt>
                <c:pt idx="4">
                  <c:v>Dec 14th</c:v>
                </c:pt>
                <c:pt idx="5">
                  <c:v>Dec 15th</c:v>
                </c:pt>
                <c:pt idx="6">
                  <c:v>Dec 16th</c:v>
                </c:pt>
                <c:pt idx="7">
                  <c:v>Dec 17th</c:v>
                </c:pt>
                <c:pt idx="8">
                  <c:v>Dec 18th</c:v>
                </c:pt>
                <c:pt idx="9">
                  <c:v>Dec 21st</c:v>
                </c:pt>
                <c:pt idx="10">
                  <c:v>Dec 22nd</c:v>
                </c:pt>
                <c:pt idx="11">
                  <c:v>Dec 23rd</c:v>
                </c:pt>
              </c:strCache>
            </c:strRef>
          </c:cat>
          <c:val>
            <c:numRef>
              <c:f>Summary!$AA$4:$AA$17</c:f>
              <c:numCache>
                <c:formatCode>0</c:formatCode>
                <c:ptCount val="14"/>
                <c:pt idx="0">
                  <c:v>62.2</c:v>
                </c:pt>
                <c:pt idx="1">
                  <c:v>50.5</c:v>
                </c:pt>
                <c:pt idx="2">
                  <c:v>57.8</c:v>
                </c:pt>
                <c:pt idx="3">
                  <c:v>51.675000000000004</c:v>
                </c:pt>
                <c:pt idx="4">
                  <c:v>58.8</c:v>
                </c:pt>
                <c:pt idx="5">
                  <c:v>63.075000000000003</c:v>
                </c:pt>
                <c:pt idx="6">
                  <c:v>61.2</c:v>
                </c:pt>
                <c:pt idx="7">
                  <c:v>51.5</c:v>
                </c:pt>
                <c:pt idx="8">
                  <c:v>53.95</c:v>
                </c:pt>
                <c:pt idx="9">
                  <c:v>71</c:v>
                </c:pt>
                <c:pt idx="10">
                  <c:v>61.15</c:v>
                </c:pt>
                <c:pt idx="11">
                  <c:v>58.75</c:v>
                </c:pt>
              </c:numCache>
            </c:numRef>
          </c:val>
          <c:extLst>
            <c:ext xmlns:c16="http://schemas.microsoft.com/office/drawing/2014/chart" uri="{C3380CC4-5D6E-409C-BE32-E72D297353CC}">
              <c16:uniqueId val="{00000001-730C-4460-A8B7-ACAD8C4247EA}"/>
            </c:ext>
          </c:extLst>
        </c:ser>
        <c:ser>
          <c:idx val="2"/>
          <c:order val="2"/>
          <c:tx>
            <c:strRef>
              <c:f>Summary!$AB$3</c:f>
              <c:strCache>
                <c:ptCount val="1"/>
                <c:pt idx="0">
                  <c:v>Immunity</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Summary!$Y$4:$Y$17</c:f>
              <c:strCache>
                <c:ptCount val="12"/>
                <c:pt idx="0">
                  <c:v>Dec  7th</c:v>
                </c:pt>
                <c:pt idx="1">
                  <c:v>Dec  8th</c:v>
                </c:pt>
                <c:pt idx="2">
                  <c:v>Dec  9th</c:v>
                </c:pt>
                <c:pt idx="3">
                  <c:v>Dec  10th</c:v>
                </c:pt>
                <c:pt idx="4">
                  <c:v>Dec 14th</c:v>
                </c:pt>
                <c:pt idx="5">
                  <c:v>Dec 15th</c:v>
                </c:pt>
                <c:pt idx="6">
                  <c:v>Dec 16th</c:v>
                </c:pt>
                <c:pt idx="7">
                  <c:v>Dec 17th</c:v>
                </c:pt>
                <c:pt idx="8">
                  <c:v>Dec 18th</c:v>
                </c:pt>
                <c:pt idx="9">
                  <c:v>Dec 21st</c:v>
                </c:pt>
                <c:pt idx="10">
                  <c:v>Dec 22nd</c:v>
                </c:pt>
                <c:pt idx="11">
                  <c:v>Dec 23rd</c:v>
                </c:pt>
              </c:strCache>
            </c:strRef>
          </c:cat>
          <c:val>
            <c:numRef>
              <c:f>Summary!$AB$4:$AB$17</c:f>
              <c:numCache>
                <c:formatCode>0</c:formatCode>
                <c:ptCount val="14"/>
                <c:pt idx="0">
                  <c:v>51.75</c:v>
                </c:pt>
                <c:pt idx="1">
                  <c:v>46.45</c:v>
                </c:pt>
                <c:pt idx="2">
                  <c:v>53.8</c:v>
                </c:pt>
                <c:pt idx="3">
                  <c:v>61.3</c:v>
                </c:pt>
                <c:pt idx="4">
                  <c:v>52.100000000000009</c:v>
                </c:pt>
                <c:pt idx="5">
                  <c:v>63.9</c:v>
                </c:pt>
                <c:pt idx="6">
                  <c:v>46.050000000000004</c:v>
                </c:pt>
                <c:pt idx="7">
                  <c:v>45.099999999999994</c:v>
                </c:pt>
                <c:pt idx="8">
                  <c:v>47.05</c:v>
                </c:pt>
                <c:pt idx="9">
                  <c:v>69.575000000000003</c:v>
                </c:pt>
                <c:pt idx="10">
                  <c:v>55.85</c:v>
                </c:pt>
                <c:pt idx="11">
                  <c:v>58.15</c:v>
                </c:pt>
              </c:numCache>
            </c:numRef>
          </c:val>
          <c:extLst>
            <c:ext xmlns:c16="http://schemas.microsoft.com/office/drawing/2014/chart" uri="{C3380CC4-5D6E-409C-BE32-E72D297353CC}">
              <c16:uniqueId val="{00000002-730C-4460-A8B7-ACAD8C4247EA}"/>
            </c:ext>
          </c:extLst>
        </c:ser>
        <c:ser>
          <c:idx val="3"/>
          <c:order val="3"/>
          <c:tx>
            <c:strRef>
              <c:f>Summary!$AC$3</c:f>
              <c:strCache>
                <c:ptCount val="1"/>
                <c:pt idx="0">
                  <c:v>Detoxification</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Summary!$Y$4:$Y$17</c:f>
              <c:strCache>
                <c:ptCount val="12"/>
                <c:pt idx="0">
                  <c:v>Dec  7th</c:v>
                </c:pt>
                <c:pt idx="1">
                  <c:v>Dec  8th</c:v>
                </c:pt>
                <c:pt idx="2">
                  <c:v>Dec  9th</c:v>
                </c:pt>
                <c:pt idx="3">
                  <c:v>Dec  10th</c:v>
                </c:pt>
                <c:pt idx="4">
                  <c:v>Dec 14th</c:v>
                </c:pt>
                <c:pt idx="5">
                  <c:v>Dec 15th</c:v>
                </c:pt>
                <c:pt idx="6">
                  <c:v>Dec 16th</c:v>
                </c:pt>
                <c:pt idx="7">
                  <c:v>Dec 17th</c:v>
                </c:pt>
                <c:pt idx="8">
                  <c:v>Dec 18th</c:v>
                </c:pt>
                <c:pt idx="9">
                  <c:v>Dec 21st</c:v>
                </c:pt>
                <c:pt idx="10">
                  <c:v>Dec 22nd</c:v>
                </c:pt>
                <c:pt idx="11">
                  <c:v>Dec 23rd</c:v>
                </c:pt>
              </c:strCache>
            </c:strRef>
          </c:cat>
          <c:val>
            <c:numRef>
              <c:f>Summary!$AC$4:$AC$17</c:f>
              <c:numCache>
                <c:formatCode>0</c:formatCode>
                <c:ptCount val="14"/>
                <c:pt idx="0">
                  <c:v>55.024999999999999</c:v>
                </c:pt>
                <c:pt idx="1">
                  <c:v>45.85</c:v>
                </c:pt>
                <c:pt idx="2">
                  <c:v>58.024999999999999</c:v>
                </c:pt>
                <c:pt idx="3">
                  <c:v>59.374999999999993</c:v>
                </c:pt>
                <c:pt idx="4">
                  <c:v>46.699999999999996</c:v>
                </c:pt>
                <c:pt idx="5">
                  <c:v>62.35</c:v>
                </c:pt>
                <c:pt idx="6">
                  <c:v>53.975000000000001</c:v>
                </c:pt>
                <c:pt idx="7">
                  <c:v>60.900000000000006</c:v>
                </c:pt>
                <c:pt idx="8">
                  <c:v>69.674999999999997</c:v>
                </c:pt>
                <c:pt idx="9">
                  <c:v>53.85</c:v>
                </c:pt>
                <c:pt idx="10">
                  <c:v>54.400000000000006</c:v>
                </c:pt>
                <c:pt idx="11">
                  <c:v>52.925000000000004</c:v>
                </c:pt>
              </c:numCache>
            </c:numRef>
          </c:val>
          <c:extLst>
            <c:ext xmlns:c16="http://schemas.microsoft.com/office/drawing/2014/chart" uri="{C3380CC4-5D6E-409C-BE32-E72D297353CC}">
              <c16:uniqueId val="{00000003-730C-4460-A8B7-ACAD8C4247EA}"/>
            </c:ext>
          </c:extLst>
        </c:ser>
        <c:dLbls>
          <c:showLegendKey val="0"/>
          <c:showVal val="0"/>
          <c:showCatName val="0"/>
          <c:showSerName val="0"/>
          <c:showPercent val="0"/>
          <c:showBubbleSize val="0"/>
        </c:dLbls>
        <c:gapWidth val="100"/>
        <c:overlap val="-24"/>
        <c:axId val="268268696"/>
        <c:axId val="268270008"/>
        <c:extLst/>
      </c:barChart>
      <c:catAx>
        <c:axId val="26826869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68270008"/>
        <c:crosses val="autoZero"/>
        <c:auto val="1"/>
        <c:lblAlgn val="ctr"/>
        <c:lblOffset val="100"/>
        <c:noMultiLvlLbl val="0"/>
      </c:catAx>
      <c:valAx>
        <c:axId val="268270008"/>
        <c:scaling>
          <c:orientation val="minMax"/>
        </c:scaling>
        <c:delete val="0"/>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682686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Immunity Improvement</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lineChart>
        <c:grouping val="standard"/>
        <c:varyColors val="0"/>
        <c:ser>
          <c:idx val="0"/>
          <c:order val="0"/>
          <c:tx>
            <c:strRef>
              <c:f>Summary!$AG$3</c:f>
              <c:strCache>
                <c:ptCount val="1"/>
                <c:pt idx="0">
                  <c:v>Base 
Immunity</c:v>
                </c:pt>
              </c:strCache>
            </c:strRef>
          </c:tx>
          <c:spPr>
            <a:ln w="22225" cap="rnd">
              <a:solidFill>
                <a:schemeClr val="accent1"/>
              </a:solidFill>
            </a:ln>
            <a:effectLst>
              <a:glow rad="139700">
                <a:schemeClr val="accent1">
                  <a:satMod val="175000"/>
                  <a:alpha val="14000"/>
                </a:schemeClr>
              </a:glow>
            </a:effectLst>
          </c:spPr>
          <c:marker>
            <c:symbol val="none"/>
          </c:marker>
          <c:cat>
            <c:strRef>
              <c:f>Summary!$AF$4:$AF$17</c:f>
              <c:strCache>
                <c:ptCount val="12"/>
                <c:pt idx="0">
                  <c:v>Dec  7th</c:v>
                </c:pt>
                <c:pt idx="1">
                  <c:v>Dec  8th</c:v>
                </c:pt>
                <c:pt idx="2">
                  <c:v>Dec  9th</c:v>
                </c:pt>
                <c:pt idx="3">
                  <c:v>Dec  10th</c:v>
                </c:pt>
                <c:pt idx="4">
                  <c:v>Dec 14th</c:v>
                </c:pt>
                <c:pt idx="5">
                  <c:v>Dec 15th</c:v>
                </c:pt>
                <c:pt idx="6">
                  <c:v>Dec 16th</c:v>
                </c:pt>
                <c:pt idx="7">
                  <c:v>Dec 17th</c:v>
                </c:pt>
                <c:pt idx="8">
                  <c:v>Dec 18th</c:v>
                </c:pt>
                <c:pt idx="9">
                  <c:v>Dec 21st</c:v>
                </c:pt>
                <c:pt idx="10">
                  <c:v>Dec 22nd</c:v>
                </c:pt>
                <c:pt idx="11">
                  <c:v>Dec 23rd</c:v>
                </c:pt>
              </c:strCache>
            </c:strRef>
          </c:cat>
          <c:val>
            <c:numRef>
              <c:f>Summary!$AG$4:$AG$17</c:f>
              <c:numCache>
                <c:formatCode>0</c:formatCode>
                <c:ptCount val="14"/>
                <c:pt idx="0">
                  <c:v>9.7999999999999989</c:v>
                </c:pt>
                <c:pt idx="1">
                  <c:v>10</c:v>
                </c:pt>
                <c:pt idx="2">
                  <c:v>22</c:v>
                </c:pt>
                <c:pt idx="3">
                  <c:v>19.800000000000004</c:v>
                </c:pt>
                <c:pt idx="4">
                  <c:v>28</c:v>
                </c:pt>
                <c:pt idx="5">
                  <c:v>15.200000000000001</c:v>
                </c:pt>
                <c:pt idx="6">
                  <c:v>3.8000000000000003</c:v>
                </c:pt>
                <c:pt idx="7">
                  <c:v>40</c:v>
                </c:pt>
                <c:pt idx="8">
                  <c:v>25.2</c:v>
                </c:pt>
                <c:pt idx="9">
                  <c:v>25.5</c:v>
                </c:pt>
                <c:pt idx="10">
                  <c:v>13</c:v>
                </c:pt>
                <c:pt idx="11">
                  <c:v>7</c:v>
                </c:pt>
                <c:pt idx="12">
                  <c:v>18.274999999999999</c:v>
                </c:pt>
              </c:numCache>
            </c:numRef>
          </c:val>
          <c:smooth val="0"/>
          <c:extLst>
            <c:ext xmlns:c16="http://schemas.microsoft.com/office/drawing/2014/chart" uri="{C3380CC4-5D6E-409C-BE32-E72D297353CC}">
              <c16:uniqueId val="{00000000-0BCA-4E3B-B3A7-378A3B6D0BD8}"/>
            </c:ext>
          </c:extLst>
        </c:ser>
        <c:ser>
          <c:idx val="1"/>
          <c:order val="1"/>
          <c:tx>
            <c:strRef>
              <c:f>Summary!$AH$3</c:f>
              <c:strCache>
                <c:ptCount val="1"/>
                <c:pt idx="0">
                  <c:v>Improved Immunity</c:v>
                </c:pt>
              </c:strCache>
            </c:strRef>
          </c:tx>
          <c:spPr>
            <a:ln w="22225" cap="rnd">
              <a:solidFill>
                <a:schemeClr val="accent2"/>
              </a:solidFill>
            </a:ln>
            <a:effectLst>
              <a:glow rad="139700">
                <a:schemeClr val="accent2">
                  <a:satMod val="175000"/>
                  <a:alpha val="14000"/>
                </a:schemeClr>
              </a:glow>
            </a:effectLst>
          </c:spPr>
          <c:marker>
            <c:symbol val="none"/>
          </c:marker>
          <c:cat>
            <c:strRef>
              <c:f>Summary!$AF$4:$AF$17</c:f>
              <c:strCache>
                <c:ptCount val="12"/>
                <c:pt idx="0">
                  <c:v>Dec  7th</c:v>
                </c:pt>
                <c:pt idx="1">
                  <c:v>Dec  8th</c:v>
                </c:pt>
                <c:pt idx="2">
                  <c:v>Dec  9th</c:v>
                </c:pt>
                <c:pt idx="3">
                  <c:v>Dec  10th</c:v>
                </c:pt>
                <c:pt idx="4">
                  <c:v>Dec 14th</c:v>
                </c:pt>
                <c:pt idx="5">
                  <c:v>Dec 15th</c:v>
                </c:pt>
                <c:pt idx="6">
                  <c:v>Dec 16th</c:v>
                </c:pt>
                <c:pt idx="7">
                  <c:v>Dec 17th</c:v>
                </c:pt>
                <c:pt idx="8">
                  <c:v>Dec 18th</c:v>
                </c:pt>
                <c:pt idx="9">
                  <c:v>Dec 21st</c:v>
                </c:pt>
                <c:pt idx="10">
                  <c:v>Dec 22nd</c:v>
                </c:pt>
                <c:pt idx="11">
                  <c:v>Dec 23rd</c:v>
                </c:pt>
              </c:strCache>
            </c:strRef>
          </c:cat>
          <c:val>
            <c:numRef>
              <c:f>Summary!$AH$4:$AH$17</c:f>
              <c:numCache>
                <c:formatCode>0</c:formatCode>
                <c:ptCount val="14"/>
                <c:pt idx="0">
                  <c:v>51.75</c:v>
                </c:pt>
                <c:pt idx="1">
                  <c:v>46.45</c:v>
                </c:pt>
                <c:pt idx="2">
                  <c:v>53.8</c:v>
                </c:pt>
                <c:pt idx="3">
                  <c:v>61.3</c:v>
                </c:pt>
                <c:pt idx="4">
                  <c:v>52.100000000000009</c:v>
                </c:pt>
                <c:pt idx="5">
                  <c:v>63.9</c:v>
                </c:pt>
                <c:pt idx="6">
                  <c:v>46.050000000000004</c:v>
                </c:pt>
                <c:pt idx="7">
                  <c:v>45.099999999999994</c:v>
                </c:pt>
                <c:pt idx="8">
                  <c:v>47.05</c:v>
                </c:pt>
                <c:pt idx="9">
                  <c:v>69.575000000000003</c:v>
                </c:pt>
                <c:pt idx="10">
                  <c:v>55.85</c:v>
                </c:pt>
                <c:pt idx="11">
                  <c:v>58.15</c:v>
                </c:pt>
                <c:pt idx="12">
                  <c:v>54.256250000000001</c:v>
                </c:pt>
                <c:pt idx="13" formatCode="0%">
                  <c:v>1.9688782489740084</c:v>
                </c:pt>
              </c:numCache>
            </c:numRef>
          </c:val>
          <c:smooth val="0"/>
          <c:extLst>
            <c:ext xmlns:c16="http://schemas.microsoft.com/office/drawing/2014/chart" uri="{C3380CC4-5D6E-409C-BE32-E72D297353CC}">
              <c16:uniqueId val="{00000001-0BCA-4E3B-B3A7-378A3B6D0BD8}"/>
            </c:ext>
          </c:extLst>
        </c:ser>
        <c:dLbls>
          <c:showLegendKey val="0"/>
          <c:showVal val="0"/>
          <c:showCatName val="0"/>
          <c:showSerName val="0"/>
          <c:showPercent val="0"/>
          <c:showBubbleSize val="0"/>
        </c:dLbls>
        <c:smooth val="0"/>
        <c:axId val="450526824"/>
        <c:axId val="450523544"/>
      </c:lineChart>
      <c:catAx>
        <c:axId val="450526824"/>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50523544"/>
        <c:crosses val="autoZero"/>
        <c:auto val="1"/>
        <c:lblAlgn val="ctr"/>
        <c:lblOffset val="100"/>
        <c:noMultiLvlLbl val="0"/>
      </c:catAx>
      <c:valAx>
        <c:axId val="450523544"/>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5052682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Detox Improvement</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lineChart>
        <c:grouping val="standard"/>
        <c:varyColors val="0"/>
        <c:ser>
          <c:idx val="0"/>
          <c:order val="0"/>
          <c:tx>
            <c:strRef>
              <c:f>Summary!$AK$3</c:f>
              <c:strCache>
                <c:ptCount val="1"/>
                <c:pt idx="0">
                  <c:v>Base 
Detox</c:v>
                </c:pt>
              </c:strCache>
            </c:strRef>
          </c:tx>
          <c:spPr>
            <a:ln w="22225" cap="rnd">
              <a:solidFill>
                <a:schemeClr val="accent1"/>
              </a:solidFill>
            </a:ln>
            <a:effectLst>
              <a:glow rad="139700">
                <a:schemeClr val="accent1">
                  <a:satMod val="175000"/>
                  <a:alpha val="14000"/>
                </a:schemeClr>
              </a:glow>
            </a:effectLst>
          </c:spPr>
          <c:marker>
            <c:symbol val="none"/>
          </c:marker>
          <c:cat>
            <c:strRef>
              <c:f>Summary!$AJ$4:$AJ$17</c:f>
              <c:strCache>
                <c:ptCount val="12"/>
                <c:pt idx="0">
                  <c:v>Dec  7th</c:v>
                </c:pt>
                <c:pt idx="1">
                  <c:v>Dec  8th</c:v>
                </c:pt>
                <c:pt idx="2">
                  <c:v>Dec  9th</c:v>
                </c:pt>
                <c:pt idx="3">
                  <c:v>Dec  10th</c:v>
                </c:pt>
                <c:pt idx="4">
                  <c:v>Dec 14th</c:v>
                </c:pt>
                <c:pt idx="5">
                  <c:v>Dec 15th</c:v>
                </c:pt>
                <c:pt idx="6">
                  <c:v>Dec 16th</c:v>
                </c:pt>
                <c:pt idx="7">
                  <c:v>Dec 17th</c:v>
                </c:pt>
                <c:pt idx="8">
                  <c:v>Dec 18th</c:v>
                </c:pt>
                <c:pt idx="9">
                  <c:v>Dec 21st</c:v>
                </c:pt>
                <c:pt idx="10">
                  <c:v>Dec 22nd</c:v>
                </c:pt>
                <c:pt idx="11">
                  <c:v>Dec 23rd</c:v>
                </c:pt>
              </c:strCache>
            </c:strRef>
          </c:cat>
          <c:val>
            <c:numRef>
              <c:f>Summary!$AK$4:$AK$17</c:f>
              <c:numCache>
                <c:formatCode>0</c:formatCode>
                <c:ptCount val="14"/>
                <c:pt idx="0">
                  <c:v>16.700000000000003</c:v>
                </c:pt>
                <c:pt idx="1">
                  <c:v>39.75</c:v>
                </c:pt>
                <c:pt idx="2">
                  <c:v>35.6</c:v>
                </c:pt>
                <c:pt idx="3">
                  <c:v>40.400000000000006</c:v>
                </c:pt>
                <c:pt idx="4">
                  <c:v>47.6</c:v>
                </c:pt>
                <c:pt idx="5">
                  <c:v>33.300000000000004</c:v>
                </c:pt>
                <c:pt idx="6">
                  <c:v>30.700000000000003</c:v>
                </c:pt>
                <c:pt idx="7">
                  <c:v>60</c:v>
                </c:pt>
                <c:pt idx="8">
                  <c:v>36.400000000000006</c:v>
                </c:pt>
                <c:pt idx="9">
                  <c:v>30.2</c:v>
                </c:pt>
                <c:pt idx="10">
                  <c:v>45</c:v>
                </c:pt>
                <c:pt idx="11">
                  <c:v>39.900000000000006</c:v>
                </c:pt>
                <c:pt idx="12">
                  <c:v>37.962500000000006</c:v>
                </c:pt>
              </c:numCache>
            </c:numRef>
          </c:val>
          <c:smooth val="0"/>
          <c:extLst>
            <c:ext xmlns:c16="http://schemas.microsoft.com/office/drawing/2014/chart" uri="{C3380CC4-5D6E-409C-BE32-E72D297353CC}">
              <c16:uniqueId val="{00000000-7BDB-4DC8-9CAD-66CE8FA346EB}"/>
            </c:ext>
          </c:extLst>
        </c:ser>
        <c:ser>
          <c:idx val="1"/>
          <c:order val="1"/>
          <c:tx>
            <c:strRef>
              <c:f>Summary!$AL$3</c:f>
              <c:strCache>
                <c:ptCount val="1"/>
                <c:pt idx="0">
                  <c:v>Improved Detox</c:v>
                </c:pt>
              </c:strCache>
            </c:strRef>
          </c:tx>
          <c:spPr>
            <a:ln w="22225" cap="rnd">
              <a:solidFill>
                <a:schemeClr val="accent2"/>
              </a:solidFill>
            </a:ln>
            <a:effectLst>
              <a:glow rad="139700">
                <a:schemeClr val="accent2">
                  <a:satMod val="175000"/>
                  <a:alpha val="14000"/>
                </a:schemeClr>
              </a:glow>
            </a:effectLst>
          </c:spPr>
          <c:marker>
            <c:symbol val="none"/>
          </c:marker>
          <c:cat>
            <c:strRef>
              <c:f>Summary!$AJ$4:$AJ$17</c:f>
              <c:strCache>
                <c:ptCount val="12"/>
                <c:pt idx="0">
                  <c:v>Dec  7th</c:v>
                </c:pt>
                <c:pt idx="1">
                  <c:v>Dec  8th</c:v>
                </c:pt>
                <c:pt idx="2">
                  <c:v>Dec  9th</c:v>
                </c:pt>
                <c:pt idx="3">
                  <c:v>Dec  10th</c:v>
                </c:pt>
                <c:pt idx="4">
                  <c:v>Dec 14th</c:v>
                </c:pt>
                <c:pt idx="5">
                  <c:v>Dec 15th</c:v>
                </c:pt>
                <c:pt idx="6">
                  <c:v>Dec 16th</c:v>
                </c:pt>
                <c:pt idx="7">
                  <c:v>Dec 17th</c:v>
                </c:pt>
                <c:pt idx="8">
                  <c:v>Dec 18th</c:v>
                </c:pt>
                <c:pt idx="9">
                  <c:v>Dec 21st</c:v>
                </c:pt>
                <c:pt idx="10">
                  <c:v>Dec 22nd</c:v>
                </c:pt>
                <c:pt idx="11">
                  <c:v>Dec 23rd</c:v>
                </c:pt>
              </c:strCache>
            </c:strRef>
          </c:cat>
          <c:val>
            <c:numRef>
              <c:f>Summary!$AL$4:$AL$17</c:f>
              <c:numCache>
                <c:formatCode>0</c:formatCode>
                <c:ptCount val="14"/>
                <c:pt idx="0">
                  <c:v>55.024999999999999</c:v>
                </c:pt>
                <c:pt idx="1">
                  <c:v>45.85</c:v>
                </c:pt>
                <c:pt idx="2">
                  <c:v>58.024999999999999</c:v>
                </c:pt>
                <c:pt idx="3">
                  <c:v>59.374999999999993</c:v>
                </c:pt>
                <c:pt idx="4">
                  <c:v>46.699999999999996</c:v>
                </c:pt>
                <c:pt idx="5">
                  <c:v>62.35</c:v>
                </c:pt>
                <c:pt idx="6">
                  <c:v>53.975000000000001</c:v>
                </c:pt>
                <c:pt idx="7">
                  <c:v>60.900000000000006</c:v>
                </c:pt>
                <c:pt idx="8">
                  <c:v>69.674999999999997</c:v>
                </c:pt>
                <c:pt idx="9">
                  <c:v>53.85</c:v>
                </c:pt>
                <c:pt idx="10">
                  <c:v>54.400000000000006</c:v>
                </c:pt>
                <c:pt idx="11">
                  <c:v>52.925000000000004</c:v>
                </c:pt>
                <c:pt idx="12">
                  <c:v>56.087499999999999</c:v>
                </c:pt>
                <c:pt idx="13" formatCode="0%">
                  <c:v>0.47744484688837641</c:v>
                </c:pt>
              </c:numCache>
            </c:numRef>
          </c:val>
          <c:smooth val="0"/>
          <c:extLst>
            <c:ext xmlns:c16="http://schemas.microsoft.com/office/drawing/2014/chart" uri="{C3380CC4-5D6E-409C-BE32-E72D297353CC}">
              <c16:uniqueId val="{00000001-7BDB-4DC8-9CAD-66CE8FA346EB}"/>
            </c:ext>
          </c:extLst>
        </c:ser>
        <c:dLbls>
          <c:showLegendKey val="0"/>
          <c:showVal val="0"/>
          <c:showCatName val="0"/>
          <c:showSerName val="0"/>
          <c:showPercent val="0"/>
          <c:showBubbleSize val="0"/>
        </c:dLbls>
        <c:smooth val="0"/>
        <c:axId val="450526824"/>
        <c:axId val="450523544"/>
      </c:lineChart>
      <c:catAx>
        <c:axId val="450526824"/>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50523544"/>
        <c:crosses val="autoZero"/>
        <c:auto val="1"/>
        <c:lblAlgn val="ctr"/>
        <c:lblOffset val="100"/>
        <c:noMultiLvlLbl val="0"/>
      </c:catAx>
      <c:valAx>
        <c:axId val="450523544"/>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5052682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Energy Improvement</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lineChart>
        <c:grouping val="standard"/>
        <c:varyColors val="0"/>
        <c:ser>
          <c:idx val="0"/>
          <c:order val="0"/>
          <c:tx>
            <c:strRef>
              <c:f>Summary!$AO$3</c:f>
              <c:strCache>
                <c:ptCount val="1"/>
                <c:pt idx="0">
                  <c:v>Base 
Energy</c:v>
                </c:pt>
              </c:strCache>
            </c:strRef>
          </c:tx>
          <c:spPr>
            <a:ln w="22225" cap="rnd">
              <a:solidFill>
                <a:schemeClr val="accent1"/>
              </a:solidFill>
            </a:ln>
            <a:effectLst>
              <a:glow rad="139700">
                <a:schemeClr val="accent1">
                  <a:satMod val="175000"/>
                  <a:alpha val="14000"/>
                </a:schemeClr>
              </a:glow>
            </a:effectLst>
          </c:spPr>
          <c:marker>
            <c:symbol val="none"/>
          </c:marker>
          <c:cat>
            <c:strRef>
              <c:f>Summary!$AN$4:$AN$17</c:f>
              <c:strCache>
                <c:ptCount val="12"/>
                <c:pt idx="0">
                  <c:v>Dec  7th</c:v>
                </c:pt>
                <c:pt idx="1">
                  <c:v>Dec  8th</c:v>
                </c:pt>
                <c:pt idx="2">
                  <c:v>Dec  9th</c:v>
                </c:pt>
                <c:pt idx="3">
                  <c:v>Dec  10th</c:v>
                </c:pt>
                <c:pt idx="4">
                  <c:v>Dec 14th</c:v>
                </c:pt>
                <c:pt idx="5">
                  <c:v>Dec 15th</c:v>
                </c:pt>
                <c:pt idx="6">
                  <c:v>Dec 16th</c:v>
                </c:pt>
                <c:pt idx="7">
                  <c:v>Dec 17th</c:v>
                </c:pt>
                <c:pt idx="8">
                  <c:v>Dec 18th</c:v>
                </c:pt>
                <c:pt idx="9">
                  <c:v>Dec 21st</c:v>
                </c:pt>
                <c:pt idx="10">
                  <c:v>Dec 22nd</c:v>
                </c:pt>
                <c:pt idx="11">
                  <c:v>Dec 23rd</c:v>
                </c:pt>
              </c:strCache>
            </c:strRef>
          </c:cat>
          <c:val>
            <c:numRef>
              <c:f>Summary!$AO$4:$AO$17</c:f>
              <c:numCache>
                <c:formatCode>0</c:formatCode>
                <c:ptCount val="14"/>
                <c:pt idx="0">
                  <c:v>37.620000000000005</c:v>
                </c:pt>
                <c:pt idx="1">
                  <c:v>37</c:v>
                </c:pt>
                <c:pt idx="2">
                  <c:v>41.250000000000007</c:v>
                </c:pt>
                <c:pt idx="3">
                  <c:v>35.144999999999996</c:v>
                </c:pt>
                <c:pt idx="4">
                  <c:v>40.92</c:v>
                </c:pt>
                <c:pt idx="5">
                  <c:v>35.145000000000003</c:v>
                </c:pt>
                <c:pt idx="6">
                  <c:v>58.08</c:v>
                </c:pt>
                <c:pt idx="7">
                  <c:v>38.61</c:v>
                </c:pt>
                <c:pt idx="8">
                  <c:v>38.61</c:v>
                </c:pt>
                <c:pt idx="9">
                  <c:v>51.150000000000006</c:v>
                </c:pt>
                <c:pt idx="10">
                  <c:v>43.230000000000004</c:v>
                </c:pt>
                <c:pt idx="11">
                  <c:v>29.04</c:v>
                </c:pt>
                <c:pt idx="12">
                  <c:v>40.483333333333341</c:v>
                </c:pt>
              </c:numCache>
            </c:numRef>
          </c:val>
          <c:smooth val="0"/>
          <c:extLst>
            <c:ext xmlns:c16="http://schemas.microsoft.com/office/drawing/2014/chart" uri="{C3380CC4-5D6E-409C-BE32-E72D297353CC}">
              <c16:uniqueId val="{00000000-9F15-4FDC-AF86-007028AE636D}"/>
            </c:ext>
          </c:extLst>
        </c:ser>
        <c:ser>
          <c:idx val="1"/>
          <c:order val="1"/>
          <c:tx>
            <c:strRef>
              <c:f>Summary!$AP$3</c:f>
              <c:strCache>
                <c:ptCount val="1"/>
                <c:pt idx="0">
                  <c:v>Improved Energy</c:v>
                </c:pt>
              </c:strCache>
            </c:strRef>
          </c:tx>
          <c:spPr>
            <a:ln w="22225" cap="rnd">
              <a:solidFill>
                <a:schemeClr val="accent2"/>
              </a:solidFill>
            </a:ln>
            <a:effectLst>
              <a:glow rad="139700">
                <a:schemeClr val="accent2">
                  <a:satMod val="175000"/>
                  <a:alpha val="14000"/>
                </a:schemeClr>
              </a:glow>
            </a:effectLst>
          </c:spPr>
          <c:marker>
            <c:symbol val="none"/>
          </c:marker>
          <c:cat>
            <c:strRef>
              <c:f>Summary!$AN$4:$AN$17</c:f>
              <c:strCache>
                <c:ptCount val="12"/>
                <c:pt idx="0">
                  <c:v>Dec  7th</c:v>
                </c:pt>
                <c:pt idx="1">
                  <c:v>Dec  8th</c:v>
                </c:pt>
                <c:pt idx="2">
                  <c:v>Dec  9th</c:v>
                </c:pt>
                <c:pt idx="3">
                  <c:v>Dec  10th</c:v>
                </c:pt>
                <c:pt idx="4">
                  <c:v>Dec 14th</c:v>
                </c:pt>
                <c:pt idx="5">
                  <c:v>Dec 15th</c:v>
                </c:pt>
                <c:pt idx="6">
                  <c:v>Dec 16th</c:v>
                </c:pt>
                <c:pt idx="7">
                  <c:v>Dec 17th</c:v>
                </c:pt>
                <c:pt idx="8">
                  <c:v>Dec 18th</c:v>
                </c:pt>
                <c:pt idx="9">
                  <c:v>Dec 21st</c:v>
                </c:pt>
                <c:pt idx="10">
                  <c:v>Dec 22nd</c:v>
                </c:pt>
                <c:pt idx="11">
                  <c:v>Dec 23rd</c:v>
                </c:pt>
              </c:strCache>
            </c:strRef>
          </c:cat>
          <c:val>
            <c:numRef>
              <c:f>Summary!$AP$4:$AP$17</c:f>
              <c:numCache>
                <c:formatCode>0</c:formatCode>
                <c:ptCount val="14"/>
                <c:pt idx="0">
                  <c:v>62.2</c:v>
                </c:pt>
                <c:pt idx="1">
                  <c:v>50.5</c:v>
                </c:pt>
                <c:pt idx="2">
                  <c:v>57.8</c:v>
                </c:pt>
                <c:pt idx="3">
                  <c:v>51.675000000000004</c:v>
                </c:pt>
                <c:pt idx="4">
                  <c:v>58.8</c:v>
                </c:pt>
                <c:pt idx="5">
                  <c:v>63.075000000000003</c:v>
                </c:pt>
                <c:pt idx="6">
                  <c:v>61.2</c:v>
                </c:pt>
                <c:pt idx="7">
                  <c:v>51.5</c:v>
                </c:pt>
                <c:pt idx="8">
                  <c:v>53.95</c:v>
                </c:pt>
                <c:pt idx="9">
                  <c:v>71</c:v>
                </c:pt>
                <c:pt idx="10">
                  <c:v>61.15</c:v>
                </c:pt>
                <c:pt idx="11">
                  <c:v>58.75</c:v>
                </c:pt>
                <c:pt idx="12">
                  <c:v>58.466666666666669</c:v>
                </c:pt>
                <c:pt idx="13" formatCode="0%">
                  <c:v>0.44421572663647568</c:v>
                </c:pt>
              </c:numCache>
            </c:numRef>
          </c:val>
          <c:smooth val="0"/>
          <c:extLst>
            <c:ext xmlns:c16="http://schemas.microsoft.com/office/drawing/2014/chart" uri="{C3380CC4-5D6E-409C-BE32-E72D297353CC}">
              <c16:uniqueId val="{00000001-9F15-4FDC-AF86-007028AE636D}"/>
            </c:ext>
          </c:extLst>
        </c:ser>
        <c:dLbls>
          <c:showLegendKey val="0"/>
          <c:showVal val="0"/>
          <c:showCatName val="0"/>
          <c:showSerName val="0"/>
          <c:showPercent val="0"/>
          <c:showBubbleSize val="0"/>
        </c:dLbls>
        <c:smooth val="0"/>
        <c:axId val="450526824"/>
        <c:axId val="450523544"/>
      </c:lineChart>
      <c:catAx>
        <c:axId val="450526824"/>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50523544"/>
        <c:crosses val="autoZero"/>
        <c:auto val="1"/>
        <c:lblAlgn val="ctr"/>
        <c:lblOffset val="100"/>
        <c:noMultiLvlLbl val="0"/>
      </c:catAx>
      <c:valAx>
        <c:axId val="450523544"/>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5052682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Growth Improvement</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lineChart>
        <c:grouping val="standard"/>
        <c:varyColors val="0"/>
        <c:ser>
          <c:idx val="0"/>
          <c:order val="0"/>
          <c:tx>
            <c:strRef>
              <c:f>Summary!$AS$3</c:f>
              <c:strCache>
                <c:ptCount val="1"/>
                <c:pt idx="0">
                  <c:v>Base 
Growth</c:v>
                </c:pt>
              </c:strCache>
            </c:strRef>
          </c:tx>
          <c:spPr>
            <a:ln w="22225" cap="rnd">
              <a:solidFill>
                <a:schemeClr val="accent1"/>
              </a:solidFill>
            </a:ln>
            <a:effectLst>
              <a:glow rad="139700">
                <a:schemeClr val="accent1">
                  <a:satMod val="175000"/>
                  <a:alpha val="14000"/>
                </a:schemeClr>
              </a:glow>
            </a:effectLst>
          </c:spPr>
          <c:marker>
            <c:symbol val="none"/>
          </c:marker>
          <c:cat>
            <c:strRef>
              <c:f>Summary!$AR$4:$AR$15</c:f>
              <c:strCache>
                <c:ptCount val="12"/>
                <c:pt idx="0">
                  <c:v>Dec  7th</c:v>
                </c:pt>
                <c:pt idx="1">
                  <c:v>Dec  8th</c:v>
                </c:pt>
                <c:pt idx="2">
                  <c:v>Dec  9th</c:v>
                </c:pt>
                <c:pt idx="3">
                  <c:v>Dec  10th</c:v>
                </c:pt>
                <c:pt idx="4">
                  <c:v>Dec 14th</c:v>
                </c:pt>
                <c:pt idx="5">
                  <c:v>Dec 15th</c:v>
                </c:pt>
                <c:pt idx="6">
                  <c:v>Dec 16th</c:v>
                </c:pt>
                <c:pt idx="7">
                  <c:v>Dec 17th</c:v>
                </c:pt>
                <c:pt idx="8">
                  <c:v>Dec 18th</c:v>
                </c:pt>
                <c:pt idx="9">
                  <c:v>Dec 21st</c:v>
                </c:pt>
                <c:pt idx="10">
                  <c:v>Dec 22nd</c:v>
                </c:pt>
                <c:pt idx="11">
                  <c:v>Dec 23rd</c:v>
                </c:pt>
              </c:strCache>
            </c:strRef>
          </c:cat>
          <c:val>
            <c:numRef>
              <c:f>Summary!$AS$4:$AS$15</c:f>
              <c:numCache>
                <c:formatCode>0</c:formatCode>
                <c:ptCount val="12"/>
                <c:pt idx="0">
                  <c:v>22</c:v>
                </c:pt>
                <c:pt idx="1">
                  <c:v>32</c:v>
                </c:pt>
                <c:pt idx="2">
                  <c:v>3</c:v>
                </c:pt>
                <c:pt idx="3">
                  <c:v>83.5</c:v>
                </c:pt>
                <c:pt idx="4">
                  <c:v>30.25</c:v>
                </c:pt>
                <c:pt idx="5">
                  <c:v>77</c:v>
                </c:pt>
                <c:pt idx="6">
                  <c:v>32</c:v>
                </c:pt>
                <c:pt idx="7">
                  <c:v>64.5</c:v>
                </c:pt>
                <c:pt idx="8">
                  <c:v>62.199999999999996</c:v>
                </c:pt>
                <c:pt idx="9">
                  <c:v>98</c:v>
                </c:pt>
                <c:pt idx="10">
                  <c:v>32</c:v>
                </c:pt>
                <c:pt idx="11">
                  <c:v>97</c:v>
                </c:pt>
              </c:numCache>
            </c:numRef>
          </c:val>
          <c:smooth val="0"/>
          <c:extLst>
            <c:ext xmlns:c16="http://schemas.microsoft.com/office/drawing/2014/chart" uri="{C3380CC4-5D6E-409C-BE32-E72D297353CC}">
              <c16:uniqueId val="{00000000-144F-484B-8277-A1FD23D2D563}"/>
            </c:ext>
          </c:extLst>
        </c:ser>
        <c:ser>
          <c:idx val="1"/>
          <c:order val="1"/>
          <c:tx>
            <c:strRef>
              <c:f>Summary!$AT$3</c:f>
              <c:strCache>
                <c:ptCount val="1"/>
                <c:pt idx="0">
                  <c:v>Improved Growth</c:v>
                </c:pt>
              </c:strCache>
            </c:strRef>
          </c:tx>
          <c:spPr>
            <a:ln w="22225" cap="rnd">
              <a:solidFill>
                <a:schemeClr val="accent2"/>
              </a:solidFill>
            </a:ln>
            <a:effectLst>
              <a:glow rad="139700">
                <a:schemeClr val="accent2">
                  <a:satMod val="175000"/>
                  <a:alpha val="14000"/>
                </a:schemeClr>
              </a:glow>
            </a:effectLst>
          </c:spPr>
          <c:marker>
            <c:symbol val="none"/>
          </c:marker>
          <c:cat>
            <c:strRef>
              <c:f>Summary!$AR$4:$AR$15</c:f>
              <c:strCache>
                <c:ptCount val="12"/>
                <c:pt idx="0">
                  <c:v>Dec  7th</c:v>
                </c:pt>
                <c:pt idx="1">
                  <c:v>Dec  8th</c:v>
                </c:pt>
                <c:pt idx="2">
                  <c:v>Dec  9th</c:v>
                </c:pt>
                <c:pt idx="3">
                  <c:v>Dec  10th</c:v>
                </c:pt>
                <c:pt idx="4">
                  <c:v>Dec 14th</c:v>
                </c:pt>
                <c:pt idx="5">
                  <c:v>Dec 15th</c:v>
                </c:pt>
                <c:pt idx="6">
                  <c:v>Dec 16th</c:v>
                </c:pt>
                <c:pt idx="7">
                  <c:v>Dec 17th</c:v>
                </c:pt>
                <c:pt idx="8">
                  <c:v>Dec 18th</c:v>
                </c:pt>
                <c:pt idx="9">
                  <c:v>Dec 21st</c:v>
                </c:pt>
                <c:pt idx="10">
                  <c:v>Dec 22nd</c:v>
                </c:pt>
                <c:pt idx="11">
                  <c:v>Dec 23rd</c:v>
                </c:pt>
              </c:strCache>
            </c:strRef>
          </c:cat>
          <c:val>
            <c:numRef>
              <c:f>Summary!$AT$4:$AT$15</c:f>
              <c:numCache>
                <c:formatCode>0</c:formatCode>
                <c:ptCount val="12"/>
                <c:pt idx="0">
                  <c:v>49.5</c:v>
                </c:pt>
                <c:pt idx="1">
                  <c:v>55.75</c:v>
                </c:pt>
                <c:pt idx="2">
                  <c:v>40.5</c:v>
                </c:pt>
                <c:pt idx="3">
                  <c:v>83.5</c:v>
                </c:pt>
                <c:pt idx="4">
                  <c:v>30.25</c:v>
                </c:pt>
                <c:pt idx="5">
                  <c:v>78.25</c:v>
                </c:pt>
                <c:pt idx="6">
                  <c:v>36</c:v>
                </c:pt>
                <c:pt idx="7">
                  <c:v>64.5</c:v>
                </c:pt>
                <c:pt idx="8">
                  <c:v>62.199999999999996</c:v>
                </c:pt>
                <c:pt idx="9">
                  <c:v>88.75</c:v>
                </c:pt>
                <c:pt idx="10">
                  <c:v>55.75</c:v>
                </c:pt>
                <c:pt idx="11">
                  <c:v>88.25</c:v>
                </c:pt>
              </c:numCache>
            </c:numRef>
          </c:val>
          <c:smooth val="0"/>
          <c:extLst>
            <c:ext xmlns:c16="http://schemas.microsoft.com/office/drawing/2014/chart" uri="{C3380CC4-5D6E-409C-BE32-E72D297353CC}">
              <c16:uniqueId val="{00000002-144F-484B-8277-A1FD23D2D563}"/>
            </c:ext>
          </c:extLst>
        </c:ser>
        <c:dLbls>
          <c:showLegendKey val="0"/>
          <c:showVal val="0"/>
          <c:showCatName val="0"/>
          <c:showSerName val="0"/>
          <c:showPercent val="0"/>
          <c:showBubbleSize val="0"/>
        </c:dLbls>
        <c:smooth val="0"/>
        <c:axId val="450526824"/>
        <c:axId val="450523544"/>
      </c:lineChart>
      <c:catAx>
        <c:axId val="450526824"/>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50523544"/>
        <c:crosses val="autoZero"/>
        <c:auto val="1"/>
        <c:lblAlgn val="ctr"/>
        <c:lblOffset val="100"/>
        <c:noMultiLvlLbl val="0"/>
      </c:catAx>
      <c:valAx>
        <c:axId val="450523544"/>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50526824"/>
        <c:crosses val="autoZero"/>
        <c:crossBetween val="between"/>
      </c:valAx>
      <c:spPr>
        <a:noFill/>
        <a:ln>
          <a:noFill/>
        </a:ln>
        <a:effectLst/>
      </c:spPr>
    </c:plotArea>
    <c:legend>
      <c:legendPos val="t"/>
      <c:layout>
        <c:manualLayout>
          <c:xMode val="edge"/>
          <c:yMode val="edge"/>
          <c:x val="0.23678567334738249"/>
          <c:y val="0.1395976313038379"/>
          <c:w val="0.45252047861318567"/>
          <c:h val="0.1207188296821414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12</xdr:col>
      <xdr:colOff>908050</xdr:colOff>
      <xdr:row>17</xdr:row>
      <xdr:rowOff>120650</xdr:rowOff>
    </xdr:from>
    <xdr:to>
      <xdr:col>21</xdr:col>
      <xdr:colOff>507925</xdr:colOff>
      <xdr:row>31</xdr:row>
      <xdr:rowOff>162156</xdr:rowOff>
    </xdr:to>
    <xdr:graphicFrame macro="">
      <xdr:nvGraphicFramePr>
        <xdr:cNvPr id="2" name="Chart 1">
          <a:extLst>
            <a:ext uri="{FF2B5EF4-FFF2-40B4-BE49-F238E27FC236}">
              <a16:creationId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23</xdr:col>
      <xdr:colOff>403225</xdr:colOff>
      <xdr:row>17</xdr:row>
      <xdr:rowOff>127000</xdr:rowOff>
    </xdr:from>
    <xdr:to>
      <xdr:col>32</xdr:col>
      <xdr:colOff>298375</xdr:colOff>
      <xdr:row>31</xdr:row>
      <xdr:rowOff>168506</xdr:rowOff>
    </xdr:to>
    <xdr:graphicFrame macro="">
      <xdr:nvGraphicFramePr>
        <xdr:cNvPr id="3" name="Chart 2">
          <a:extLst>
            <a:ext uri="{FF2B5EF4-FFF2-40B4-BE49-F238E27FC236}">
              <a16:creationId xmlns:a16="http://schemas.microsoft.com/office/drawing/2014/main" id="{00000000-0008-0000-00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158750</xdr:colOff>
      <xdr:row>25</xdr:row>
      <xdr:rowOff>133818</xdr:rowOff>
    </xdr:from>
    <xdr:to>
      <xdr:col>21</xdr:col>
      <xdr:colOff>508560</xdr:colOff>
      <xdr:row>25</xdr:row>
      <xdr:rowOff>141438</xdr:rowOff>
    </xdr:to>
    <xdr:cxnSp macro="">
      <xdr:nvCxnSpPr>
        <xdr:cNvPr id="4" name="Straight Connector 3">
          <a:extLst>
            <a:ext uri="{FF2B5EF4-FFF2-40B4-BE49-F238E27FC236}">
              <a16:creationId xmlns:a16="http://schemas.microsoft.com/office/drawing/2014/main" id="{00000000-0008-0000-0000-000004000000}"/>
            </a:ext>
          </a:extLst>
        </xdr:cNvPr>
        <xdr:cNvCxnSpPr/>
      </xdr:nvCxnSpPr>
      <xdr:spPr>
        <a:xfrm flipV="1">
          <a:off x="9737725" y="5458293"/>
          <a:ext cx="5480610" cy="7620"/>
        </a:xfrm>
        <a:prstGeom prst="line">
          <a:avLst/>
        </a:prstGeom>
        <a:ln w="9525" cap="flat" cmpd="sng" algn="ctr">
          <a:solidFill>
            <a:schemeClr val="accent2"/>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13</xdr:col>
      <xdr:colOff>207010</xdr:colOff>
      <xdr:row>23</xdr:row>
      <xdr:rowOff>73025</xdr:rowOff>
    </xdr:from>
    <xdr:to>
      <xdr:col>21</xdr:col>
      <xdr:colOff>556820</xdr:colOff>
      <xdr:row>23</xdr:row>
      <xdr:rowOff>82748</xdr:rowOff>
    </xdr:to>
    <xdr:cxnSp macro="">
      <xdr:nvCxnSpPr>
        <xdr:cNvPr id="5" name="Straight Connector 4">
          <a:extLst>
            <a:ext uri="{FF2B5EF4-FFF2-40B4-BE49-F238E27FC236}">
              <a16:creationId xmlns:a16="http://schemas.microsoft.com/office/drawing/2014/main" id="{00000000-0008-0000-0000-000005000000}"/>
            </a:ext>
          </a:extLst>
        </xdr:cNvPr>
        <xdr:cNvCxnSpPr/>
      </xdr:nvCxnSpPr>
      <xdr:spPr>
        <a:xfrm flipV="1">
          <a:off x="9785985" y="5029200"/>
          <a:ext cx="5480610" cy="9723"/>
        </a:xfrm>
        <a:prstGeom prst="line">
          <a:avLst/>
        </a:prstGeom>
        <a:ln w="9525" cap="flat" cmpd="sng" algn="ctr">
          <a:solidFill>
            <a:schemeClr val="accent6"/>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oneCellAnchor>
    <xdr:from>
      <xdr:col>21</xdr:col>
      <xdr:colOff>514350</xdr:colOff>
      <xdr:row>22</xdr:row>
      <xdr:rowOff>142875</xdr:rowOff>
    </xdr:from>
    <xdr:ext cx="805477" cy="247184"/>
    <xdr:sp macro="" textlink="">
      <xdr:nvSpPr>
        <xdr:cNvPr id="6" name="TextBox 5">
          <a:extLst>
            <a:ext uri="{FF2B5EF4-FFF2-40B4-BE49-F238E27FC236}">
              <a16:creationId xmlns:a16="http://schemas.microsoft.com/office/drawing/2014/main" id="{00000000-0008-0000-0000-000006000000}"/>
            </a:ext>
          </a:extLst>
        </xdr:cNvPr>
        <xdr:cNvSpPr txBox="1"/>
      </xdr:nvSpPr>
      <xdr:spPr>
        <a:xfrm>
          <a:off x="15224125" y="4914900"/>
          <a:ext cx="805477" cy="24718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050" b="1">
              <a:latin typeface="Arial" panose="020B0604020202020204" pitchFamily="34" charset="0"/>
              <a:cs typeface="Arial" panose="020B0604020202020204" pitchFamily="34" charset="0"/>
            </a:rPr>
            <a:t>Good </a:t>
          </a:r>
          <a:r>
            <a:rPr lang="en-US" sz="1050" b="1">
              <a:solidFill>
                <a:srgbClr val="FF0000"/>
              </a:solidFill>
              <a:latin typeface="Arial" panose="020B0604020202020204" pitchFamily="34" charset="0"/>
              <a:cs typeface="Arial" panose="020B0604020202020204" pitchFamily="34" charset="0"/>
            </a:rPr>
            <a:t>G</a:t>
          </a:r>
          <a:r>
            <a:rPr lang="en-US" sz="1050" b="1">
              <a:latin typeface="Arial" panose="020B0604020202020204" pitchFamily="34" charset="0"/>
              <a:cs typeface="Arial" panose="020B0604020202020204" pitchFamily="34" charset="0"/>
            </a:rPr>
            <a:t>,</a:t>
          </a:r>
          <a:r>
            <a:rPr lang="en-US" sz="1050" b="1">
              <a:solidFill>
                <a:srgbClr val="FFC000"/>
              </a:solidFill>
              <a:latin typeface="Arial" panose="020B0604020202020204" pitchFamily="34" charset="0"/>
              <a:cs typeface="Arial" panose="020B0604020202020204" pitchFamily="34" charset="0"/>
            </a:rPr>
            <a:t>E</a:t>
          </a:r>
        </a:p>
      </xdr:txBody>
    </xdr:sp>
    <xdr:clientData/>
  </xdr:oneCellAnchor>
  <xdr:oneCellAnchor>
    <xdr:from>
      <xdr:col>21</xdr:col>
      <xdr:colOff>524510</xdr:colOff>
      <xdr:row>25</xdr:row>
      <xdr:rowOff>8525</xdr:rowOff>
    </xdr:from>
    <xdr:ext cx="745589" cy="247184"/>
    <xdr:sp macro="" textlink="">
      <xdr:nvSpPr>
        <xdr:cNvPr id="7" name="TextBox 6">
          <a:extLst>
            <a:ext uri="{FF2B5EF4-FFF2-40B4-BE49-F238E27FC236}">
              <a16:creationId xmlns:a16="http://schemas.microsoft.com/office/drawing/2014/main" id="{00000000-0008-0000-0000-000007000000}"/>
            </a:ext>
          </a:extLst>
        </xdr:cNvPr>
        <xdr:cNvSpPr txBox="1"/>
      </xdr:nvSpPr>
      <xdr:spPr>
        <a:xfrm>
          <a:off x="15234285" y="5333000"/>
          <a:ext cx="745589" cy="24718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050" b="1">
              <a:latin typeface="Arial" panose="020B0604020202020204" pitchFamily="34" charset="0"/>
              <a:cs typeface="Arial" panose="020B0604020202020204" pitchFamily="34" charset="0"/>
            </a:rPr>
            <a:t>Good </a:t>
          </a:r>
          <a:r>
            <a:rPr lang="en-US" sz="1050" b="1">
              <a:solidFill>
                <a:srgbClr val="00B050"/>
              </a:solidFill>
              <a:latin typeface="Arial" panose="020B0604020202020204" pitchFamily="34" charset="0"/>
              <a:cs typeface="Arial" panose="020B0604020202020204" pitchFamily="34" charset="0"/>
            </a:rPr>
            <a:t>I</a:t>
          </a:r>
          <a:r>
            <a:rPr lang="en-US" sz="1050" b="1">
              <a:latin typeface="Arial" panose="020B0604020202020204" pitchFamily="34" charset="0"/>
              <a:cs typeface="Arial" panose="020B0604020202020204" pitchFamily="34" charset="0"/>
            </a:rPr>
            <a:t>,</a:t>
          </a:r>
          <a:r>
            <a:rPr lang="en-US" sz="1050" b="1">
              <a:solidFill>
                <a:srgbClr val="00B0F0"/>
              </a:solidFill>
              <a:latin typeface="Arial" panose="020B0604020202020204" pitchFamily="34" charset="0"/>
              <a:cs typeface="Arial" panose="020B0604020202020204" pitchFamily="34" charset="0"/>
            </a:rPr>
            <a:t>D</a:t>
          </a:r>
        </a:p>
      </xdr:txBody>
    </xdr:sp>
    <xdr:clientData/>
  </xdr:oneCellAnchor>
  <xdr:twoCellAnchor>
    <xdr:from>
      <xdr:col>23</xdr:col>
      <xdr:colOff>593725</xdr:colOff>
      <xdr:row>25</xdr:row>
      <xdr:rowOff>127468</xdr:rowOff>
    </xdr:from>
    <xdr:to>
      <xdr:col>32</xdr:col>
      <xdr:colOff>302185</xdr:colOff>
      <xdr:row>25</xdr:row>
      <xdr:rowOff>135088</xdr:rowOff>
    </xdr:to>
    <xdr:cxnSp macro="">
      <xdr:nvCxnSpPr>
        <xdr:cNvPr id="8" name="Straight Connector 7">
          <a:extLst>
            <a:ext uri="{FF2B5EF4-FFF2-40B4-BE49-F238E27FC236}">
              <a16:creationId xmlns:a16="http://schemas.microsoft.com/office/drawing/2014/main" id="{00000000-0008-0000-0000-000008000000}"/>
            </a:ext>
          </a:extLst>
        </xdr:cNvPr>
        <xdr:cNvCxnSpPr/>
      </xdr:nvCxnSpPr>
      <xdr:spPr>
        <a:xfrm flipV="1">
          <a:off x="16586200" y="5712293"/>
          <a:ext cx="5480610" cy="7620"/>
        </a:xfrm>
        <a:prstGeom prst="line">
          <a:avLst/>
        </a:prstGeom>
        <a:ln w="9525" cap="flat" cmpd="sng" algn="ctr">
          <a:solidFill>
            <a:schemeClr val="accent2"/>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24</xdr:col>
      <xdr:colOff>635</xdr:colOff>
      <xdr:row>23</xdr:row>
      <xdr:rowOff>66675</xdr:rowOff>
    </xdr:from>
    <xdr:to>
      <xdr:col>32</xdr:col>
      <xdr:colOff>350445</xdr:colOff>
      <xdr:row>23</xdr:row>
      <xdr:rowOff>76398</xdr:rowOff>
    </xdr:to>
    <xdr:cxnSp macro="">
      <xdr:nvCxnSpPr>
        <xdr:cNvPr id="9" name="Straight Connector 8">
          <a:extLst>
            <a:ext uri="{FF2B5EF4-FFF2-40B4-BE49-F238E27FC236}">
              <a16:creationId xmlns:a16="http://schemas.microsoft.com/office/drawing/2014/main" id="{00000000-0008-0000-0000-000009000000}"/>
            </a:ext>
          </a:extLst>
        </xdr:cNvPr>
        <xdr:cNvCxnSpPr/>
      </xdr:nvCxnSpPr>
      <xdr:spPr>
        <a:xfrm flipV="1">
          <a:off x="16634460" y="5283200"/>
          <a:ext cx="5480610" cy="9723"/>
        </a:xfrm>
        <a:prstGeom prst="line">
          <a:avLst/>
        </a:prstGeom>
        <a:ln w="9525" cap="flat" cmpd="sng" algn="ctr">
          <a:solidFill>
            <a:schemeClr val="accent6"/>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oneCellAnchor>
    <xdr:from>
      <xdr:col>32</xdr:col>
      <xdr:colOff>307975</xdr:colOff>
      <xdr:row>22</xdr:row>
      <xdr:rowOff>136525</xdr:rowOff>
    </xdr:from>
    <xdr:ext cx="805477" cy="247184"/>
    <xdr:sp macro="" textlink="">
      <xdr:nvSpPr>
        <xdr:cNvPr id="10" name="TextBox 9">
          <a:extLst>
            <a:ext uri="{FF2B5EF4-FFF2-40B4-BE49-F238E27FC236}">
              <a16:creationId xmlns:a16="http://schemas.microsoft.com/office/drawing/2014/main" id="{00000000-0008-0000-0000-00000A000000}"/>
            </a:ext>
          </a:extLst>
        </xdr:cNvPr>
        <xdr:cNvSpPr txBox="1"/>
      </xdr:nvSpPr>
      <xdr:spPr>
        <a:xfrm>
          <a:off x="22072600" y="5168900"/>
          <a:ext cx="805477" cy="24718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050" b="1">
              <a:latin typeface="Arial" panose="020B0604020202020204" pitchFamily="34" charset="0"/>
              <a:cs typeface="Arial" panose="020B0604020202020204" pitchFamily="34" charset="0"/>
            </a:rPr>
            <a:t>Good </a:t>
          </a:r>
          <a:r>
            <a:rPr lang="en-US" sz="1050" b="1">
              <a:solidFill>
                <a:srgbClr val="FF0000"/>
              </a:solidFill>
              <a:latin typeface="Arial" panose="020B0604020202020204" pitchFamily="34" charset="0"/>
              <a:cs typeface="Arial" panose="020B0604020202020204" pitchFamily="34" charset="0"/>
            </a:rPr>
            <a:t>G</a:t>
          </a:r>
          <a:r>
            <a:rPr lang="en-US" sz="1050" b="1">
              <a:latin typeface="Arial" panose="020B0604020202020204" pitchFamily="34" charset="0"/>
              <a:cs typeface="Arial" panose="020B0604020202020204" pitchFamily="34" charset="0"/>
            </a:rPr>
            <a:t>,</a:t>
          </a:r>
          <a:r>
            <a:rPr lang="en-US" sz="1050" b="1">
              <a:solidFill>
                <a:srgbClr val="FFC000"/>
              </a:solidFill>
              <a:latin typeface="Arial" panose="020B0604020202020204" pitchFamily="34" charset="0"/>
              <a:cs typeface="Arial" panose="020B0604020202020204" pitchFamily="34" charset="0"/>
            </a:rPr>
            <a:t>E</a:t>
          </a:r>
        </a:p>
      </xdr:txBody>
    </xdr:sp>
    <xdr:clientData/>
  </xdr:oneCellAnchor>
  <xdr:oneCellAnchor>
    <xdr:from>
      <xdr:col>32</xdr:col>
      <xdr:colOff>318135</xdr:colOff>
      <xdr:row>25</xdr:row>
      <xdr:rowOff>2175</xdr:rowOff>
    </xdr:from>
    <xdr:ext cx="745589" cy="247184"/>
    <xdr:sp macro="" textlink="">
      <xdr:nvSpPr>
        <xdr:cNvPr id="11" name="TextBox 10">
          <a:extLst>
            <a:ext uri="{FF2B5EF4-FFF2-40B4-BE49-F238E27FC236}">
              <a16:creationId xmlns:a16="http://schemas.microsoft.com/office/drawing/2014/main" id="{00000000-0008-0000-0000-00000B000000}"/>
            </a:ext>
          </a:extLst>
        </xdr:cNvPr>
        <xdr:cNvSpPr txBox="1"/>
      </xdr:nvSpPr>
      <xdr:spPr>
        <a:xfrm>
          <a:off x="22082760" y="5587000"/>
          <a:ext cx="745589" cy="24718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050" b="1">
              <a:latin typeface="Arial" panose="020B0604020202020204" pitchFamily="34" charset="0"/>
              <a:cs typeface="Arial" panose="020B0604020202020204" pitchFamily="34" charset="0"/>
            </a:rPr>
            <a:t>Good </a:t>
          </a:r>
          <a:r>
            <a:rPr lang="en-US" sz="1050" b="1">
              <a:solidFill>
                <a:srgbClr val="00B050"/>
              </a:solidFill>
              <a:latin typeface="Arial" panose="020B0604020202020204" pitchFamily="34" charset="0"/>
              <a:cs typeface="Arial" panose="020B0604020202020204" pitchFamily="34" charset="0"/>
            </a:rPr>
            <a:t>I</a:t>
          </a:r>
          <a:r>
            <a:rPr lang="en-US" sz="1050" b="1">
              <a:latin typeface="Arial" panose="020B0604020202020204" pitchFamily="34" charset="0"/>
              <a:cs typeface="Arial" panose="020B0604020202020204" pitchFamily="34" charset="0"/>
            </a:rPr>
            <a:t>,</a:t>
          </a:r>
          <a:r>
            <a:rPr lang="en-US" sz="1050" b="1">
              <a:solidFill>
                <a:srgbClr val="00B0F0"/>
              </a:solidFill>
              <a:latin typeface="Arial" panose="020B0604020202020204" pitchFamily="34" charset="0"/>
              <a:cs typeface="Arial" panose="020B0604020202020204" pitchFamily="34" charset="0"/>
            </a:rPr>
            <a:t>D</a:t>
          </a:r>
        </a:p>
      </xdr:txBody>
    </xdr:sp>
    <xdr:clientData/>
  </xdr:oneCellAnchor>
  <xdr:twoCellAnchor>
    <xdr:from>
      <xdr:col>12</xdr:col>
      <xdr:colOff>892175</xdr:colOff>
      <xdr:row>32</xdr:row>
      <xdr:rowOff>144463</xdr:rowOff>
    </xdr:from>
    <xdr:to>
      <xdr:col>21</xdr:col>
      <xdr:colOff>495300</xdr:colOff>
      <xdr:row>45</xdr:row>
      <xdr:rowOff>12700</xdr:rowOff>
    </xdr:to>
    <xdr:graphicFrame macro="">
      <xdr:nvGraphicFramePr>
        <xdr:cNvPr id="12" name="Chart 11">
          <a:extLst>
            <a:ext uri="{FF2B5EF4-FFF2-40B4-BE49-F238E27FC236}">
              <a16:creationId xmlns:a16="http://schemas.microsoft.com/office/drawing/2014/main" id="{00000000-0008-0000-0000-00000C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266065</xdr:colOff>
      <xdr:row>41</xdr:row>
      <xdr:rowOff>30948</xdr:rowOff>
    </xdr:from>
    <xdr:to>
      <xdr:col>21</xdr:col>
      <xdr:colOff>614605</xdr:colOff>
      <xdr:row>41</xdr:row>
      <xdr:rowOff>38568</xdr:rowOff>
    </xdr:to>
    <xdr:cxnSp macro="">
      <xdr:nvCxnSpPr>
        <xdr:cNvPr id="14" name="Straight Connector 13">
          <a:extLst>
            <a:ext uri="{FF2B5EF4-FFF2-40B4-BE49-F238E27FC236}">
              <a16:creationId xmlns:a16="http://schemas.microsoft.com/office/drawing/2014/main" id="{00000000-0008-0000-0000-00000E000000}"/>
            </a:ext>
          </a:extLst>
        </xdr:cNvPr>
        <xdr:cNvCxnSpPr/>
      </xdr:nvCxnSpPr>
      <xdr:spPr>
        <a:xfrm flipV="1">
          <a:off x="9852025" y="9464508"/>
          <a:ext cx="5469180" cy="7620"/>
        </a:xfrm>
        <a:prstGeom prst="line">
          <a:avLst/>
        </a:prstGeom>
        <a:ln w="9525" cap="flat" cmpd="sng" algn="ctr">
          <a:solidFill>
            <a:schemeClr val="accent2"/>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oneCellAnchor>
    <xdr:from>
      <xdr:col>22</xdr:col>
      <xdr:colOff>32385</xdr:colOff>
      <xdr:row>40</xdr:row>
      <xdr:rowOff>46625</xdr:rowOff>
    </xdr:from>
    <xdr:ext cx="610936" cy="247184"/>
    <xdr:sp macro="" textlink="">
      <xdr:nvSpPr>
        <xdr:cNvPr id="15" name="TextBox 14">
          <a:extLst>
            <a:ext uri="{FF2B5EF4-FFF2-40B4-BE49-F238E27FC236}">
              <a16:creationId xmlns:a16="http://schemas.microsoft.com/office/drawing/2014/main" id="{00000000-0008-0000-0000-00000F000000}"/>
            </a:ext>
          </a:extLst>
        </xdr:cNvPr>
        <xdr:cNvSpPr txBox="1"/>
      </xdr:nvSpPr>
      <xdr:spPr>
        <a:xfrm>
          <a:off x="15383510" y="9292225"/>
          <a:ext cx="610936" cy="24718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050" b="1">
              <a:latin typeface="Arial" panose="020B0604020202020204" pitchFamily="34" charset="0"/>
              <a:cs typeface="Arial" panose="020B0604020202020204" pitchFamily="34" charset="0"/>
            </a:rPr>
            <a:t>Good</a:t>
          </a:r>
          <a:r>
            <a:rPr lang="en-US" sz="1050" b="1" baseline="0">
              <a:latin typeface="Arial" panose="020B0604020202020204" pitchFamily="34" charset="0"/>
              <a:cs typeface="Arial" panose="020B0604020202020204" pitchFamily="34" charset="0"/>
            </a:rPr>
            <a:t> I</a:t>
          </a:r>
          <a:endParaRPr lang="en-US" sz="1050" b="1">
            <a:solidFill>
              <a:srgbClr val="00B0F0"/>
            </a:solidFill>
            <a:latin typeface="Arial" panose="020B0604020202020204" pitchFamily="34" charset="0"/>
            <a:cs typeface="Arial" panose="020B0604020202020204" pitchFamily="34" charset="0"/>
          </a:endParaRPr>
        </a:p>
      </xdr:txBody>
    </xdr:sp>
    <xdr:clientData/>
  </xdr:oneCellAnchor>
  <xdr:oneCellAnchor>
    <xdr:from>
      <xdr:col>21</xdr:col>
      <xdr:colOff>629285</xdr:colOff>
      <xdr:row>38</xdr:row>
      <xdr:rowOff>21225</xdr:rowOff>
    </xdr:from>
    <xdr:ext cx="850682" cy="247184"/>
    <xdr:sp macro="" textlink="">
      <xdr:nvSpPr>
        <xdr:cNvPr id="16" name="TextBox 15">
          <a:extLst>
            <a:ext uri="{FF2B5EF4-FFF2-40B4-BE49-F238E27FC236}">
              <a16:creationId xmlns:a16="http://schemas.microsoft.com/office/drawing/2014/main" id="{00000000-0008-0000-0000-000010000000}"/>
            </a:ext>
          </a:extLst>
        </xdr:cNvPr>
        <xdr:cNvSpPr txBox="1"/>
      </xdr:nvSpPr>
      <xdr:spPr>
        <a:xfrm>
          <a:off x="15339060" y="8885825"/>
          <a:ext cx="850682" cy="24718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050" b="1">
              <a:latin typeface="Arial" panose="020B0604020202020204" pitchFamily="34" charset="0"/>
              <a:cs typeface="Arial" panose="020B0604020202020204" pitchFamily="34" charset="0"/>
            </a:rPr>
            <a:t>Excellent</a:t>
          </a:r>
          <a:r>
            <a:rPr lang="en-US" sz="1050" b="1" baseline="0">
              <a:latin typeface="Arial" panose="020B0604020202020204" pitchFamily="34" charset="0"/>
              <a:cs typeface="Arial" panose="020B0604020202020204" pitchFamily="34" charset="0"/>
            </a:rPr>
            <a:t> I</a:t>
          </a:r>
          <a:endParaRPr lang="en-US" sz="1050" b="1">
            <a:solidFill>
              <a:srgbClr val="00B0F0"/>
            </a:solidFill>
            <a:latin typeface="Arial" panose="020B0604020202020204" pitchFamily="34" charset="0"/>
            <a:cs typeface="Arial" panose="020B0604020202020204" pitchFamily="34" charset="0"/>
          </a:endParaRPr>
        </a:p>
      </xdr:txBody>
    </xdr:sp>
    <xdr:clientData/>
  </xdr:oneCellAnchor>
  <xdr:twoCellAnchor>
    <xdr:from>
      <xdr:col>13</xdr:col>
      <xdr:colOff>267970</xdr:colOff>
      <xdr:row>39</xdr:row>
      <xdr:rowOff>17613</xdr:rowOff>
    </xdr:from>
    <xdr:to>
      <xdr:col>21</xdr:col>
      <xdr:colOff>617780</xdr:colOff>
      <xdr:row>39</xdr:row>
      <xdr:rowOff>25233</xdr:rowOff>
    </xdr:to>
    <xdr:cxnSp macro="">
      <xdr:nvCxnSpPr>
        <xdr:cNvPr id="17" name="Straight Connector 16">
          <a:extLst>
            <a:ext uri="{FF2B5EF4-FFF2-40B4-BE49-F238E27FC236}">
              <a16:creationId xmlns:a16="http://schemas.microsoft.com/office/drawing/2014/main" id="{00000000-0008-0000-0000-000011000000}"/>
            </a:ext>
          </a:extLst>
        </xdr:cNvPr>
        <xdr:cNvCxnSpPr/>
      </xdr:nvCxnSpPr>
      <xdr:spPr>
        <a:xfrm flipV="1">
          <a:off x="9853930" y="9085413"/>
          <a:ext cx="5470450" cy="7620"/>
        </a:xfrm>
        <a:prstGeom prst="line">
          <a:avLst/>
        </a:prstGeom>
        <a:ln w="9525" cap="flat" cmpd="sng" algn="ctr">
          <a:solidFill>
            <a:schemeClr val="accent2"/>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23</xdr:col>
      <xdr:colOff>393700</xdr:colOff>
      <xdr:row>32</xdr:row>
      <xdr:rowOff>138113</xdr:rowOff>
    </xdr:from>
    <xdr:to>
      <xdr:col>32</xdr:col>
      <xdr:colOff>292100</xdr:colOff>
      <xdr:row>45</xdr:row>
      <xdr:rowOff>6350</xdr:rowOff>
    </xdr:to>
    <xdr:graphicFrame macro="">
      <xdr:nvGraphicFramePr>
        <xdr:cNvPr id="18" name="Chart 17">
          <a:extLst>
            <a:ext uri="{FF2B5EF4-FFF2-40B4-BE49-F238E27FC236}">
              <a16:creationId xmlns:a16="http://schemas.microsoft.com/office/drawing/2014/main" id="{00000000-0008-0000-0000-00001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24</xdr:col>
      <xdr:colOff>66675</xdr:colOff>
      <xdr:row>41</xdr:row>
      <xdr:rowOff>16978</xdr:rowOff>
    </xdr:from>
    <xdr:to>
      <xdr:col>32</xdr:col>
      <xdr:colOff>416485</xdr:colOff>
      <xdr:row>41</xdr:row>
      <xdr:rowOff>24598</xdr:rowOff>
    </xdr:to>
    <xdr:cxnSp macro="">
      <xdr:nvCxnSpPr>
        <xdr:cNvPr id="19" name="Straight Connector 18">
          <a:extLst>
            <a:ext uri="{FF2B5EF4-FFF2-40B4-BE49-F238E27FC236}">
              <a16:creationId xmlns:a16="http://schemas.microsoft.com/office/drawing/2014/main" id="{00000000-0008-0000-0000-000013000000}"/>
            </a:ext>
          </a:extLst>
        </xdr:cNvPr>
        <xdr:cNvCxnSpPr/>
      </xdr:nvCxnSpPr>
      <xdr:spPr>
        <a:xfrm flipV="1">
          <a:off x="16693515" y="9450538"/>
          <a:ext cx="5470450" cy="7620"/>
        </a:xfrm>
        <a:prstGeom prst="line">
          <a:avLst/>
        </a:prstGeom>
        <a:ln w="9525" cap="flat" cmpd="sng" algn="ctr">
          <a:solidFill>
            <a:schemeClr val="accent2"/>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oneCellAnchor>
    <xdr:from>
      <xdr:col>32</xdr:col>
      <xdr:colOff>470535</xdr:colOff>
      <xdr:row>40</xdr:row>
      <xdr:rowOff>40275</xdr:rowOff>
    </xdr:from>
    <xdr:ext cx="670825" cy="247184"/>
    <xdr:sp macro="" textlink="">
      <xdr:nvSpPr>
        <xdr:cNvPr id="20" name="TextBox 19">
          <a:extLst>
            <a:ext uri="{FF2B5EF4-FFF2-40B4-BE49-F238E27FC236}">
              <a16:creationId xmlns:a16="http://schemas.microsoft.com/office/drawing/2014/main" id="{00000000-0008-0000-0000-000014000000}"/>
            </a:ext>
          </a:extLst>
        </xdr:cNvPr>
        <xdr:cNvSpPr txBox="1"/>
      </xdr:nvSpPr>
      <xdr:spPr>
        <a:xfrm>
          <a:off x="22235160" y="9285875"/>
          <a:ext cx="670825" cy="24718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050" b="1">
              <a:latin typeface="Arial" panose="020B0604020202020204" pitchFamily="34" charset="0"/>
              <a:cs typeface="Arial" panose="020B0604020202020204" pitchFamily="34" charset="0"/>
            </a:rPr>
            <a:t>Good</a:t>
          </a:r>
          <a:r>
            <a:rPr lang="en-US" sz="1050" b="1" baseline="0">
              <a:latin typeface="Arial" panose="020B0604020202020204" pitchFamily="34" charset="0"/>
              <a:cs typeface="Arial" panose="020B0604020202020204" pitchFamily="34" charset="0"/>
            </a:rPr>
            <a:t> D</a:t>
          </a:r>
          <a:endParaRPr lang="en-US" sz="1050" b="1">
            <a:solidFill>
              <a:srgbClr val="00B0F0"/>
            </a:solidFill>
            <a:latin typeface="Arial" panose="020B0604020202020204" pitchFamily="34" charset="0"/>
            <a:cs typeface="Arial" panose="020B0604020202020204" pitchFamily="34" charset="0"/>
          </a:endParaRPr>
        </a:p>
      </xdr:txBody>
    </xdr:sp>
    <xdr:clientData/>
  </xdr:oneCellAnchor>
  <xdr:oneCellAnchor>
    <xdr:from>
      <xdr:col>32</xdr:col>
      <xdr:colOff>438785</xdr:colOff>
      <xdr:row>38</xdr:row>
      <xdr:rowOff>27575</xdr:rowOff>
    </xdr:from>
    <xdr:ext cx="910570" cy="247184"/>
    <xdr:sp macro="" textlink="">
      <xdr:nvSpPr>
        <xdr:cNvPr id="21" name="TextBox 20">
          <a:extLst>
            <a:ext uri="{FF2B5EF4-FFF2-40B4-BE49-F238E27FC236}">
              <a16:creationId xmlns:a16="http://schemas.microsoft.com/office/drawing/2014/main" id="{00000000-0008-0000-0000-000015000000}"/>
            </a:ext>
          </a:extLst>
        </xdr:cNvPr>
        <xdr:cNvSpPr txBox="1"/>
      </xdr:nvSpPr>
      <xdr:spPr>
        <a:xfrm>
          <a:off x="22203410" y="8892175"/>
          <a:ext cx="910570" cy="24718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050" b="1">
              <a:latin typeface="Arial" panose="020B0604020202020204" pitchFamily="34" charset="0"/>
              <a:cs typeface="Arial" panose="020B0604020202020204" pitchFamily="34" charset="0"/>
            </a:rPr>
            <a:t>Excellent</a:t>
          </a:r>
          <a:r>
            <a:rPr lang="en-US" sz="1050" b="1" baseline="0">
              <a:latin typeface="Arial" panose="020B0604020202020204" pitchFamily="34" charset="0"/>
              <a:cs typeface="Arial" panose="020B0604020202020204" pitchFamily="34" charset="0"/>
            </a:rPr>
            <a:t> D</a:t>
          </a:r>
          <a:endParaRPr lang="en-US" sz="1050" b="1">
            <a:solidFill>
              <a:srgbClr val="00B0F0"/>
            </a:solidFill>
            <a:latin typeface="Arial" panose="020B0604020202020204" pitchFamily="34" charset="0"/>
            <a:cs typeface="Arial" panose="020B0604020202020204" pitchFamily="34" charset="0"/>
          </a:endParaRPr>
        </a:p>
      </xdr:txBody>
    </xdr:sp>
    <xdr:clientData/>
  </xdr:oneCellAnchor>
  <xdr:twoCellAnchor>
    <xdr:from>
      <xdr:col>24</xdr:col>
      <xdr:colOff>62230</xdr:colOff>
      <xdr:row>39</xdr:row>
      <xdr:rowOff>1103</xdr:rowOff>
    </xdr:from>
    <xdr:to>
      <xdr:col>32</xdr:col>
      <xdr:colOff>412040</xdr:colOff>
      <xdr:row>39</xdr:row>
      <xdr:rowOff>8723</xdr:rowOff>
    </xdr:to>
    <xdr:cxnSp macro="">
      <xdr:nvCxnSpPr>
        <xdr:cNvPr id="22" name="Straight Connector 21">
          <a:extLst>
            <a:ext uri="{FF2B5EF4-FFF2-40B4-BE49-F238E27FC236}">
              <a16:creationId xmlns:a16="http://schemas.microsoft.com/office/drawing/2014/main" id="{00000000-0008-0000-0000-000016000000}"/>
            </a:ext>
          </a:extLst>
        </xdr:cNvPr>
        <xdr:cNvCxnSpPr/>
      </xdr:nvCxnSpPr>
      <xdr:spPr>
        <a:xfrm flipV="1">
          <a:off x="16689070" y="9068903"/>
          <a:ext cx="5470450" cy="7620"/>
        </a:xfrm>
        <a:prstGeom prst="line">
          <a:avLst/>
        </a:prstGeom>
        <a:ln w="9525" cap="flat" cmpd="sng" algn="ctr">
          <a:solidFill>
            <a:schemeClr val="accent2"/>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34</xdr:col>
      <xdr:colOff>0</xdr:colOff>
      <xdr:row>32</xdr:row>
      <xdr:rowOff>149225</xdr:rowOff>
    </xdr:from>
    <xdr:to>
      <xdr:col>42</xdr:col>
      <xdr:colOff>155575</xdr:colOff>
      <xdr:row>45</xdr:row>
      <xdr:rowOff>17462</xdr:rowOff>
    </xdr:to>
    <xdr:graphicFrame macro="">
      <xdr:nvGraphicFramePr>
        <xdr:cNvPr id="23" name="Chart 22">
          <a:extLst>
            <a:ext uri="{FF2B5EF4-FFF2-40B4-BE49-F238E27FC236}">
              <a16:creationId xmlns:a16="http://schemas.microsoft.com/office/drawing/2014/main" id="{00000000-0008-0000-0000-00001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43</xdr:col>
      <xdr:colOff>533400</xdr:colOff>
      <xdr:row>32</xdr:row>
      <xdr:rowOff>161925</xdr:rowOff>
    </xdr:from>
    <xdr:to>
      <xdr:col>52</xdr:col>
      <xdr:colOff>431800</xdr:colOff>
      <xdr:row>45</xdr:row>
      <xdr:rowOff>30162</xdr:rowOff>
    </xdr:to>
    <xdr:graphicFrame macro="">
      <xdr:nvGraphicFramePr>
        <xdr:cNvPr id="24" name="Chart 23">
          <a:extLst>
            <a:ext uri="{FF2B5EF4-FFF2-40B4-BE49-F238E27FC236}">
              <a16:creationId xmlns:a16="http://schemas.microsoft.com/office/drawing/2014/main" id="{00000000-0008-0000-0000-00001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34</xdr:col>
      <xdr:colOff>330200</xdr:colOff>
      <xdr:row>38</xdr:row>
      <xdr:rowOff>117943</xdr:rowOff>
    </xdr:from>
    <xdr:to>
      <xdr:col>42</xdr:col>
      <xdr:colOff>295835</xdr:colOff>
      <xdr:row>38</xdr:row>
      <xdr:rowOff>125563</xdr:rowOff>
    </xdr:to>
    <xdr:cxnSp macro="">
      <xdr:nvCxnSpPr>
        <xdr:cNvPr id="25" name="Straight Connector 24">
          <a:extLst>
            <a:ext uri="{FF2B5EF4-FFF2-40B4-BE49-F238E27FC236}">
              <a16:creationId xmlns:a16="http://schemas.microsoft.com/office/drawing/2014/main" id="{00000000-0008-0000-0000-000019000000}"/>
            </a:ext>
          </a:extLst>
        </xdr:cNvPr>
        <xdr:cNvCxnSpPr/>
      </xdr:nvCxnSpPr>
      <xdr:spPr>
        <a:xfrm flipV="1">
          <a:off x="23377525" y="8982543"/>
          <a:ext cx="5480610" cy="7620"/>
        </a:xfrm>
        <a:prstGeom prst="line">
          <a:avLst/>
        </a:prstGeom>
        <a:ln w="9525" cap="flat" cmpd="sng" algn="ctr">
          <a:solidFill>
            <a:schemeClr val="accent2"/>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oneCellAnchor>
    <xdr:from>
      <xdr:col>42</xdr:col>
      <xdr:colOff>311785</xdr:colOff>
      <xdr:row>37</xdr:row>
      <xdr:rowOff>392700</xdr:rowOff>
    </xdr:from>
    <xdr:ext cx="663387" cy="247184"/>
    <xdr:sp macro="" textlink="">
      <xdr:nvSpPr>
        <xdr:cNvPr id="26" name="TextBox 25">
          <a:extLst>
            <a:ext uri="{FF2B5EF4-FFF2-40B4-BE49-F238E27FC236}">
              <a16:creationId xmlns:a16="http://schemas.microsoft.com/office/drawing/2014/main" id="{00000000-0008-0000-0000-00001A000000}"/>
            </a:ext>
          </a:extLst>
        </xdr:cNvPr>
        <xdr:cNvSpPr txBox="1"/>
      </xdr:nvSpPr>
      <xdr:spPr>
        <a:xfrm>
          <a:off x="28874085" y="8857250"/>
          <a:ext cx="663387" cy="24718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050" b="1">
              <a:latin typeface="Arial" panose="020B0604020202020204" pitchFamily="34" charset="0"/>
              <a:cs typeface="Arial" panose="020B0604020202020204" pitchFamily="34" charset="0"/>
            </a:rPr>
            <a:t>Good</a:t>
          </a:r>
          <a:r>
            <a:rPr lang="en-US" sz="1050" b="1" baseline="0">
              <a:latin typeface="Arial" panose="020B0604020202020204" pitchFamily="34" charset="0"/>
              <a:cs typeface="Arial" panose="020B0604020202020204" pitchFamily="34" charset="0"/>
            </a:rPr>
            <a:t> E</a:t>
          </a:r>
          <a:endParaRPr lang="en-US" sz="1050" b="1">
            <a:solidFill>
              <a:srgbClr val="00B0F0"/>
            </a:solidFill>
            <a:latin typeface="Arial" panose="020B0604020202020204" pitchFamily="34" charset="0"/>
            <a:cs typeface="Arial" panose="020B0604020202020204" pitchFamily="34" charset="0"/>
          </a:endParaRPr>
        </a:p>
      </xdr:txBody>
    </xdr:sp>
    <xdr:clientData/>
  </xdr:oneCellAnchor>
  <xdr:twoCellAnchor>
    <xdr:from>
      <xdr:col>44</xdr:col>
      <xdr:colOff>255905</xdr:colOff>
      <xdr:row>42</xdr:row>
      <xdr:rowOff>198</xdr:rowOff>
    </xdr:from>
    <xdr:to>
      <xdr:col>52</xdr:col>
      <xdr:colOff>605715</xdr:colOff>
      <xdr:row>42</xdr:row>
      <xdr:rowOff>7818</xdr:rowOff>
    </xdr:to>
    <xdr:cxnSp macro="">
      <xdr:nvCxnSpPr>
        <xdr:cNvPr id="27" name="Straight Connector 26">
          <a:extLst>
            <a:ext uri="{FF2B5EF4-FFF2-40B4-BE49-F238E27FC236}">
              <a16:creationId xmlns:a16="http://schemas.microsoft.com/office/drawing/2014/main" id="{00000000-0008-0000-0000-00001B000000}"/>
            </a:ext>
          </a:extLst>
        </xdr:cNvPr>
        <xdr:cNvCxnSpPr/>
      </xdr:nvCxnSpPr>
      <xdr:spPr>
        <a:xfrm flipV="1">
          <a:off x="30072965" y="9631878"/>
          <a:ext cx="5470450" cy="7620"/>
        </a:xfrm>
        <a:prstGeom prst="line">
          <a:avLst/>
        </a:prstGeom>
        <a:ln w="9525" cap="flat" cmpd="sng" algn="ctr">
          <a:solidFill>
            <a:schemeClr val="accent2"/>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oneCellAnchor>
    <xdr:from>
      <xdr:col>52</xdr:col>
      <xdr:colOff>593725</xdr:colOff>
      <xdr:row>41</xdr:row>
      <xdr:rowOff>49530</xdr:rowOff>
    </xdr:from>
    <xdr:ext cx="506357" cy="247184"/>
    <xdr:sp macro="" textlink="">
      <xdr:nvSpPr>
        <xdr:cNvPr id="28" name="TextBox 27">
          <a:extLst>
            <a:ext uri="{FF2B5EF4-FFF2-40B4-BE49-F238E27FC236}">
              <a16:creationId xmlns:a16="http://schemas.microsoft.com/office/drawing/2014/main" id="{00000000-0008-0000-0000-00001C000000}"/>
            </a:ext>
          </a:extLst>
        </xdr:cNvPr>
        <xdr:cNvSpPr txBox="1"/>
      </xdr:nvSpPr>
      <xdr:spPr>
        <a:xfrm>
          <a:off x="35531425" y="9483090"/>
          <a:ext cx="506357" cy="24718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050" b="1">
              <a:latin typeface="Arial" panose="020B0604020202020204" pitchFamily="34" charset="0"/>
              <a:cs typeface="Arial" panose="020B0604020202020204" pitchFamily="34" charset="0"/>
            </a:rPr>
            <a:t>Ok</a:t>
          </a:r>
          <a:r>
            <a:rPr lang="en-US" sz="1050" b="1" baseline="0">
              <a:latin typeface="Arial" panose="020B0604020202020204" pitchFamily="34" charset="0"/>
              <a:cs typeface="Arial" panose="020B0604020202020204" pitchFamily="34" charset="0"/>
            </a:rPr>
            <a:t> G</a:t>
          </a:r>
          <a:endParaRPr lang="en-US" sz="1050" b="1">
            <a:solidFill>
              <a:srgbClr val="00B0F0"/>
            </a:solidFill>
            <a:latin typeface="Arial" panose="020B0604020202020204" pitchFamily="34" charset="0"/>
            <a:cs typeface="Arial" panose="020B0604020202020204" pitchFamily="34" charset="0"/>
          </a:endParaRPr>
        </a:p>
      </xdr:txBody>
    </xdr:sp>
    <xdr:clientData/>
  </xdr:oneCellAnchor>
</xdr:wsDr>
</file>

<file path=xl/theme/theme1.xml><?xml version="1.0" encoding="utf-8"?>
<a:theme xmlns:a="http://schemas.openxmlformats.org/drawingml/2006/main" name="Office Theme">
  <a:themeElements>
    <a:clrScheme name="Custom 1">
      <a:dk1>
        <a:sysClr val="windowText" lastClr="000000"/>
      </a:dk1>
      <a:lt1>
        <a:sysClr val="window" lastClr="FFFFFF"/>
      </a:lt1>
      <a:dk2>
        <a:srgbClr val="44546A"/>
      </a:dk2>
      <a:lt2>
        <a:srgbClr val="E7E6E6"/>
      </a:lt2>
      <a:accent1>
        <a:srgbClr val="4472C4"/>
      </a:accent1>
      <a:accent2>
        <a:srgbClr val="70AD47"/>
      </a:accent2>
      <a:accent3>
        <a:srgbClr val="A5A5A5"/>
      </a:accent3>
      <a:accent4>
        <a:srgbClr val="FFC000"/>
      </a:accent4>
      <a:accent5>
        <a:srgbClr val="5B9BD5"/>
      </a:accent5>
      <a:accent6>
        <a:srgbClr val="ED7D31"/>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AT80"/>
  <sheetViews>
    <sheetView showGridLines="0" topLeftCell="M22" zoomScaleNormal="100" workbookViewId="0">
      <selection activeCell="C58" sqref="C58:F58"/>
    </sheetView>
  </sheetViews>
  <sheetFormatPr defaultRowHeight="14.25" x14ac:dyDescent="0.45"/>
  <cols>
    <col min="1" max="1" width="1.06640625" customWidth="1"/>
    <col min="2" max="2" width="8.73046875" customWidth="1"/>
    <col min="3" max="3" width="12.53125" customWidth="1"/>
    <col min="4" max="4" width="10.59765625" customWidth="1"/>
    <col min="5" max="5" width="12.9296875" customWidth="1"/>
    <col min="6" max="6" width="12" customWidth="1"/>
    <col min="7" max="8" width="3.06640625" customWidth="1"/>
    <col min="9" max="9" width="17.59765625" customWidth="1"/>
    <col min="10" max="10" width="12.796875" bestFit="1" customWidth="1"/>
    <col min="11" max="11" width="12" bestFit="1" customWidth="1"/>
    <col min="12" max="13" width="12.9296875" customWidth="1"/>
    <col min="37" max="37" width="11.73046875" bestFit="1" customWidth="1"/>
    <col min="38" max="38" width="11.265625" customWidth="1"/>
  </cols>
  <sheetData>
    <row r="1" spans="2:46" ht="3.95" customHeight="1" x14ac:dyDescent="0.45"/>
    <row r="2" spans="2:46" ht="15.75" x14ac:dyDescent="0.5">
      <c r="B2" s="5"/>
      <c r="C2" s="78" t="s">
        <v>36</v>
      </c>
      <c r="D2" s="79"/>
      <c r="E2" s="79"/>
      <c r="F2" s="80"/>
      <c r="I2" s="81" t="s">
        <v>38</v>
      </c>
      <c r="J2" s="82"/>
      <c r="K2" s="82"/>
      <c r="L2" s="83"/>
      <c r="M2" s="22"/>
      <c r="O2" s="87" t="s">
        <v>57</v>
      </c>
      <c r="P2" s="87"/>
      <c r="Q2" s="87"/>
      <c r="R2" s="87"/>
      <c r="Z2" s="87" t="s">
        <v>74</v>
      </c>
      <c r="AA2" s="87"/>
      <c r="AB2" s="87"/>
      <c r="AC2" s="87"/>
    </row>
    <row r="3" spans="2:46" ht="28.9" customHeight="1" x14ac:dyDescent="0.45">
      <c r="B3" s="17" t="s">
        <v>37</v>
      </c>
      <c r="C3" s="84" t="s">
        <v>14</v>
      </c>
      <c r="D3" s="85"/>
      <c r="E3" s="85"/>
      <c r="F3" s="86"/>
      <c r="I3" s="84" t="str">
        <f>'Dec 7th'!D51</f>
        <v xml:space="preserve"> Olive oil, Warm Basil pepper tea, Tuna Fish Casserole, Cooked celery, Flax seeds, Cherry pie slice</v>
      </c>
      <c r="J3" s="85"/>
      <c r="K3" s="85"/>
      <c r="L3" s="86"/>
      <c r="M3" s="23"/>
      <c r="O3" s="21" t="s">
        <v>58</v>
      </c>
      <c r="P3" s="21" t="s">
        <v>59</v>
      </c>
      <c r="Q3" s="21" t="s">
        <v>60</v>
      </c>
      <c r="R3" s="21" t="s">
        <v>61</v>
      </c>
      <c r="Z3" s="21" t="s">
        <v>58</v>
      </c>
      <c r="AA3" s="21" t="s">
        <v>59</v>
      </c>
      <c r="AB3" s="21" t="s">
        <v>60</v>
      </c>
      <c r="AC3" s="21" t="s">
        <v>61</v>
      </c>
      <c r="AG3" s="26" t="s">
        <v>108</v>
      </c>
      <c r="AH3" s="26" t="s">
        <v>109</v>
      </c>
      <c r="AK3" s="26" t="s">
        <v>110</v>
      </c>
      <c r="AL3" s="26" t="s">
        <v>111</v>
      </c>
      <c r="AO3" s="26" t="s">
        <v>112</v>
      </c>
      <c r="AP3" s="26" t="s">
        <v>113</v>
      </c>
      <c r="AS3" s="26" t="s">
        <v>114</v>
      </c>
      <c r="AT3" s="26" t="s">
        <v>115</v>
      </c>
    </row>
    <row r="4" spans="2:46" ht="15.75" x14ac:dyDescent="0.5">
      <c r="C4" s="19">
        <f>'Dec 7th'!E3</f>
        <v>22</v>
      </c>
      <c r="D4" s="19">
        <f>'Dec 7th'!F3</f>
        <v>37.620000000000005</v>
      </c>
      <c r="E4" s="19">
        <f>'Dec 7th'!G3</f>
        <v>9.7999999999999989</v>
      </c>
      <c r="F4" s="19">
        <f>'Dec 7th'!H3</f>
        <v>16.700000000000003</v>
      </c>
      <c r="G4" s="20"/>
      <c r="H4" s="20"/>
      <c r="I4" s="19">
        <f>'Dec 7th'!E51</f>
        <v>49.5</v>
      </c>
      <c r="J4" s="19">
        <f>'Dec 7th'!F51</f>
        <v>62.2</v>
      </c>
      <c r="K4" s="19">
        <f>'Dec 7th'!G51</f>
        <v>51.75</v>
      </c>
      <c r="L4" s="19">
        <f>'Dec 7th'!H51</f>
        <v>55.024999999999999</v>
      </c>
      <c r="M4" s="24"/>
      <c r="N4" t="s">
        <v>70</v>
      </c>
      <c r="O4" s="25">
        <f>C4</f>
        <v>22</v>
      </c>
      <c r="P4" s="25">
        <f t="shared" ref="P4:R4" si="0">D4</f>
        <v>37.620000000000005</v>
      </c>
      <c r="Q4" s="25">
        <f t="shared" si="0"/>
        <v>9.7999999999999989</v>
      </c>
      <c r="R4" s="25">
        <f t="shared" si="0"/>
        <v>16.700000000000003</v>
      </c>
      <c r="Y4" t="s">
        <v>70</v>
      </c>
      <c r="Z4" s="25">
        <f>I4</f>
        <v>49.5</v>
      </c>
      <c r="AA4" s="25">
        <f t="shared" ref="AA4:AC4" si="1">J4</f>
        <v>62.2</v>
      </c>
      <c r="AB4" s="25">
        <f t="shared" si="1"/>
        <v>51.75</v>
      </c>
      <c r="AC4" s="25">
        <f t="shared" si="1"/>
        <v>55.024999999999999</v>
      </c>
      <c r="AF4" t="s">
        <v>70</v>
      </c>
      <c r="AG4" s="25">
        <f>Q4</f>
        <v>9.7999999999999989</v>
      </c>
      <c r="AH4" s="25">
        <f>AB4</f>
        <v>51.75</v>
      </c>
      <c r="AJ4" t="s">
        <v>70</v>
      </c>
      <c r="AK4" s="25">
        <f>R4</f>
        <v>16.700000000000003</v>
      </c>
      <c r="AL4" s="25">
        <f>AC4</f>
        <v>55.024999999999999</v>
      </c>
      <c r="AN4" t="s">
        <v>70</v>
      </c>
      <c r="AO4" s="25">
        <f>P4</f>
        <v>37.620000000000005</v>
      </c>
      <c r="AP4" s="25">
        <f>AA4</f>
        <v>62.2</v>
      </c>
      <c r="AR4" t="s">
        <v>70</v>
      </c>
      <c r="AS4" s="25">
        <f>O4</f>
        <v>22</v>
      </c>
      <c r="AT4" s="25">
        <f>Z4</f>
        <v>49.5</v>
      </c>
    </row>
    <row r="5" spans="2:46" ht="12.95" customHeight="1" x14ac:dyDescent="0.45">
      <c r="C5" s="18" t="s">
        <v>39</v>
      </c>
      <c r="D5" s="18" t="s">
        <v>40</v>
      </c>
      <c r="E5" s="18" t="s">
        <v>41</v>
      </c>
      <c r="F5" s="18" t="s">
        <v>42</v>
      </c>
      <c r="I5" s="18" t="s">
        <v>39</v>
      </c>
      <c r="J5" s="18" t="s">
        <v>40</v>
      </c>
      <c r="K5" s="18" t="s">
        <v>41</v>
      </c>
      <c r="L5" s="18" t="s">
        <v>42</v>
      </c>
      <c r="M5" s="18"/>
      <c r="N5" t="s">
        <v>71</v>
      </c>
      <c r="O5" s="25">
        <f>C9</f>
        <v>32</v>
      </c>
      <c r="P5" s="25">
        <f t="shared" ref="P5:R5" si="2">D9</f>
        <v>37</v>
      </c>
      <c r="Q5" s="25">
        <f t="shared" si="2"/>
        <v>10</v>
      </c>
      <c r="R5" s="25">
        <f t="shared" si="2"/>
        <v>39.75</v>
      </c>
      <c r="Y5" t="s">
        <v>71</v>
      </c>
      <c r="Z5" s="25">
        <f>I9</f>
        <v>55.75</v>
      </c>
      <c r="AA5" s="25">
        <f t="shared" ref="AA5:AC5" si="3">J9</f>
        <v>50.5</v>
      </c>
      <c r="AB5" s="25">
        <f t="shared" si="3"/>
        <v>46.45</v>
      </c>
      <c r="AC5" s="25">
        <f t="shared" si="3"/>
        <v>45.85</v>
      </c>
      <c r="AF5" t="s">
        <v>71</v>
      </c>
      <c r="AG5" s="25">
        <f t="shared" ref="AG5:AG15" si="4">Q5</f>
        <v>10</v>
      </c>
      <c r="AH5" s="25">
        <f t="shared" ref="AH5:AH15" si="5">AB5</f>
        <v>46.45</v>
      </c>
      <c r="AJ5" t="s">
        <v>71</v>
      </c>
      <c r="AK5" s="25">
        <f t="shared" ref="AK5:AK15" si="6">R5</f>
        <v>39.75</v>
      </c>
      <c r="AL5" s="25">
        <f t="shared" ref="AL5:AL15" si="7">AC5</f>
        <v>45.85</v>
      </c>
      <c r="AN5" t="s">
        <v>71</v>
      </c>
      <c r="AO5" s="25">
        <f t="shared" ref="AO5:AO15" si="8">P5</f>
        <v>37</v>
      </c>
      <c r="AP5" s="25">
        <f t="shared" ref="AP5:AP15" si="9">AA5</f>
        <v>50.5</v>
      </c>
      <c r="AR5" t="s">
        <v>71</v>
      </c>
      <c r="AS5" s="25">
        <f t="shared" ref="AS5:AS15" si="10">O5</f>
        <v>32</v>
      </c>
      <c r="AT5" s="25">
        <f t="shared" ref="AT5:AT15" si="11">Z5</f>
        <v>55.75</v>
      </c>
    </row>
    <row r="6" spans="2:46" x14ac:dyDescent="0.45">
      <c r="N6" t="s">
        <v>72</v>
      </c>
      <c r="O6" s="25">
        <f>C14</f>
        <v>3</v>
      </c>
      <c r="P6" s="25">
        <f t="shared" ref="P6:R6" si="12">D14</f>
        <v>41.250000000000007</v>
      </c>
      <c r="Q6" s="25">
        <f t="shared" si="12"/>
        <v>22</v>
      </c>
      <c r="R6" s="25">
        <f t="shared" si="12"/>
        <v>35.6</v>
      </c>
      <c r="Y6" t="s">
        <v>72</v>
      </c>
      <c r="Z6" s="25">
        <f>I14</f>
        <v>40.5</v>
      </c>
      <c r="AA6" s="25">
        <f t="shared" ref="AA6:AC6" si="13">J14</f>
        <v>57.8</v>
      </c>
      <c r="AB6" s="25">
        <f t="shared" si="13"/>
        <v>53.8</v>
      </c>
      <c r="AC6" s="25">
        <f t="shared" si="13"/>
        <v>58.024999999999999</v>
      </c>
      <c r="AF6" t="s">
        <v>72</v>
      </c>
      <c r="AG6" s="25">
        <f t="shared" si="4"/>
        <v>22</v>
      </c>
      <c r="AH6" s="25">
        <f t="shared" si="5"/>
        <v>53.8</v>
      </c>
      <c r="AJ6" t="s">
        <v>72</v>
      </c>
      <c r="AK6" s="25">
        <f t="shared" si="6"/>
        <v>35.6</v>
      </c>
      <c r="AL6" s="25">
        <f t="shared" si="7"/>
        <v>58.024999999999999</v>
      </c>
      <c r="AN6" t="s">
        <v>72</v>
      </c>
      <c r="AO6" s="25">
        <f t="shared" si="8"/>
        <v>41.250000000000007</v>
      </c>
      <c r="AP6" s="25">
        <f t="shared" si="9"/>
        <v>57.8</v>
      </c>
      <c r="AR6" t="s">
        <v>72</v>
      </c>
      <c r="AS6" s="25">
        <f t="shared" si="10"/>
        <v>3</v>
      </c>
      <c r="AT6" s="25">
        <f t="shared" si="11"/>
        <v>40.5</v>
      </c>
    </row>
    <row r="7" spans="2:46" ht="15.75" x14ac:dyDescent="0.5">
      <c r="B7" s="5"/>
      <c r="C7" s="78" t="s">
        <v>36</v>
      </c>
      <c r="D7" s="79"/>
      <c r="E7" s="79"/>
      <c r="F7" s="80"/>
      <c r="I7" s="81" t="s">
        <v>38</v>
      </c>
      <c r="J7" s="82"/>
      <c r="K7" s="82"/>
      <c r="L7" s="83"/>
      <c r="M7" s="22"/>
      <c r="N7" t="s">
        <v>73</v>
      </c>
      <c r="O7" s="25">
        <f>C19</f>
        <v>83.5</v>
      </c>
      <c r="P7" s="25">
        <f t="shared" ref="P7:R7" si="14">D19</f>
        <v>35.144999999999996</v>
      </c>
      <c r="Q7" s="25">
        <f t="shared" si="14"/>
        <v>19.800000000000004</v>
      </c>
      <c r="R7" s="25">
        <f t="shared" si="14"/>
        <v>40.400000000000006</v>
      </c>
      <c r="Y7" t="s">
        <v>73</v>
      </c>
      <c r="Z7" s="25">
        <f>I19</f>
        <v>83.5</v>
      </c>
      <c r="AA7" s="25">
        <f t="shared" ref="AA7:AC7" si="15">J19</f>
        <v>51.675000000000004</v>
      </c>
      <c r="AB7" s="25">
        <f t="shared" si="15"/>
        <v>61.3</v>
      </c>
      <c r="AC7" s="25">
        <f t="shared" si="15"/>
        <v>59.374999999999993</v>
      </c>
      <c r="AF7" t="s">
        <v>73</v>
      </c>
      <c r="AG7" s="25">
        <f t="shared" si="4"/>
        <v>19.800000000000004</v>
      </c>
      <c r="AH7" s="25">
        <f t="shared" si="5"/>
        <v>61.3</v>
      </c>
      <c r="AJ7" t="s">
        <v>73</v>
      </c>
      <c r="AK7" s="25">
        <f t="shared" si="6"/>
        <v>40.400000000000006</v>
      </c>
      <c r="AL7" s="25">
        <f t="shared" si="7"/>
        <v>59.374999999999993</v>
      </c>
      <c r="AN7" t="s">
        <v>73</v>
      </c>
      <c r="AO7" s="25">
        <f t="shared" si="8"/>
        <v>35.144999999999996</v>
      </c>
      <c r="AP7" s="25">
        <f t="shared" si="9"/>
        <v>51.675000000000004</v>
      </c>
      <c r="AR7" t="s">
        <v>73</v>
      </c>
      <c r="AS7" s="25">
        <f t="shared" si="10"/>
        <v>83.5</v>
      </c>
      <c r="AT7" s="25">
        <f t="shared" si="11"/>
        <v>83.5</v>
      </c>
    </row>
    <row r="8" spans="2:46" ht="39.6" customHeight="1" x14ac:dyDescent="0.45">
      <c r="B8" s="17" t="s">
        <v>43</v>
      </c>
      <c r="C8" s="84" t="str">
        <f>'Dec 8th'!D3</f>
        <v xml:space="preserve"> Salisbury steak w/Mush. Gravy, Cheesy Penne, Green Beans</v>
      </c>
      <c r="D8" s="85"/>
      <c r="E8" s="85"/>
      <c r="F8" s="86"/>
      <c r="I8" s="84" t="str">
        <f>'Dec 8th'!D17</f>
        <v xml:space="preserve"> Olive oil, Warm Papaya leaf tea, Salisbury steak w/Mush. gravy, Cheese Penne, Green beans, Pistachio nuts</v>
      </c>
      <c r="J8" s="85"/>
      <c r="K8" s="85"/>
      <c r="L8" s="86"/>
      <c r="M8" s="23"/>
      <c r="N8" t="s">
        <v>62</v>
      </c>
      <c r="O8" s="25">
        <f>C24</f>
        <v>30.25</v>
      </c>
      <c r="P8" s="25">
        <f t="shared" ref="P8:R8" si="16">D24</f>
        <v>40.92</v>
      </c>
      <c r="Q8" s="25">
        <f t="shared" si="16"/>
        <v>28</v>
      </c>
      <c r="R8" s="25">
        <f t="shared" si="16"/>
        <v>47.6</v>
      </c>
      <c r="Y8" t="s">
        <v>62</v>
      </c>
      <c r="Z8" s="25">
        <f>I24</f>
        <v>30.25</v>
      </c>
      <c r="AA8" s="25">
        <f t="shared" ref="AA8:AC8" si="17">J24</f>
        <v>58.8</v>
      </c>
      <c r="AB8" s="25">
        <f t="shared" si="17"/>
        <v>52.100000000000009</v>
      </c>
      <c r="AC8" s="25">
        <f t="shared" si="17"/>
        <v>46.699999999999996</v>
      </c>
      <c r="AF8" t="s">
        <v>62</v>
      </c>
      <c r="AG8" s="25">
        <f t="shared" si="4"/>
        <v>28</v>
      </c>
      <c r="AH8" s="25">
        <f t="shared" si="5"/>
        <v>52.100000000000009</v>
      </c>
      <c r="AJ8" t="s">
        <v>62</v>
      </c>
      <c r="AK8" s="25">
        <f t="shared" si="6"/>
        <v>47.6</v>
      </c>
      <c r="AL8" s="25">
        <f t="shared" si="7"/>
        <v>46.699999999999996</v>
      </c>
      <c r="AN8" t="s">
        <v>62</v>
      </c>
      <c r="AO8" s="25">
        <f t="shared" si="8"/>
        <v>40.92</v>
      </c>
      <c r="AP8" s="25">
        <f t="shared" si="9"/>
        <v>58.8</v>
      </c>
      <c r="AR8" t="s">
        <v>62</v>
      </c>
      <c r="AS8" s="25">
        <f t="shared" si="10"/>
        <v>30.25</v>
      </c>
      <c r="AT8" s="25">
        <f t="shared" si="11"/>
        <v>30.25</v>
      </c>
    </row>
    <row r="9" spans="2:46" ht="15.75" x14ac:dyDescent="0.5">
      <c r="C9" s="19">
        <f>'Dec 8th'!E3</f>
        <v>32</v>
      </c>
      <c r="D9" s="19">
        <f>'Dec 8th'!F3</f>
        <v>37</v>
      </c>
      <c r="E9" s="19">
        <f>'Dec 8th'!G3</f>
        <v>10</v>
      </c>
      <c r="F9" s="19">
        <f>'Dec 8th'!H3</f>
        <v>39.75</v>
      </c>
      <c r="G9" s="20"/>
      <c r="H9" s="20"/>
      <c r="I9" s="19">
        <f>'Dec 8th'!E17</f>
        <v>55.75</v>
      </c>
      <c r="J9" s="19">
        <f>'Dec 8th'!F17</f>
        <v>50.5</v>
      </c>
      <c r="K9" s="19">
        <f>'Dec 8th'!G17</f>
        <v>46.45</v>
      </c>
      <c r="L9" s="19">
        <f>'Dec 8th'!H17</f>
        <v>45.85</v>
      </c>
      <c r="M9" s="24"/>
      <c r="N9" t="s">
        <v>63</v>
      </c>
      <c r="O9" s="25">
        <f>C29</f>
        <v>77</v>
      </c>
      <c r="P9" s="25">
        <f t="shared" ref="P9:R9" si="18">D29</f>
        <v>35.145000000000003</v>
      </c>
      <c r="Q9" s="25">
        <f t="shared" si="18"/>
        <v>15.200000000000001</v>
      </c>
      <c r="R9" s="25">
        <f t="shared" si="18"/>
        <v>33.300000000000004</v>
      </c>
      <c r="Y9" t="s">
        <v>63</v>
      </c>
      <c r="Z9" s="25">
        <f>I29</f>
        <v>78.25</v>
      </c>
      <c r="AA9" s="25">
        <f t="shared" ref="AA9:AC9" si="19">J29</f>
        <v>63.075000000000003</v>
      </c>
      <c r="AB9" s="25">
        <f t="shared" si="19"/>
        <v>63.9</v>
      </c>
      <c r="AC9" s="25">
        <f t="shared" si="19"/>
        <v>62.35</v>
      </c>
      <c r="AF9" t="s">
        <v>63</v>
      </c>
      <c r="AG9" s="25">
        <f t="shared" si="4"/>
        <v>15.200000000000001</v>
      </c>
      <c r="AH9" s="25">
        <f t="shared" si="5"/>
        <v>63.9</v>
      </c>
      <c r="AJ9" t="s">
        <v>63</v>
      </c>
      <c r="AK9" s="25">
        <f t="shared" si="6"/>
        <v>33.300000000000004</v>
      </c>
      <c r="AL9" s="25">
        <f t="shared" si="7"/>
        <v>62.35</v>
      </c>
      <c r="AN9" t="s">
        <v>63</v>
      </c>
      <c r="AO9" s="25">
        <f t="shared" si="8"/>
        <v>35.145000000000003</v>
      </c>
      <c r="AP9" s="25">
        <f t="shared" si="9"/>
        <v>63.075000000000003</v>
      </c>
      <c r="AR9" t="s">
        <v>63</v>
      </c>
      <c r="AS9" s="25">
        <f t="shared" si="10"/>
        <v>77</v>
      </c>
      <c r="AT9" s="25">
        <f t="shared" si="11"/>
        <v>78.25</v>
      </c>
    </row>
    <row r="10" spans="2:46" x14ac:dyDescent="0.45">
      <c r="C10" s="18" t="s">
        <v>39</v>
      </c>
      <c r="D10" s="18" t="s">
        <v>40</v>
      </c>
      <c r="E10" s="18" t="s">
        <v>41</v>
      </c>
      <c r="F10" s="18" t="s">
        <v>42</v>
      </c>
      <c r="I10" s="18" t="s">
        <v>39</v>
      </c>
      <c r="J10" s="18" t="s">
        <v>40</v>
      </c>
      <c r="K10" s="18" t="s">
        <v>41</v>
      </c>
      <c r="L10" s="18" t="s">
        <v>42</v>
      </c>
      <c r="M10" s="18"/>
      <c r="N10" t="s">
        <v>64</v>
      </c>
      <c r="O10" s="25">
        <f>C34</f>
        <v>32</v>
      </c>
      <c r="P10" s="25">
        <f t="shared" ref="P10:R10" si="20">D34</f>
        <v>58.08</v>
      </c>
      <c r="Q10" s="25">
        <f t="shared" si="20"/>
        <v>3.8000000000000003</v>
      </c>
      <c r="R10" s="25">
        <f t="shared" si="20"/>
        <v>30.700000000000003</v>
      </c>
      <c r="Y10" t="s">
        <v>64</v>
      </c>
      <c r="Z10" s="25">
        <f>I34</f>
        <v>36</v>
      </c>
      <c r="AA10" s="25">
        <f t="shared" ref="AA10:AC10" si="21">J34</f>
        <v>61.2</v>
      </c>
      <c r="AB10" s="25">
        <f t="shared" si="21"/>
        <v>46.050000000000004</v>
      </c>
      <c r="AC10" s="25">
        <f t="shared" si="21"/>
        <v>53.975000000000001</v>
      </c>
      <c r="AF10" t="s">
        <v>64</v>
      </c>
      <c r="AG10" s="25">
        <f t="shared" si="4"/>
        <v>3.8000000000000003</v>
      </c>
      <c r="AH10" s="25">
        <f t="shared" si="5"/>
        <v>46.050000000000004</v>
      </c>
      <c r="AJ10" t="s">
        <v>64</v>
      </c>
      <c r="AK10" s="25">
        <f t="shared" si="6"/>
        <v>30.700000000000003</v>
      </c>
      <c r="AL10" s="25">
        <f t="shared" si="7"/>
        <v>53.975000000000001</v>
      </c>
      <c r="AN10" t="s">
        <v>64</v>
      </c>
      <c r="AO10" s="25">
        <f t="shared" si="8"/>
        <v>58.08</v>
      </c>
      <c r="AP10" s="25">
        <f t="shared" si="9"/>
        <v>61.2</v>
      </c>
      <c r="AR10" t="s">
        <v>64</v>
      </c>
      <c r="AS10" s="25">
        <f t="shared" si="10"/>
        <v>32</v>
      </c>
      <c r="AT10" s="25">
        <f t="shared" si="11"/>
        <v>36</v>
      </c>
    </row>
    <row r="11" spans="2:46" x14ac:dyDescent="0.45">
      <c r="N11" t="s">
        <v>65</v>
      </c>
      <c r="O11" s="25">
        <f>C39</f>
        <v>64.5</v>
      </c>
      <c r="P11" s="25">
        <f t="shared" ref="P11:R11" si="22">D39</f>
        <v>38.61</v>
      </c>
      <c r="Q11" s="25">
        <f t="shared" si="22"/>
        <v>40</v>
      </c>
      <c r="R11" s="25">
        <f t="shared" si="22"/>
        <v>60</v>
      </c>
      <c r="Y11" t="s">
        <v>65</v>
      </c>
      <c r="Z11" s="25">
        <f>I39</f>
        <v>64.5</v>
      </c>
      <c r="AA11" s="25">
        <f t="shared" ref="AA11:AC11" si="23">J39</f>
        <v>51.5</v>
      </c>
      <c r="AB11" s="25">
        <f t="shared" si="23"/>
        <v>45.099999999999994</v>
      </c>
      <c r="AC11" s="25">
        <f t="shared" si="23"/>
        <v>60.900000000000006</v>
      </c>
      <c r="AF11" t="s">
        <v>65</v>
      </c>
      <c r="AG11" s="25">
        <f t="shared" si="4"/>
        <v>40</v>
      </c>
      <c r="AH11" s="25">
        <f t="shared" si="5"/>
        <v>45.099999999999994</v>
      </c>
      <c r="AJ11" t="s">
        <v>65</v>
      </c>
      <c r="AK11" s="25">
        <f t="shared" si="6"/>
        <v>60</v>
      </c>
      <c r="AL11" s="25">
        <f t="shared" si="7"/>
        <v>60.900000000000006</v>
      </c>
      <c r="AN11" t="s">
        <v>65</v>
      </c>
      <c r="AO11" s="25">
        <f t="shared" si="8"/>
        <v>38.61</v>
      </c>
      <c r="AP11" s="25">
        <f t="shared" si="9"/>
        <v>51.5</v>
      </c>
      <c r="AR11" t="s">
        <v>65</v>
      </c>
      <c r="AS11" s="25">
        <f t="shared" si="10"/>
        <v>64.5</v>
      </c>
      <c r="AT11" s="25">
        <f t="shared" si="11"/>
        <v>64.5</v>
      </c>
    </row>
    <row r="12" spans="2:46" ht="15.75" x14ac:dyDescent="0.5">
      <c r="B12" s="5"/>
      <c r="C12" s="78" t="s">
        <v>36</v>
      </c>
      <c r="D12" s="79"/>
      <c r="E12" s="79"/>
      <c r="F12" s="80"/>
      <c r="I12" s="81" t="s">
        <v>38</v>
      </c>
      <c r="J12" s="82"/>
      <c r="K12" s="82"/>
      <c r="L12" s="83"/>
      <c r="M12" s="22"/>
      <c r="N12" t="s">
        <v>66</v>
      </c>
      <c r="O12" s="25">
        <f>C44</f>
        <v>62.199999999999996</v>
      </c>
      <c r="P12" s="25">
        <f t="shared" ref="P12:R12" si="24">D44</f>
        <v>38.61</v>
      </c>
      <c r="Q12" s="25">
        <f t="shared" si="24"/>
        <v>25.2</v>
      </c>
      <c r="R12" s="25">
        <f t="shared" si="24"/>
        <v>36.400000000000006</v>
      </c>
      <c r="Y12" t="s">
        <v>66</v>
      </c>
      <c r="Z12" s="25">
        <f>I44</f>
        <v>62.199999999999996</v>
      </c>
      <c r="AA12" s="25">
        <f t="shared" ref="AA12:AC12" si="25">J44</f>
        <v>53.95</v>
      </c>
      <c r="AB12" s="25">
        <f t="shared" si="25"/>
        <v>47.05</v>
      </c>
      <c r="AC12" s="25">
        <f t="shared" si="25"/>
        <v>69.674999999999997</v>
      </c>
      <c r="AF12" t="s">
        <v>66</v>
      </c>
      <c r="AG12" s="25">
        <f t="shared" si="4"/>
        <v>25.2</v>
      </c>
      <c r="AH12" s="25">
        <f t="shared" si="5"/>
        <v>47.05</v>
      </c>
      <c r="AJ12" t="s">
        <v>66</v>
      </c>
      <c r="AK12" s="25">
        <f t="shared" si="6"/>
        <v>36.400000000000006</v>
      </c>
      <c r="AL12" s="25">
        <f t="shared" si="7"/>
        <v>69.674999999999997</v>
      </c>
      <c r="AN12" t="s">
        <v>66</v>
      </c>
      <c r="AO12" s="25">
        <f t="shared" si="8"/>
        <v>38.61</v>
      </c>
      <c r="AP12" s="25">
        <f t="shared" si="9"/>
        <v>53.95</v>
      </c>
      <c r="AR12" t="s">
        <v>66</v>
      </c>
      <c r="AS12" s="25">
        <f t="shared" si="10"/>
        <v>62.199999999999996</v>
      </c>
      <c r="AT12" s="25">
        <f t="shared" si="11"/>
        <v>62.199999999999996</v>
      </c>
    </row>
    <row r="13" spans="2:46" ht="35.1" customHeight="1" x14ac:dyDescent="0.45">
      <c r="B13" s="17" t="s">
        <v>44</v>
      </c>
      <c r="C13" s="84" t="str">
        <f>'Dec 9th'!D3</f>
        <v xml:space="preserve"> Stuffed Bell pepper, Italian vegetables, Brownie</v>
      </c>
      <c r="D13" s="85"/>
      <c r="E13" s="85"/>
      <c r="F13" s="86"/>
      <c r="I13" s="84" t="str">
        <f>'Dec 9th'!D19</f>
        <v xml:space="preserve"> Olive oil, Warm ground Ginger tea, Stuffed Bell Pepper, Cooked Broccoli Raab, Dry roasted almonds, Pecan pie slice</v>
      </c>
      <c r="J13" s="85"/>
      <c r="K13" s="85"/>
      <c r="L13" s="86"/>
      <c r="M13" s="23"/>
      <c r="N13" t="s">
        <v>67</v>
      </c>
      <c r="O13" s="25">
        <f>C49</f>
        <v>98</v>
      </c>
      <c r="P13" s="25">
        <f t="shared" ref="P13:R13" si="26">D49</f>
        <v>51.150000000000006</v>
      </c>
      <c r="Q13" s="25">
        <f t="shared" si="26"/>
        <v>25.5</v>
      </c>
      <c r="R13" s="25">
        <f t="shared" si="26"/>
        <v>30.2</v>
      </c>
      <c r="Y13" t="s">
        <v>67</v>
      </c>
      <c r="Z13" s="25">
        <f>I49</f>
        <v>88.75</v>
      </c>
      <c r="AA13" s="25">
        <f t="shared" ref="AA13:AC13" si="27">J49</f>
        <v>71</v>
      </c>
      <c r="AB13" s="25">
        <f t="shared" si="27"/>
        <v>69.575000000000003</v>
      </c>
      <c r="AC13" s="25">
        <f t="shared" si="27"/>
        <v>53.85</v>
      </c>
      <c r="AF13" t="s">
        <v>67</v>
      </c>
      <c r="AG13" s="25">
        <f t="shared" si="4"/>
        <v>25.5</v>
      </c>
      <c r="AH13" s="25">
        <f t="shared" si="5"/>
        <v>69.575000000000003</v>
      </c>
      <c r="AJ13" t="s">
        <v>67</v>
      </c>
      <c r="AK13" s="25">
        <f t="shared" si="6"/>
        <v>30.2</v>
      </c>
      <c r="AL13" s="25">
        <f t="shared" si="7"/>
        <v>53.85</v>
      </c>
      <c r="AN13" t="s">
        <v>67</v>
      </c>
      <c r="AO13" s="25">
        <f t="shared" si="8"/>
        <v>51.150000000000006</v>
      </c>
      <c r="AP13" s="25">
        <f t="shared" si="9"/>
        <v>71</v>
      </c>
      <c r="AR13" t="s">
        <v>67</v>
      </c>
      <c r="AS13" s="25">
        <f t="shared" si="10"/>
        <v>98</v>
      </c>
      <c r="AT13" s="25">
        <f t="shared" si="11"/>
        <v>88.75</v>
      </c>
    </row>
    <row r="14" spans="2:46" ht="15.75" x14ac:dyDescent="0.5">
      <c r="C14" s="19">
        <f>'Dec 9th'!E3</f>
        <v>3</v>
      </c>
      <c r="D14" s="19">
        <f>'Dec 9th'!F3</f>
        <v>41.250000000000007</v>
      </c>
      <c r="E14" s="19">
        <f>'Dec 9th'!G3</f>
        <v>22</v>
      </c>
      <c r="F14" s="19">
        <f>'Dec 9th'!H3</f>
        <v>35.6</v>
      </c>
      <c r="G14" s="20"/>
      <c r="H14" s="20"/>
      <c r="I14" s="19">
        <f>'Dec 9th'!E19</f>
        <v>40.5</v>
      </c>
      <c r="J14" s="19">
        <f>'Dec 9th'!F19</f>
        <v>57.8</v>
      </c>
      <c r="K14" s="19">
        <f>'Dec 9th'!G19</f>
        <v>53.8</v>
      </c>
      <c r="L14" s="19">
        <f>'Dec 9th'!H19</f>
        <v>58.024999999999999</v>
      </c>
      <c r="M14" s="24"/>
      <c r="N14" t="s">
        <v>68</v>
      </c>
      <c r="O14" s="25">
        <f>C54</f>
        <v>32</v>
      </c>
      <c r="P14" s="25">
        <f t="shared" ref="P14:R14" si="28">D54</f>
        <v>43.230000000000004</v>
      </c>
      <c r="Q14" s="25">
        <f t="shared" si="28"/>
        <v>13</v>
      </c>
      <c r="R14" s="25">
        <f t="shared" si="28"/>
        <v>45</v>
      </c>
      <c r="Y14" t="s">
        <v>68</v>
      </c>
      <c r="Z14" s="25">
        <f>I54</f>
        <v>55.75</v>
      </c>
      <c r="AA14" s="25">
        <f t="shared" ref="AA14:AC14" si="29">J54</f>
        <v>61.15</v>
      </c>
      <c r="AB14" s="25">
        <f t="shared" si="29"/>
        <v>55.85</v>
      </c>
      <c r="AC14" s="25">
        <f t="shared" si="29"/>
        <v>54.400000000000006</v>
      </c>
      <c r="AF14" t="s">
        <v>68</v>
      </c>
      <c r="AG14" s="25">
        <f t="shared" si="4"/>
        <v>13</v>
      </c>
      <c r="AH14" s="25">
        <f t="shared" si="5"/>
        <v>55.85</v>
      </c>
      <c r="AJ14" t="s">
        <v>68</v>
      </c>
      <c r="AK14" s="25">
        <f t="shared" si="6"/>
        <v>45</v>
      </c>
      <c r="AL14" s="25">
        <f t="shared" si="7"/>
        <v>54.400000000000006</v>
      </c>
      <c r="AN14" t="s">
        <v>68</v>
      </c>
      <c r="AO14" s="25">
        <f t="shared" si="8"/>
        <v>43.230000000000004</v>
      </c>
      <c r="AP14" s="25">
        <f t="shared" si="9"/>
        <v>61.15</v>
      </c>
      <c r="AR14" t="s">
        <v>68</v>
      </c>
      <c r="AS14" s="25">
        <f t="shared" si="10"/>
        <v>32</v>
      </c>
      <c r="AT14" s="25">
        <f t="shared" si="11"/>
        <v>55.75</v>
      </c>
    </row>
    <row r="15" spans="2:46" x14ac:dyDescent="0.45">
      <c r="C15" s="18" t="s">
        <v>39</v>
      </c>
      <c r="D15" s="18" t="s">
        <v>40</v>
      </c>
      <c r="E15" s="18" t="s">
        <v>41</v>
      </c>
      <c r="F15" s="18" t="s">
        <v>42</v>
      </c>
      <c r="I15" s="18" t="s">
        <v>39</v>
      </c>
      <c r="J15" s="18" t="s">
        <v>40</v>
      </c>
      <c r="K15" s="18" t="s">
        <v>41</v>
      </c>
      <c r="L15" s="18" t="s">
        <v>42</v>
      </c>
      <c r="M15" s="18"/>
      <c r="N15" t="s">
        <v>69</v>
      </c>
      <c r="O15" s="25">
        <f>C59</f>
        <v>97</v>
      </c>
      <c r="P15" s="25">
        <f t="shared" ref="P15:R15" si="30">D59</f>
        <v>29.04</v>
      </c>
      <c r="Q15" s="25">
        <f t="shared" si="30"/>
        <v>7</v>
      </c>
      <c r="R15" s="25">
        <f t="shared" si="30"/>
        <v>39.900000000000006</v>
      </c>
      <c r="Y15" t="s">
        <v>69</v>
      </c>
      <c r="Z15" s="25">
        <f>I59</f>
        <v>88.25</v>
      </c>
      <c r="AA15" s="25">
        <f t="shared" ref="AA15:AC15" si="31">J59</f>
        <v>58.75</v>
      </c>
      <c r="AB15" s="25">
        <f t="shared" si="31"/>
        <v>58.15</v>
      </c>
      <c r="AC15" s="25">
        <f t="shared" si="31"/>
        <v>52.925000000000004</v>
      </c>
      <c r="AF15" t="s">
        <v>69</v>
      </c>
      <c r="AG15" s="25">
        <f t="shared" si="4"/>
        <v>7</v>
      </c>
      <c r="AH15" s="25">
        <f t="shared" si="5"/>
        <v>58.15</v>
      </c>
      <c r="AJ15" t="s">
        <v>69</v>
      </c>
      <c r="AK15" s="25">
        <f t="shared" si="6"/>
        <v>39.900000000000006</v>
      </c>
      <c r="AL15" s="25">
        <f t="shared" si="7"/>
        <v>52.925000000000004</v>
      </c>
      <c r="AN15" t="s">
        <v>69</v>
      </c>
      <c r="AO15" s="25">
        <f t="shared" si="8"/>
        <v>29.04</v>
      </c>
      <c r="AP15" s="25">
        <f t="shared" si="9"/>
        <v>58.75</v>
      </c>
      <c r="AR15" t="s">
        <v>69</v>
      </c>
      <c r="AS15" s="25">
        <f t="shared" si="10"/>
        <v>97</v>
      </c>
      <c r="AT15" s="25">
        <f t="shared" si="11"/>
        <v>88.25</v>
      </c>
    </row>
    <row r="16" spans="2:46" x14ac:dyDescent="0.45">
      <c r="O16" s="25"/>
      <c r="P16" s="25"/>
      <c r="Q16" s="25"/>
      <c r="R16" s="25"/>
      <c r="Z16" s="25"/>
      <c r="AA16" s="25"/>
      <c r="AB16" s="25"/>
      <c r="AC16" s="25"/>
      <c r="AG16" s="25">
        <f>AVERAGE(AG4:AG15)</f>
        <v>18.274999999999999</v>
      </c>
      <c r="AH16" s="25">
        <f>AVERAGE(AH4:AH15)</f>
        <v>54.256250000000001</v>
      </c>
      <c r="AK16" s="25">
        <f>AVERAGE(AK4:AK15)</f>
        <v>37.962500000000006</v>
      </c>
      <c r="AL16" s="25">
        <f>AVERAGE(AL4:AL15)</f>
        <v>56.087499999999999</v>
      </c>
      <c r="AO16" s="25">
        <f>AVERAGE(AO4:AO15)</f>
        <v>40.483333333333341</v>
      </c>
      <c r="AP16" s="25">
        <f>AVERAGE(AP4:AP15)</f>
        <v>58.466666666666669</v>
      </c>
      <c r="AS16" s="25">
        <f>AVERAGE(AS4:AS15)</f>
        <v>52.787500000000001</v>
      </c>
      <c r="AT16" s="25">
        <f>AVERAGE(AT4:AT15)</f>
        <v>61.1</v>
      </c>
    </row>
    <row r="17" spans="2:46" ht="15.75" x14ac:dyDescent="0.5">
      <c r="B17" s="5"/>
      <c r="C17" s="78" t="s">
        <v>36</v>
      </c>
      <c r="D17" s="79"/>
      <c r="E17" s="79"/>
      <c r="F17" s="80"/>
      <c r="I17" s="81" t="s">
        <v>38</v>
      </c>
      <c r="J17" s="82"/>
      <c r="K17" s="82"/>
      <c r="L17" s="83"/>
      <c r="M17" s="22"/>
      <c r="O17" s="25"/>
      <c r="P17" s="25"/>
      <c r="Q17" s="25"/>
      <c r="R17" s="25"/>
      <c r="Z17" s="25"/>
      <c r="AA17" s="25"/>
      <c r="AB17" s="25"/>
      <c r="AC17" s="25"/>
      <c r="AG17" s="25"/>
      <c r="AH17" s="27">
        <f>(AH16-AG16)/AG16</f>
        <v>1.9688782489740084</v>
      </c>
      <c r="AK17" s="25"/>
      <c r="AL17" s="27">
        <f>(AL16-AK16)/AK16</f>
        <v>0.47744484688837641</v>
      </c>
      <c r="AO17" s="25"/>
      <c r="AP17" s="27">
        <f>(AP16-AO16)/AO16</f>
        <v>0.44421572663647568</v>
      </c>
      <c r="AS17" s="25"/>
      <c r="AT17" s="27">
        <f>(AT16-AS16)/AS16</f>
        <v>0.15747099218565</v>
      </c>
    </row>
    <row r="18" spans="2:46" ht="36" customHeight="1" x14ac:dyDescent="0.45">
      <c r="B18" s="17" t="s">
        <v>52</v>
      </c>
      <c r="C18" s="84" t="str">
        <f>'Dec 10th'!D3</f>
        <v xml:space="preserve"> Chicken noodle Casserole, Zucchini, Chocolate pudding</v>
      </c>
      <c r="D18" s="85"/>
      <c r="E18" s="85"/>
      <c r="F18" s="86"/>
      <c r="I18" s="84" t="str">
        <f>'Dec 10th'!D11</f>
        <v xml:space="preserve"> Olive oil, Warm Basil pepper tea, Chicken noodle Casserole, Cooked Broccoli Raab, Zucchini, Chocolate pudding</v>
      </c>
      <c r="J18" s="85"/>
      <c r="K18" s="85"/>
      <c r="L18" s="86"/>
      <c r="M18" s="23"/>
      <c r="O18" s="25"/>
      <c r="P18" s="25"/>
      <c r="Q18" s="25"/>
      <c r="R18" s="25"/>
    </row>
    <row r="19" spans="2:46" ht="15.75" x14ac:dyDescent="0.5">
      <c r="C19" s="19">
        <f>'Dec 10th'!E3</f>
        <v>83.5</v>
      </c>
      <c r="D19" s="19">
        <f>'Dec 10th'!F3</f>
        <v>35.144999999999996</v>
      </c>
      <c r="E19" s="19">
        <f>'Dec 10th'!G3</f>
        <v>19.800000000000004</v>
      </c>
      <c r="F19" s="19">
        <f>'Dec 10th'!H3</f>
        <v>40.400000000000006</v>
      </c>
      <c r="G19" s="20"/>
      <c r="H19" s="20"/>
      <c r="I19" s="19">
        <f>'Dec 10th'!E11</f>
        <v>83.5</v>
      </c>
      <c r="J19" s="19">
        <f>'Dec 10th'!F11</f>
        <v>51.675000000000004</v>
      </c>
      <c r="K19" s="19">
        <f>'Dec 10th'!G11</f>
        <v>61.3</v>
      </c>
      <c r="L19" s="19">
        <f>'Dec 10th'!H11</f>
        <v>59.374999999999993</v>
      </c>
      <c r="M19" s="24"/>
    </row>
    <row r="20" spans="2:46" x14ac:dyDescent="0.45">
      <c r="C20" s="18" t="s">
        <v>39</v>
      </c>
      <c r="D20" s="18" t="s">
        <v>40</v>
      </c>
      <c r="E20" s="18" t="s">
        <v>41</v>
      </c>
      <c r="F20" s="18" t="s">
        <v>42</v>
      </c>
      <c r="I20" s="18" t="s">
        <v>39</v>
      </c>
      <c r="J20" s="18" t="s">
        <v>40</v>
      </c>
      <c r="K20" s="18" t="s">
        <v>41</v>
      </c>
      <c r="L20" s="18" t="s">
        <v>42</v>
      </c>
      <c r="M20" s="18"/>
    </row>
    <row r="22" spans="2:46" ht="15.75" x14ac:dyDescent="0.5">
      <c r="B22" s="5"/>
      <c r="C22" s="78" t="s">
        <v>36</v>
      </c>
      <c r="D22" s="79"/>
      <c r="E22" s="79"/>
      <c r="F22" s="80"/>
      <c r="I22" s="81" t="s">
        <v>38</v>
      </c>
      <c r="J22" s="82"/>
      <c r="K22" s="82"/>
      <c r="L22" s="83"/>
    </row>
    <row r="23" spans="2:46" ht="31.5" customHeight="1" x14ac:dyDescent="0.45">
      <c r="B23" s="17" t="s">
        <v>62</v>
      </c>
      <c r="C23" s="84" t="str">
        <f>'Dec 14th'!D3</f>
        <v xml:space="preserve"> Beefy Mac &amp; Cheese, Spinach, Brownie</v>
      </c>
      <c r="D23" s="85"/>
      <c r="E23" s="85"/>
      <c r="F23" s="86"/>
      <c r="I23" s="84" t="str">
        <f>'Dec 14th'!D19</f>
        <v xml:space="preserve"> Olive oil, Warm Basil Pepper tea, Beefy Mac &amp; Cheese, Spinach, Hummus, Pecan Pie</v>
      </c>
      <c r="J23" s="85"/>
      <c r="K23" s="85"/>
      <c r="L23" s="86"/>
    </row>
    <row r="24" spans="2:46" ht="15.75" x14ac:dyDescent="0.5">
      <c r="C24" s="19">
        <f>'Dec 14th'!E3</f>
        <v>30.25</v>
      </c>
      <c r="D24" s="19">
        <f>'Dec 14th'!F3</f>
        <v>40.92</v>
      </c>
      <c r="E24" s="19">
        <f>'Dec 14th'!G3</f>
        <v>28</v>
      </c>
      <c r="F24" s="19">
        <f>'Dec 14th'!H3</f>
        <v>47.6</v>
      </c>
      <c r="G24" s="20"/>
      <c r="H24" s="20"/>
      <c r="I24" s="19">
        <f>'Dec 14th'!E19</f>
        <v>30.25</v>
      </c>
      <c r="J24" s="19">
        <f>'Dec 14th'!F19</f>
        <v>58.8</v>
      </c>
      <c r="K24" s="19">
        <f>'Dec 14th'!G19</f>
        <v>52.100000000000009</v>
      </c>
      <c r="L24" s="19">
        <f>'Dec 14th'!H19</f>
        <v>46.699999999999996</v>
      </c>
    </row>
    <row r="25" spans="2:46" x14ac:dyDescent="0.45">
      <c r="C25" s="18" t="s">
        <v>39</v>
      </c>
      <c r="D25" s="18" t="s">
        <v>40</v>
      </c>
      <c r="E25" s="18" t="s">
        <v>41</v>
      </c>
      <c r="F25" s="18" t="s">
        <v>42</v>
      </c>
      <c r="I25" s="18" t="s">
        <v>39</v>
      </c>
      <c r="J25" s="18" t="s">
        <v>40</v>
      </c>
      <c r="K25" s="18" t="s">
        <v>41</v>
      </c>
      <c r="L25" s="18" t="s">
        <v>42</v>
      </c>
    </row>
    <row r="27" spans="2:46" ht="15.75" x14ac:dyDescent="0.5">
      <c r="B27" s="5"/>
      <c r="C27" s="78" t="s">
        <v>36</v>
      </c>
      <c r="D27" s="79"/>
      <c r="E27" s="79"/>
      <c r="F27" s="80"/>
      <c r="I27" s="81" t="s">
        <v>38</v>
      </c>
      <c r="J27" s="82"/>
      <c r="K27" s="82"/>
      <c r="L27" s="83"/>
    </row>
    <row r="28" spans="2:46" ht="30.6" customHeight="1" x14ac:dyDescent="0.45">
      <c r="B28" s="17" t="s">
        <v>63</v>
      </c>
      <c r="C28" s="84" t="str">
        <f>'Dec 15th'!D3</f>
        <v xml:space="preserve"> Lasagna, Italian vegetables, Apple pie squares</v>
      </c>
      <c r="D28" s="85"/>
      <c r="E28" s="85"/>
      <c r="F28" s="86"/>
      <c r="I28" s="84" t="str">
        <f>'Dec 15th'!D19</f>
        <v xml:space="preserve"> Olive oil, Warm Papaya leaf tea, Lasagna, Cooked Broccoli Raab, Pistachio nuts, Cherry pie slice</v>
      </c>
      <c r="J28" s="85"/>
      <c r="K28" s="85"/>
      <c r="L28" s="86"/>
    </row>
    <row r="29" spans="2:46" ht="15.75" x14ac:dyDescent="0.5">
      <c r="C29" s="19">
        <f>'Dec 15th'!E3</f>
        <v>77</v>
      </c>
      <c r="D29" s="19">
        <f>'Dec 15th'!F3</f>
        <v>35.145000000000003</v>
      </c>
      <c r="E29" s="19">
        <f>'Dec 15th'!G3</f>
        <v>15.200000000000001</v>
      </c>
      <c r="F29" s="19">
        <f>'Dec 15th'!H3</f>
        <v>33.300000000000004</v>
      </c>
      <c r="G29" s="20"/>
      <c r="H29" s="20"/>
      <c r="I29" s="19">
        <f>'Dec 15th'!E19</f>
        <v>78.25</v>
      </c>
      <c r="J29" s="19">
        <f>'Dec 15th'!F19</f>
        <v>63.075000000000003</v>
      </c>
      <c r="K29" s="19">
        <f>'Dec 15th'!G19</f>
        <v>63.9</v>
      </c>
      <c r="L29" s="19">
        <f>'Dec 15th'!H19</f>
        <v>62.35</v>
      </c>
    </row>
    <row r="30" spans="2:46" x14ac:dyDescent="0.45">
      <c r="C30" s="18" t="s">
        <v>39</v>
      </c>
      <c r="D30" s="18" t="s">
        <v>40</v>
      </c>
      <c r="E30" s="18" t="s">
        <v>41</v>
      </c>
      <c r="F30" s="18" t="s">
        <v>42</v>
      </c>
      <c r="I30" s="18" t="s">
        <v>39</v>
      </c>
      <c r="J30" s="18" t="s">
        <v>40</v>
      </c>
      <c r="K30" s="18" t="s">
        <v>41</v>
      </c>
      <c r="L30" s="18" t="s">
        <v>42</v>
      </c>
    </row>
    <row r="32" spans="2:46" ht="15.75" x14ac:dyDescent="0.5">
      <c r="B32" s="5"/>
      <c r="C32" s="78" t="s">
        <v>36</v>
      </c>
      <c r="D32" s="79"/>
      <c r="E32" s="79"/>
      <c r="F32" s="80"/>
      <c r="I32" s="81" t="s">
        <v>38</v>
      </c>
      <c r="J32" s="82"/>
      <c r="K32" s="82"/>
      <c r="L32" s="83"/>
    </row>
    <row r="33" spans="2:12" ht="27.4" customHeight="1" x14ac:dyDescent="0.45">
      <c r="B33" s="17" t="s">
        <v>64</v>
      </c>
      <c r="C33" s="84" t="str">
        <f>'Dec 16th'!D3</f>
        <v xml:space="preserve"> Tomatillo Chicken Enchiladas, Refried Beans, Rice</v>
      </c>
      <c r="D33" s="85"/>
      <c r="E33" s="85"/>
      <c r="F33" s="86"/>
      <c r="I33" s="84" t="str">
        <f>'Dec 16th'!D11</f>
        <v xml:space="preserve"> Ghee, Warm ground Ginger tea, Tomataillo Chicken Enchiladas, Cooked spinach, Refried beans, Rice</v>
      </c>
      <c r="J33" s="85"/>
      <c r="K33" s="85"/>
      <c r="L33" s="86"/>
    </row>
    <row r="34" spans="2:12" ht="15.75" x14ac:dyDescent="0.5">
      <c r="C34" s="19">
        <f>'Dec 16th'!E3</f>
        <v>32</v>
      </c>
      <c r="D34" s="19">
        <f>'Dec 16th'!F3</f>
        <v>58.08</v>
      </c>
      <c r="E34" s="19">
        <f>'Dec 16th'!G3</f>
        <v>3.8000000000000003</v>
      </c>
      <c r="F34" s="19">
        <f>'Dec 16th'!H3</f>
        <v>30.700000000000003</v>
      </c>
      <c r="G34" s="20"/>
      <c r="H34" s="20"/>
      <c r="I34" s="19">
        <f>'Dec 16th'!E11</f>
        <v>36</v>
      </c>
      <c r="J34" s="19">
        <f>'Dec 16th'!F11</f>
        <v>61.2</v>
      </c>
      <c r="K34" s="19">
        <f>'Dec 16th'!G11</f>
        <v>46.050000000000004</v>
      </c>
      <c r="L34" s="19">
        <f>'Dec 16th'!H11</f>
        <v>53.975000000000001</v>
      </c>
    </row>
    <row r="35" spans="2:12" x14ac:dyDescent="0.45">
      <c r="C35" s="18" t="s">
        <v>39</v>
      </c>
      <c r="D35" s="18" t="s">
        <v>40</v>
      </c>
      <c r="E35" s="18" t="s">
        <v>41</v>
      </c>
      <c r="F35" s="18" t="s">
        <v>42</v>
      </c>
      <c r="I35" s="18" t="s">
        <v>39</v>
      </c>
      <c r="J35" s="18" t="s">
        <v>40</v>
      </c>
      <c r="K35" s="18" t="s">
        <v>41</v>
      </c>
      <c r="L35" s="18" t="s">
        <v>42</v>
      </c>
    </row>
    <row r="37" spans="2:12" ht="15.75" x14ac:dyDescent="0.5">
      <c r="B37" s="5"/>
      <c r="C37" s="78" t="s">
        <v>36</v>
      </c>
      <c r="D37" s="79"/>
      <c r="E37" s="79"/>
      <c r="F37" s="80"/>
      <c r="I37" s="81" t="s">
        <v>38</v>
      </c>
      <c r="J37" s="82"/>
      <c r="K37" s="82"/>
      <c r="L37" s="83"/>
    </row>
    <row r="38" spans="2:12" ht="31.5" customHeight="1" x14ac:dyDescent="0.45">
      <c r="B38" s="17" t="s">
        <v>65</v>
      </c>
      <c r="C38" s="84" t="str">
        <f>'Dec 17th'!D3</f>
        <v>Southwestern Scramble, Potatoes O’Brien, Peas &amp; Carrots</v>
      </c>
      <c r="D38" s="85"/>
      <c r="E38" s="85"/>
      <c r="F38" s="86"/>
      <c r="I38" s="84" t="str">
        <f>'Dec 17th'!D16</f>
        <v>Olive oil, Warm Basil Pepper tea, Southwestern Scramble, Potatoes O’Brien, Peas &amp; Carrots</v>
      </c>
      <c r="J38" s="85"/>
      <c r="K38" s="85"/>
      <c r="L38" s="86"/>
    </row>
    <row r="39" spans="2:12" ht="15.75" x14ac:dyDescent="0.5">
      <c r="C39" s="19">
        <f>'Dec 17th'!E3</f>
        <v>64.5</v>
      </c>
      <c r="D39" s="19">
        <f>'Dec 17th'!F3</f>
        <v>38.61</v>
      </c>
      <c r="E39" s="19">
        <f>'Dec 17th'!G3</f>
        <v>40</v>
      </c>
      <c r="F39" s="19">
        <f>'Dec 17th'!H3</f>
        <v>60</v>
      </c>
      <c r="G39" s="20"/>
      <c r="H39" s="20"/>
      <c r="I39" s="19">
        <f>'Dec 17th'!E16</f>
        <v>64.5</v>
      </c>
      <c r="J39" s="19">
        <f>'Dec 17th'!F16</f>
        <v>51.5</v>
      </c>
      <c r="K39" s="19">
        <f>'Dec 17th'!G16</f>
        <v>45.099999999999994</v>
      </c>
      <c r="L39" s="19">
        <f>'Dec 17th'!H16</f>
        <v>60.900000000000006</v>
      </c>
    </row>
    <row r="40" spans="2:12" x14ac:dyDescent="0.45">
      <c r="C40" s="18" t="s">
        <v>39</v>
      </c>
      <c r="D40" s="18" t="s">
        <v>40</v>
      </c>
      <c r="E40" s="18" t="s">
        <v>41</v>
      </c>
      <c r="F40" s="18" t="s">
        <v>42</v>
      </c>
      <c r="I40" s="18" t="s">
        <v>39</v>
      </c>
      <c r="J40" s="18" t="s">
        <v>40</v>
      </c>
      <c r="K40" s="18" t="s">
        <v>41</v>
      </c>
      <c r="L40" s="18" t="s">
        <v>42</v>
      </c>
    </row>
    <row r="42" spans="2:12" ht="15.75" x14ac:dyDescent="0.5">
      <c r="B42" s="5"/>
      <c r="C42" s="78" t="s">
        <v>36</v>
      </c>
      <c r="D42" s="79"/>
      <c r="E42" s="79"/>
      <c r="F42" s="80"/>
      <c r="I42" s="81" t="s">
        <v>38</v>
      </c>
      <c r="J42" s="82"/>
      <c r="K42" s="82"/>
      <c r="L42" s="83"/>
    </row>
    <row r="43" spans="2:12" ht="31.5" customHeight="1" x14ac:dyDescent="0.45">
      <c r="B43" s="17" t="s">
        <v>66</v>
      </c>
      <c r="C43" s="84" t="str">
        <f>'Dec 18th'!D3</f>
        <v xml:space="preserve"> Homemade Chili, Cornbread, Mixed Vegetables</v>
      </c>
      <c r="D43" s="85"/>
      <c r="E43" s="85"/>
      <c r="F43" s="86"/>
      <c r="I43" s="84" t="str">
        <f>'Dec 18th'!D11</f>
        <v xml:space="preserve"> Olive oil, Warm ground ginger tea, Homemade Chili, Cooked celery, Cornbread</v>
      </c>
      <c r="J43" s="85"/>
      <c r="K43" s="85"/>
      <c r="L43" s="86"/>
    </row>
    <row r="44" spans="2:12" ht="15.75" x14ac:dyDescent="0.5">
      <c r="C44" s="19">
        <f>'Dec 18th'!E3</f>
        <v>62.199999999999996</v>
      </c>
      <c r="D44" s="19">
        <f>'Dec 18th'!F3</f>
        <v>38.61</v>
      </c>
      <c r="E44" s="19">
        <f>'Dec 18th'!G3</f>
        <v>25.2</v>
      </c>
      <c r="F44" s="19">
        <f>'Dec 18th'!H3</f>
        <v>36.400000000000006</v>
      </c>
      <c r="G44" s="20"/>
      <c r="H44" s="20"/>
      <c r="I44" s="19">
        <f>'Dec 18th'!E11</f>
        <v>62.199999999999996</v>
      </c>
      <c r="J44" s="19">
        <f>'Dec 18th'!F11</f>
        <v>53.95</v>
      </c>
      <c r="K44" s="19">
        <f>'Dec 18th'!G11</f>
        <v>47.05</v>
      </c>
      <c r="L44" s="19">
        <f>'Dec 18th'!H11</f>
        <v>69.674999999999997</v>
      </c>
    </row>
    <row r="45" spans="2:12" x14ac:dyDescent="0.45">
      <c r="C45" s="18" t="s">
        <v>39</v>
      </c>
      <c r="D45" s="18" t="s">
        <v>40</v>
      </c>
      <c r="E45" s="18" t="s">
        <v>41</v>
      </c>
      <c r="F45" s="18" t="s">
        <v>42</v>
      </c>
      <c r="I45" s="18" t="s">
        <v>39</v>
      </c>
      <c r="J45" s="18" t="s">
        <v>40</v>
      </c>
      <c r="K45" s="18" t="s">
        <v>41</v>
      </c>
      <c r="L45" s="18" t="s">
        <v>42</v>
      </c>
    </row>
    <row r="47" spans="2:12" ht="15.75" x14ac:dyDescent="0.5">
      <c r="B47" s="5"/>
      <c r="C47" s="78" t="s">
        <v>36</v>
      </c>
      <c r="D47" s="79"/>
      <c r="E47" s="79"/>
      <c r="F47" s="80"/>
      <c r="I47" s="81" t="s">
        <v>38</v>
      </c>
      <c r="J47" s="82"/>
      <c r="K47" s="82"/>
      <c r="L47" s="83"/>
    </row>
    <row r="48" spans="2:12" ht="32.450000000000003" customHeight="1" x14ac:dyDescent="0.45">
      <c r="B48" s="17" t="s">
        <v>67</v>
      </c>
      <c r="C48" s="84" t="str">
        <f>'Dec 21st'!D3</f>
        <v>Chicken Parmesan over Noodle, Italian Veggies, Blueberry Crisp</v>
      </c>
      <c r="D48" s="85"/>
      <c r="E48" s="85"/>
      <c r="F48" s="86"/>
      <c r="I48" s="84" t="str">
        <f>'Dec 21st'!D19</f>
        <v xml:space="preserve"> Warm Basil Pepper tea, Chicken Parmesan over Noodle, Cooked turnip greens, Flax seeds, Blueberry Crisp</v>
      </c>
      <c r="J48" s="85"/>
      <c r="K48" s="85"/>
      <c r="L48" s="86"/>
    </row>
    <row r="49" spans="2:12" ht="15.75" x14ac:dyDescent="0.5">
      <c r="C49" s="19">
        <f>'Dec 21st'!E3</f>
        <v>98</v>
      </c>
      <c r="D49" s="19">
        <f>'Dec 21st'!F3</f>
        <v>51.150000000000006</v>
      </c>
      <c r="E49" s="19">
        <f>'Dec 21st'!G3</f>
        <v>25.5</v>
      </c>
      <c r="F49" s="19">
        <f>'Dec 21st'!H3</f>
        <v>30.2</v>
      </c>
      <c r="G49" s="20"/>
      <c r="H49" s="20"/>
      <c r="I49" s="19">
        <f>'Dec 21st'!E19</f>
        <v>88.75</v>
      </c>
      <c r="J49" s="19">
        <f>'Dec 21st'!F19</f>
        <v>71</v>
      </c>
      <c r="K49" s="19">
        <f>'Dec 21st'!G19</f>
        <v>69.575000000000003</v>
      </c>
      <c r="L49" s="19">
        <f>'Dec 21st'!H19</f>
        <v>53.85</v>
      </c>
    </row>
    <row r="50" spans="2:12" x14ac:dyDescent="0.45">
      <c r="C50" s="18" t="s">
        <v>39</v>
      </c>
      <c r="D50" s="18" t="s">
        <v>40</v>
      </c>
      <c r="E50" s="18" t="s">
        <v>41</v>
      </c>
      <c r="F50" s="18" t="s">
        <v>42</v>
      </c>
      <c r="I50" s="18" t="s">
        <v>39</v>
      </c>
      <c r="J50" s="18" t="s">
        <v>40</v>
      </c>
      <c r="K50" s="18" t="s">
        <v>41</v>
      </c>
      <c r="L50" s="18" t="s">
        <v>42</v>
      </c>
    </row>
    <row r="52" spans="2:12" ht="15.75" x14ac:dyDescent="0.5">
      <c r="B52" s="5"/>
      <c r="C52" s="78" t="s">
        <v>36</v>
      </c>
      <c r="D52" s="79"/>
      <c r="E52" s="79"/>
      <c r="F52" s="80"/>
      <c r="I52" s="81" t="s">
        <v>38</v>
      </c>
      <c r="J52" s="82"/>
      <c r="K52" s="82"/>
      <c r="L52" s="83"/>
    </row>
    <row r="53" spans="2:12" ht="15.75" x14ac:dyDescent="0.45">
      <c r="B53" s="17" t="s">
        <v>68</v>
      </c>
      <c r="C53" s="84" t="str">
        <f>'Dec 22nd'!D3</f>
        <v xml:space="preserve"> Meatloaf, Mac &amp; Cheese, Broccoli</v>
      </c>
      <c r="D53" s="85"/>
      <c r="E53" s="85"/>
      <c r="F53" s="86"/>
      <c r="I53" s="84" t="str">
        <f>'Dec 22nd'!D11</f>
        <v xml:space="preserve"> Flaxseed oil, Warm cumin seed tea, Meatloaf, Cooked broccoli, Mac &amp; Cheese, Pistachio nuts</v>
      </c>
      <c r="J53" s="85"/>
      <c r="K53" s="85"/>
      <c r="L53" s="86"/>
    </row>
    <row r="54" spans="2:12" ht="15.75" x14ac:dyDescent="0.5">
      <c r="C54" s="19">
        <f>'Dec 22nd'!E3</f>
        <v>32</v>
      </c>
      <c r="D54" s="19">
        <f>'Dec 22nd'!F3</f>
        <v>43.230000000000004</v>
      </c>
      <c r="E54" s="19">
        <f>'Dec 22nd'!G3</f>
        <v>13</v>
      </c>
      <c r="F54" s="19">
        <f>'Dec 22nd'!H3</f>
        <v>45</v>
      </c>
      <c r="G54" s="20"/>
      <c r="H54" s="20"/>
      <c r="I54" s="19">
        <f>'Dec 22nd'!E11</f>
        <v>55.75</v>
      </c>
      <c r="J54" s="19">
        <f>'Dec 22nd'!F11</f>
        <v>61.15</v>
      </c>
      <c r="K54" s="19">
        <f>'Dec 22nd'!G11</f>
        <v>55.85</v>
      </c>
      <c r="L54" s="19">
        <f>'Dec 22nd'!H11</f>
        <v>54.400000000000006</v>
      </c>
    </row>
    <row r="55" spans="2:12" x14ac:dyDescent="0.45">
      <c r="C55" s="18" t="s">
        <v>39</v>
      </c>
      <c r="D55" s="18" t="s">
        <v>40</v>
      </c>
      <c r="E55" s="18" t="s">
        <v>41</v>
      </c>
      <c r="F55" s="18" t="s">
        <v>42</v>
      </c>
      <c r="I55" s="18" t="s">
        <v>39</v>
      </c>
      <c r="J55" s="18" t="s">
        <v>40</v>
      </c>
      <c r="K55" s="18" t="s">
        <v>41</v>
      </c>
      <c r="L55" s="18" t="s">
        <v>42</v>
      </c>
    </row>
    <row r="57" spans="2:12" ht="15.75" x14ac:dyDescent="0.5">
      <c r="B57" s="5"/>
      <c r="C57" s="78" t="s">
        <v>36</v>
      </c>
      <c r="D57" s="79"/>
      <c r="E57" s="79"/>
      <c r="F57" s="80"/>
      <c r="I57" s="81" t="s">
        <v>38</v>
      </c>
      <c r="J57" s="82"/>
      <c r="K57" s="82"/>
      <c r="L57" s="83"/>
    </row>
    <row r="58" spans="2:12" ht="37.35" customHeight="1" x14ac:dyDescent="0.45">
      <c r="B58" s="17" t="s">
        <v>69</v>
      </c>
      <c r="C58" s="84" t="str">
        <f>'Dec 23rd'!D3</f>
        <v xml:space="preserve"> Pork Loin over Stuffing, Smashed Yams, Green Bean Casserole</v>
      </c>
      <c r="D58" s="85"/>
      <c r="E58" s="85"/>
      <c r="F58" s="86"/>
      <c r="I58" s="84" t="str">
        <f>'Dec 23rd'!D19</f>
        <v xml:space="preserve"> Olive oil, Warm Basil Pepper tea, Pork Loin over stuffing, Cooked brussel sprouts, Green bean casserole, Flax seeds</v>
      </c>
      <c r="J58" s="85"/>
      <c r="K58" s="85"/>
      <c r="L58" s="86"/>
    </row>
    <row r="59" spans="2:12" ht="15.75" x14ac:dyDescent="0.5">
      <c r="C59" s="19">
        <f>'Dec 23rd'!E3</f>
        <v>97</v>
      </c>
      <c r="D59" s="19">
        <f>'Dec 23rd'!F3</f>
        <v>29.04</v>
      </c>
      <c r="E59" s="19">
        <f>'Dec 23rd'!G3</f>
        <v>7</v>
      </c>
      <c r="F59" s="19">
        <f>'Dec 23rd'!H3</f>
        <v>39.900000000000006</v>
      </c>
      <c r="G59" s="20"/>
      <c r="H59" s="20"/>
      <c r="I59" s="19">
        <f>'Dec 23rd'!E19</f>
        <v>88.25</v>
      </c>
      <c r="J59" s="19">
        <f>'Dec 23rd'!F19</f>
        <v>58.75</v>
      </c>
      <c r="K59" s="19">
        <f>'Dec 23rd'!G19</f>
        <v>58.15</v>
      </c>
      <c r="L59" s="19">
        <f>'Dec 23rd'!H19</f>
        <v>52.925000000000004</v>
      </c>
    </row>
    <row r="60" spans="2:12" ht="14.1" customHeight="1" x14ac:dyDescent="0.45">
      <c r="C60" s="18" t="s">
        <v>39</v>
      </c>
      <c r="D60" s="18" t="s">
        <v>40</v>
      </c>
      <c r="E60" s="18" t="s">
        <v>41</v>
      </c>
      <c r="F60" s="18" t="s">
        <v>42</v>
      </c>
      <c r="I60" s="18" t="s">
        <v>39</v>
      </c>
      <c r="J60" s="18" t="s">
        <v>40</v>
      </c>
      <c r="K60" s="18" t="s">
        <v>41</v>
      </c>
      <c r="L60" s="18" t="s">
        <v>42</v>
      </c>
    </row>
    <row r="62" spans="2:12" ht="15.75" x14ac:dyDescent="0.5">
      <c r="B62" s="5"/>
      <c r="C62" s="78" t="s">
        <v>36</v>
      </c>
      <c r="D62" s="79"/>
      <c r="E62" s="79"/>
      <c r="F62" s="80"/>
      <c r="I62" s="81" t="s">
        <v>38</v>
      </c>
      <c r="J62" s="82"/>
      <c r="K62" s="82"/>
      <c r="L62" s="83"/>
    </row>
    <row r="63" spans="2:12" ht="37.35" customHeight="1" x14ac:dyDescent="0.45">
      <c r="B63" s="17" t="s">
        <v>958</v>
      </c>
      <c r="C63" s="84" t="str">
        <f>'Dec 28th'!D3</f>
        <v>Chicken Parmesan over Noodle, Italian Veggies, Chocolate pudding</v>
      </c>
      <c r="D63" s="85"/>
      <c r="E63" s="85"/>
      <c r="F63" s="86"/>
      <c r="I63" s="84" t="str">
        <f>'Dec 28th'!D19</f>
        <v xml:space="preserve"> Warm Basil Pepper tea, Chicken Parmesan over Noodle, Cooked turnip greens, Flax seeds, Blueberry Crisp</v>
      </c>
      <c r="J63" s="85"/>
      <c r="K63" s="85"/>
      <c r="L63" s="86"/>
    </row>
    <row r="64" spans="2:12" ht="15.75" x14ac:dyDescent="0.5">
      <c r="C64" s="19">
        <f>'Dec 28th'!E3</f>
        <v>98</v>
      </c>
      <c r="D64" s="19">
        <f>'Dec 28th'!F3</f>
        <v>49.5</v>
      </c>
      <c r="E64" s="19">
        <f>'Dec 28th'!G3</f>
        <v>21.6</v>
      </c>
      <c r="F64" s="19">
        <f>'Dec 28th'!H3</f>
        <v>21.4</v>
      </c>
      <c r="G64" s="20"/>
      <c r="H64" s="20"/>
      <c r="I64" s="19">
        <f>'Dec 28th'!E19</f>
        <v>88.75</v>
      </c>
      <c r="J64" s="19">
        <f>'Dec 28th'!F19</f>
        <v>71</v>
      </c>
      <c r="K64" s="19">
        <f>'Dec 28th'!G19</f>
        <v>69.575000000000003</v>
      </c>
      <c r="L64" s="19">
        <f>'Dec 28th'!H19</f>
        <v>53.85</v>
      </c>
    </row>
    <row r="65" spans="2:12" x14ac:dyDescent="0.45">
      <c r="C65" s="18" t="s">
        <v>39</v>
      </c>
      <c r="D65" s="18" t="s">
        <v>40</v>
      </c>
      <c r="E65" s="18" t="s">
        <v>41</v>
      </c>
      <c r="F65" s="18" t="s">
        <v>42</v>
      </c>
      <c r="I65" s="18" t="s">
        <v>39</v>
      </c>
      <c r="J65" s="18" t="s">
        <v>40</v>
      </c>
      <c r="K65" s="18" t="s">
        <v>41</v>
      </c>
      <c r="L65" s="18" t="s">
        <v>42</v>
      </c>
    </row>
    <row r="67" spans="2:12" ht="15.75" x14ac:dyDescent="0.5">
      <c r="B67" s="5"/>
      <c r="C67" s="78" t="s">
        <v>36</v>
      </c>
      <c r="D67" s="79"/>
      <c r="E67" s="79"/>
      <c r="F67" s="80"/>
      <c r="I67" s="81" t="s">
        <v>38</v>
      </c>
      <c r="J67" s="82"/>
      <c r="K67" s="82"/>
      <c r="L67" s="83"/>
    </row>
    <row r="68" spans="2:12" ht="37.35" customHeight="1" x14ac:dyDescent="0.45">
      <c r="B68" s="17" t="s">
        <v>959</v>
      </c>
      <c r="C68" s="84" t="str">
        <f>'Dec 29th'!D3</f>
        <v xml:space="preserve"> Goulash, Brussel Sprouts, Spice cake</v>
      </c>
      <c r="D68" s="85"/>
      <c r="E68" s="85"/>
      <c r="F68" s="86"/>
      <c r="I68" s="84">
        <f>'Dec 23rd'!D30</f>
        <v>0</v>
      </c>
      <c r="J68" s="85"/>
      <c r="K68" s="85"/>
      <c r="L68" s="86"/>
    </row>
    <row r="69" spans="2:12" ht="15.75" x14ac:dyDescent="0.5">
      <c r="C69" s="19">
        <f>'Dec 23rd'!E14</f>
        <v>12</v>
      </c>
      <c r="D69" s="19">
        <f>'Dec 23rd'!F14</f>
        <v>30</v>
      </c>
      <c r="E69" s="19">
        <f>'Dec 23rd'!G14</f>
        <v>25</v>
      </c>
      <c r="F69" s="19">
        <f>'Dec 23rd'!H14</f>
        <v>18.5</v>
      </c>
      <c r="G69" s="20"/>
      <c r="H69" s="20"/>
      <c r="I69" s="19">
        <f>'Dec 23rd'!E30</f>
        <v>0</v>
      </c>
      <c r="J69" s="19">
        <f>'Dec 23rd'!F30</f>
        <v>0</v>
      </c>
      <c r="K69" s="19">
        <f>'Dec 23rd'!G30</f>
        <v>0</v>
      </c>
      <c r="L69" s="19">
        <f>'Dec 23rd'!H30</f>
        <v>0</v>
      </c>
    </row>
    <row r="70" spans="2:12" x14ac:dyDescent="0.45">
      <c r="C70" s="18" t="s">
        <v>39</v>
      </c>
      <c r="D70" s="18" t="s">
        <v>40</v>
      </c>
      <c r="E70" s="18" t="s">
        <v>41</v>
      </c>
      <c r="F70" s="18" t="s">
        <v>42</v>
      </c>
      <c r="I70" s="18" t="s">
        <v>39</v>
      </c>
      <c r="J70" s="18" t="s">
        <v>40</v>
      </c>
      <c r="K70" s="18" t="s">
        <v>41</v>
      </c>
      <c r="L70" s="18" t="s">
        <v>42</v>
      </c>
    </row>
    <row r="72" spans="2:12" ht="15.75" x14ac:dyDescent="0.5">
      <c r="B72" s="5"/>
      <c r="C72" s="78" t="s">
        <v>36</v>
      </c>
      <c r="D72" s="79"/>
      <c r="E72" s="79"/>
      <c r="F72" s="80"/>
      <c r="I72" s="81" t="s">
        <v>38</v>
      </c>
      <c r="J72" s="82"/>
      <c r="K72" s="82"/>
      <c r="L72" s="83"/>
    </row>
    <row r="73" spans="2:12" ht="37.35" customHeight="1" x14ac:dyDescent="0.45">
      <c r="B73" s="17" t="s">
        <v>960</v>
      </c>
      <c r="C73" s="84" t="str">
        <f>'Dec 30th'!D3</f>
        <v xml:space="preserve"> Pork Loin over Stuffing, Smashed Yams, Green Bean Casserole</v>
      </c>
      <c r="D73" s="85"/>
      <c r="E73" s="85"/>
      <c r="F73" s="86"/>
      <c r="I73" s="84">
        <f>'Dec 23rd'!D35</f>
        <v>0</v>
      </c>
      <c r="J73" s="85"/>
      <c r="K73" s="85"/>
      <c r="L73" s="86"/>
    </row>
    <row r="74" spans="2:12" ht="15.75" x14ac:dyDescent="0.5">
      <c r="C74" s="19">
        <f>'Dec 23rd'!E19</f>
        <v>88.25</v>
      </c>
      <c r="D74" s="19">
        <f>'Dec 23rd'!F19</f>
        <v>58.75</v>
      </c>
      <c r="E74" s="19">
        <f>'Dec 23rd'!G19</f>
        <v>58.15</v>
      </c>
      <c r="F74" s="19">
        <f>'Dec 23rd'!H19</f>
        <v>52.925000000000004</v>
      </c>
      <c r="G74" s="20"/>
      <c r="H74" s="20"/>
      <c r="I74" s="19">
        <f>'Dec 23rd'!E35</f>
        <v>0</v>
      </c>
      <c r="J74" s="19">
        <f>'Dec 23rd'!F35</f>
        <v>0</v>
      </c>
      <c r="K74" s="19">
        <f>'Dec 23rd'!G35</f>
        <v>0</v>
      </c>
      <c r="L74" s="19">
        <f>'Dec 23rd'!H35</f>
        <v>0</v>
      </c>
    </row>
    <row r="75" spans="2:12" x14ac:dyDescent="0.45">
      <c r="C75" s="18" t="s">
        <v>39</v>
      </c>
      <c r="D75" s="18" t="s">
        <v>40</v>
      </c>
      <c r="E75" s="18" t="s">
        <v>41</v>
      </c>
      <c r="F75" s="18" t="s">
        <v>42</v>
      </c>
      <c r="I75" s="18" t="s">
        <v>39</v>
      </c>
      <c r="J75" s="18" t="s">
        <v>40</v>
      </c>
      <c r="K75" s="18" t="s">
        <v>41</v>
      </c>
      <c r="L75" s="18" t="s">
        <v>42</v>
      </c>
    </row>
    <row r="77" spans="2:12" ht="15.75" x14ac:dyDescent="0.5">
      <c r="B77" s="5"/>
      <c r="C77" s="78" t="s">
        <v>36</v>
      </c>
      <c r="D77" s="79"/>
      <c r="E77" s="79"/>
      <c r="F77" s="80"/>
      <c r="I77" s="81" t="s">
        <v>38</v>
      </c>
      <c r="J77" s="82"/>
      <c r="K77" s="82"/>
      <c r="L77" s="83"/>
    </row>
    <row r="78" spans="2:12" ht="37.35" customHeight="1" x14ac:dyDescent="0.45">
      <c r="B78" s="17" t="s">
        <v>961</v>
      </c>
      <c r="C78" s="84" t="str">
        <f>'Dec 31st'!D3</f>
        <v xml:space="preserve"> Pork Loin over Stuffing, Smashed Yams, Green Bean Casserole</v>
      </c>
      <c r="D78" s="85"/>
      <c r="E78" s="85"/>
      <c r="F78" s="86"/>
      <c r="I78" s="84">
        <f>'Dec 23rd'!D40</f>
        <v>0</v>
      </c>
      <c r="J78" s="85"/>
      <c r="K78" s="85"/>
      <c r="L78" s="86"/>
    </row>
    <row r="79" spans="2:12" ht="15.75" x14ac:dyDescent="0.5">
      <c r="C79" s="19">
        <f>'Dec 23rd'!E24</f>
        <v>79.5</v>
      </c>
      <c r="D79" s="19">
        <f>'Dec 23rd'!F24</f>
        <v>85</v>
      </c>
      <c r="E79" s="19">
        <f>'Dec 23rd'!G24</f>
        <v>70</v>
      </c>
      <c r="F79" s="19">
        <f>'Dec 23rd'!H24</f>
        <v>45</v>
      </c>
      <c r="G79" s="20"/>
      <c r="H79" s="20"/>
      <c r="I79" s="19">
        <f>'Dec 23rd'!E40</f>
        <v>0</v>
      </c>
      <c r="J79" s="19">
        <f>'Dec 23rd'!F40</f>
        <v>0</v>
      </c>
      <c r="K79" s="19">
        <f>'Dec 23rd'!G40</f>
        <v>0</v>
      </c>
      <c r="L79" s="19">
        <f>'Dec 23rd'!H40</f>
        <v>0</v>
      </c>
    </row>
    <row r="80" spans="2:12" x14ac:dyDescent="0.45">
      <c r="C80" s="18" t="s">
        <v>39</v>
      </c>
      <c r="D80" s="18" t="s">
        <v>40</v>
      </c>
      <c r="E80" s="18" t="s">
        <v>41</v>
      </c>
      <c r="F80" s="18" t="s">
        <v>42</v>
      </c>
      <c r="I80" s="18" t="s">
        <v>39</v>
      </c>
      <c r="J80" s="18" t="s">
        <v>40</v>
      </c>
      <c r="K80" s="18" t="s">
        <v>41</v>
      </c>
      <c r="L80" s="18" t="s">
        <v>42</v>
      </c>
    </row>
  </sheetData>
  <mergeCells count="66">
    <mergeCell ref="Z2:AC2"/>
    <mergeCell ref="C8:F8"/>
    <mergeCell ref="I8:L8"/>
    <mergeCell ref="C12:F12"/>
    <mergeCell ref="C13:F13"/>
    <mergeCell ref="I12:L12"/>
    <mergeCell ref="I13:L13"/>
    <mergeCell ref="C3:F3"/>
    <mergeCell ref="C2:F2"/>
    <mergeCell ref="I2:L2"/>
    <mergeCell ref="I3:L3"/>
    <mergeCell ref="C7:F7"/>
    <mergeCell ref="I7:L7"/>
    <mergeCell ref="C17:F17"/>
    <mergeCell ref="I17:L17"/>
    <mergeCell ref="C18:F18"/>
    <mergeCell ref="I18:L18"/>
    <mergeCell ref="O2:R2"/>
    <mergeCell ref="C22:F22"/>
    <mergeCell ref="I22:L22"/>
    <mergeCell ref="C23:F23"/>
    <mergeCell ref="I23:L23"/>
    <mergeCell ref="C27:F27"/>
    <mergeCell ref="I27:L27"/>
    <mergeCell ref="C28:F28"/>
    <mergeCell ref="I28:L28"/>
    <mergeCell ref="C32:F32"/>
    <mergeCell ref="I32:L32"/>
    <mergeCell ref="C33:F33"/>
    <mergeCell ref="I33:L33"/>
    <mergeCell ref="C37:F37"/>
    <mergeCell ref="I37:L37"/>
    <mergeCell ref="C38:F38"/>
    <mergeCell ref="I38:L38"/>
    <mergeCell ref="C42:F42"/>
    <mergeCell ref="I42:L42"/>
    <mergeCell ref="C52:F52"/>
    <mergeCell ref="I52:L52"/>
    <mergeCell ref="C43:F43"/>
    <mergeCell ref="I43:L43"/>
    <mergeCell ref="C47:F47"/>
    <mergeCell ref="I47:L47"/>
    <mergeCell ref="C48:F48"/>
    <mergeCell ref="I48:L48"/>
    <mergeCell ref="C53:F53"/>
    <mergeCell ref="I53:L53"/>
    <mergeCell ref="C57:F57"/>
    <mergeCell ref="I57:L57"/>
    <mergeCell ref="C58:F58"/>
    <mergeCell ref="I58:L58"/>
    <mergeCell ref="C62:F62"/>
    <mergeCell ref="I62:L62"/>
    <mergeCell ref="C63:F63"/>
    <mergeCell ref="I63:L63"/>
    <mergeCell ref="C67:F67"/>
    <mergeCell ref="I67:L67"/>
    <mergeCell ref="C77:F77"/>
    <mergeCell ref="I77:L77"/>
    <mergeCell ref="C78:F78"/>
    <mergeCell ref="I78:L78"/>
    <mergeCell ref="C68:F68"/>
    <mergeCell ref="I68:L68"/>
    <mergeCell ref="C72:F72"/>
    <mergeCell ref="I72:L72"/>
    <mergeCell ref="C73:F73"/>
    <mergeCell ref="I73:L73"/>
  </mergeCells>
  <conditionalFormatting sqref="C4">
    <cfRule type="iconSet" priority="136">
      <iconSet iconSet="4Rating">
        <cfvo type="percent" val="0"/>
        <cfvo type="num" val="25"/>
        <cfvo type="num" val="50"/>
        <cfvo type="num" val="75"/>
      </iconSet>
    </cfRule>
  </conditionalFormatting>
  <conditionalFormatting sqref="D4">
    <cfRule type="iconSet" priority="135">
      <iconSet iconSet="4Rating">
        <cfvo type="percent" val="0"/>
        <cfvo type="num" val="25"/>
        <cfvo type="num" val="50"/>
        <cfvo type="num" val="75"/>
      </iconSet>
    </cfRule>
  </conditionalFormatting>
  <conditionalFormatting sqref="E4">
    <cfRule type="iconSet" priority="134">
      <iconSet iconSet="4Rating">
        <cfvo type="percent" val="0"/>
        <cfvo type="num" val="10"/>
        <cfvo type="num" val="25"/>
        <cfvo type="num" val="45"/>
      </iconSet>
    </cfRule>
  </conditionalFormatting>
  <conditionalFormatting sqref="F4">
    <cfRule type="iconSet" priority="133">
      <iconSet iconSet="4Rating">
        <cfvo type="percent" val="0"/>
        <cfvo type="num" val="10"/>
        <cfvo type="num" val="25"/>
        <cfvo type="num" val="45"/>
      </iconSet>
    </cfRule>
  </conditionalFormatting>
  <conditionalFormatting sqref="I4">
    <cfRule type="iconSet" priority="132">
      <iconSet iconSet="4Rating">
        <cfvo type="percent" val="0"/>
        <cfvo type="num" val="25"/>
        <cfvo type="num" val="50"/>
        <cfvo type="num" val="75"/>
      </iconSet>
    </cfRule>
  </conditionalFormatting>
  <conditionalFormatting sqref="J4">
    <cfRule type="iconSet" priority="131">
      <iconSet iconSet="4Rating">
        <cfvo type="percent" val="0"/>
        <cfvo type="num" val="25"/>
        <cfvo type="num" val="50"/>
        <cfvo type="num" val="75"/>
      </iconSet>
    </cfRule>
  </conditionalFormatting>
  <conditionalFormatting sqref="K4">
    <cfRule type="iconSet" priority="130">
      <iconSet iconSet="4Rating">
        <cfvo type="percent" val="0"/>
        <cfvo type="num" val="10"/>
        <cfvo type="num" val="25"/>
        <cfvo type="num" val="45"/>
      </iconSet>
    </cfRule>
  </conditionalFormatting>
  <conditionalFormatting sqref="L4:M4">
    <cfRule type="iconSet" priority="129">
      <iconSet iconSet="4Rating">
        <cfvo type="percent" val="0"/>
        <cfvo type="num" val="10"/>
        <cfvo type="num" val="25"/>
        <cfvo type="num" val="45"/>
      </iconSet>
    </cfRule>
  </conditionalFormatting>
  <conditionalFormatting sqref="C9">
    <cfRule type="iconSet" priority="128">
      <iconSet iconSet="4Rating">
        <cfvo type="percent" val="0"/>
        <cfvo type="num" val="25"/>
        <cfvo type="num" val="50"/>
        <cfvo type="num" val="75"/>
      </iconSet>
    </cfRule>
  </conditionalFormatting>
  <conditionalFormatting sqref="D9">
    <cfRule type="iconSet" priority="127">
      <iconSet iconSet="4Rating">
        <cfvo type="percent" val="0"/>
        <cfvo type="num" val="25"/>
        <cfvo type="num" val="50"/>
        <cfvo type="num" val="75"/>
      </iconSet>
    </cfRule>
  </conditionalFormatting>
  <conditionalFormatting sqref="E9">
    <cfRule type="iconSet" priority="126">
      <iconSet iconSet="4Rating">
        <cfvo type="percent" val="0"/>
        <cfvo type="num" val="10"/>
        <cfvo type="num" val="25"/>
        <cfvo type="num" val="45"/>
      </iconSet>
    </cfRule>
  </conditionalFormatting>
  <conditionalFormatting sqref="F9">
    <cfRule type="iconSet" priority="125">
      <iconSet iconSet="4Rating">
        <cfvo type="percent" val="0"/>
        <cfvo type="num" val="10"/>
        <cfvo type="num" val="25"/>
        <cfvo type="num" val="45"/>
      </iconSet>
    </cfRule>
  </conditionalFormatting>
  <conditionalFormatting sqref="I9">
    <cfRule type="iconSet" priority="124">
      <iconSet iconSet="4Rating">
        <cfvo type="percent" val="0"/>
        <cfvo type="num" val="25"/>
        <cfvo type="num" val="50"/>
        <cfvo type="num" val="75"/>
      </iconSet>
    </cfRule>
  </conditionalFormatting>
  <conditionalFormatting sqref="J9">
    <cfRule type="iconSet" priority="123">
      <iconSet iconSet="4Rating">
        <cfvo type="percent" val="0"/>
        <cfvo type="num" val="25"/>
        <cfvo type="num" val="50"/>
        <cfvo type="num" val="75"/>
      </iconSet>
    </cfRule>
  </conditionalFormatting>
  <conditionalFormatting sqref="K9">
    <cfRule type="iconSet" priority="122">
      <iconSet iconSet="4Rating">
        <cfvo type="percent" val="0"/>
        <cfvo type="num" val="10"/>
        <cfvo type="num" val="25"/>
        <cfvo type="num" val="45"/>
      </iconSet>
    </cfRule>
  </conditionalFormatting>
  <conditionalFormatting sqref="L9:M9">
    <cfRule type="iconSet" priority="121">
      <iconSet iconSet="4Rating">
        <cfvo type="percent" val="0"/>
        <cfvo type="num" val="10"/>
        <cfvo type="num" val="25"/>
        <cfvo type="num" val="45"/>
      </iconSet>
    </cfRule>
  </conditionalFormatting>
  <conditionalFormatting sqref="C14">
    <cfRule type="iconSet" priority="120">
      <iconSet iconSet="4Rating">
        <cfvo type="percent" val="0"/>
        <cfvo type="num" val="25"/>
        <cfvo type="num" val="50"/>
        <cfvo type="num" val="75"/>
      </iconSet>
    </cfRule>
  </conditionalFormatting>
  <conditionalFormatting sqref="D14">
    <cfRule type="iconSet" priority="119">
      <iconSet iconSet="4Rating">
        <cfvo type="percent" val="0"/>
        <cfvo type="num" val="25"/>
        <cfvo type="num" val="50"/>
        <cfvo type="num" val="75"/>
      </iconSet>
    </cfRule>
  </conditionalFormatting>
  <conditionalFormatting sqref="E14">
    <cfRule type="iconSet" priority="118">
      <iconSet iconSet="4Rating">
        <cfvo type="percent" val="0"/>
        <cfvo type="num" val="10"/>
        <cfvo type="num" val="25"/>
        <cfvo type="num" val="45"/>
      </iconSet>
    </cfRule>
  </conditionalFormatting>
  <conditionalFormatting sqref="F14">
    <cfRule type="iconSet" priority="117">
      <iconSet iconSet="4Rating">
        <cfvo type="percent" val="0"/>
        <cfvo type="num" val="10"/>
        <cfvo type="num" val="25"/>
        <cfvo type="num" val="45"/>
      </iconSet>
    </cfRule>
  </conditionalFormatting>
  <conditionalFormatting sqref="I14">
    <cfRule type="iconSet" priority="116">
      <iconSet iconSet="4Rating">
        <cfvo type="percent" val="0"/>
        <cfvo type="num" val="25"/>
        <cfvo type="num" val="50"/>
        <cfvo type="num" val="75"/>
      </iconSet>
    </cfRule>
  </conditionalFormatting>
  <conditionalFormatting sqref="J14">
    <cfRule type="iconSet" priority="115">
      <iconSet iconSet="4Rating">
        <cfvo type="percent" val="0"/>
        <cfvo type="num" val="25"/>
        <cfvo type="num" val="50"/>
        <cfvo type="num" val="75"/>
      </iconSet>
    </cfRule>
  </conditionalFormatting>
  <conditionalFormatting sqref="K14">
    <cfRule type="iconSet" priority="114">
      <iconSet iconSet="4Rating">
        <cfvo type="percent" val="0"/>
        <cfvo type="num" val="10"/>
        <cfvo type="num" val="25"/>
        <cfvo type="num" val="45"/>
      </iconSet>
    </cfRule>
  </conditionalFormatting>
  <conditionalFormatting sqref="L14:M14">
    <cfRule type="iconSet" priority="113">
      <iconSet iconSet="4Rating">
        <cfvo type="percent" val="0"/>
        <cfvo type="num" val="10"/>
        <cfvo type="num" val="25"/>
        <cfvo type="num" val="45"/>
      </iconSet>
    </cfRule>
  </conditionalFormatting>
  <conditionalFormatting sqref="C19">
    <cfRule type="iconSet" priority="112">
      <iconSet iconSet="4Rating">
        <cfvo type="percent" val="0"/>
        <cfvo type="num" val="25"/>
        <cfvo type="num" val="50"/>
        <cfvo type="num" val="75"/>
      </iconSet>
    </cfRule>
  </conditionalFormatting>
  <conditionalFormatting sqref="D19">
    <cfRule type="iconSet" priority="111">
      <iconSet iconSet="4Rating">
        <cfvo type="percent" val="0"/>
        <cfvo type="num" val="25"/>
        <cfvo type="num" val="50"/>
        <cfvo type="num" val="75"/>
      </iconSet>
    </cfRule>
  </conditionalFormatting>
  <conditionalFormatting sqref="E19">
    <cfRule type="iconSet" priority="110">
      <iconSet iconSet="4Rating">
        <cfvo type="percent" val="0"/>
        <cfvo type="num" val="10"/>
        <cfvo type="num" val="25"/>
        <cfvo type="num" val="45"/>
      </iconSet>
    </cfRule>
  </conditionalFormatting>
  <conditionalFormatting sqref="F19">
    <cfRule type="iconSet" priority="109">
      <iconSet iconSet="4Rating">
        <cfvo type="percent" val="0"/>
        <cfvo type="num" val="10"/>
        <cfvo type="num" val="25"/>
        <cfvo type="num" val="45"/>
      </iconSet>
    </cfRule>
  </conditionalFormatting>
  <conditionalFormatting sqref="I19">
    <cfRule type="iconSet" priority="108">
      <iconSet iconSet="4Rating">
        <cfvo type="percent" val="0"/>
        <cfvo type="num" val="25"/>
        <cfvo type="num" val="50"/>
        <cfvo type="num" val="75"/>
      </iconSet>
    </cfRule>
  </conditionalFormatting>
  <conditionalFormatting sqref="J19">
    <cfRule type="iconSet" priority="107">
      <iconSet iconSet="4Rating">
        <cfvo type="percent" val="0"/>
        <cfvo type="num" val="25"/>
        <cfvo type="num" val="50"/>
        <cfvo type="num" val="75"/>
      </iconSet>
    </cfRule>
  </conditionalFormatting>
  <conditionalFormatting sqref="K19">
    <cfRule type="iconSet" priority="106">
      <iconSet iconSet="4Rating">
        <cfvo type="percent" val="0"/>
        <cfvo type="num" val="10"/>
        <cfvo type="num" val="25"/>
        <cfvo type="num" val="45"/>
      </iconSet>
    </cfRule>
  </conditionalFormatting>
  <conditionalFormatting sqref="L19:M19">
    <cfRule type="iconSet" priority="105">
      <iconSet iconSet="4Rating">
        <cfvo type="percent" val="0"/>
        <cfvo type="num" val="10"/>
        <cfvo type="num" val="25"/>
        <cfvo type="num" val="45"/>
      </iconSet>
    </cfRule>
  </conditionalFormatting>
  <conditionalFormatting sqref="C24">
    <cfRule type="iconSet" priority="104">
      <iconSet iconSet="4Rating">
        <cfvo type="percent" val="0"/>
        <cfvo type="num" val="25"/>
        <cfvo type="num" val="50"/>
        <cfvo type="num" val="75"/>
      </iconSet>
    </cfRule>
  </conditionalFormatting>
  <conditionalFormatting sqref="D24">
    <cfRule type="iconSet" priority="103">
      <iconSet iconSet="4Rating">
        <cfvo type="percent" val="0"/>
        <cfvo type="num" val="25"/>
        <cfvo type="num" val="50"/>
        <cfvo type="num" val="75"/>
      </iconSet>
    </cfRule>
  </conditionalFormatting>
  <conditionalFormatting sqref="E24">
    <cfRule type="iconSet" priority="102">
      <iconSet iconSet="4Rating">
        <cfvo type="percent" val="0"/>
        <cfvo type="num" val="10"/>
        <cfvo type="num" val="25"/>
        <cfvo type="num" val="45"/>
      </iconSet>
    </cfRule>
  </conditionalFormatting>
  <conditionalFormatting sqref="F24">
    <cfRule type="iconSet" priority="101">
      <iconSet iconSet="4Rating">
        <cfvo type="percent" val="0"/>
        <cfvo type="num" val="10"/>
        <cfvo type="num" val="25"/>
        <cfvo type="num" val="45"/>
      </iconSet>
    </cfRule>
  </conditionalFormatting>
  <conditionalFormatting sqref="I24">
    <cfRule type="iconSet" priority="100">
      <iconSet iconSet="4Rating">
        <cfvo type="percent" val="0"/>
        <cfvo type="num" val="25"/>
        <cfvo type="num" val="50"/>
        <cfvo type="num" val="75"/>
      </iconSet>
    </cfRule>
  </conditionalFormatting>
  <conditionalFormatting sqref="J24">
    <cfRule type="iconSet" priority="99">
      <iconSet iconSet="4Rating">
        <cfvo type="percent" val="0"/>
        <cfvo type="num" val="25"/>
        <cfvo type="num" val="50"/>
        <cfvo type="num" val="75"/>
      </iconSet>
    </cfRule>
  </conditionalFormatting>
  <conditionalFormatting sqref="K24">
    <cfRule type="iconSet" priority="98">
      <iconSet iconSet="4Rating">
        <cfvo type="percent" val="0"/>
        <cfvo type="num" val="10"/>
        <cfvo type="num" val="25"/>
        <cfvo type="num" val="45"/>
      </iconSet>
    </cfRule>
  </conditionalFormatting>
  <conditionalFormatting sqref="L24">
    <cfRule type="iconSet" priority="97">
      <iconSet iconSet="4Rating">
        <cfvo type="percent" val="0"/>
        <cfvo type="num" val="10"/>
        <cfvo type="num" val="25"/>
        <cfvo type="num" val="45"/>
      </iconSet>
    </cfRule>
  </conditionalFormatting>
  <conditionalFormatting sqref="C29">
    <cfRule type="iconSet" priority="96">
      <iconSet iconSet="4Rating">
        <cfvo type="percent" val="0"/>
        <cfvo type="num" val="25"/>
        <cfvo type="num" val="50"/>
        <cfvo type="num" val="75"/>
      </iconSet>
    </cfRule>
  </conditionalFormatting>
  <conditionalFormatting sqref="D29">
    <cfRule type="iconSet" priority="95">
      <iconSet iconSet="4Rating">
        <cfvo type="percent" val="0"/>
        <cfvo type="num" val="25"/>
        <cfvo type="num" val="50"/>
        <cfvo type="num" val="75"/>
      </iconSet>
    </cfRule>
  </conditionalFormatting>
  <conditionalFormatting sqref="E29">
    <cfRule type="iconSet" priority="94">
      <iconSet iconSet="4Rating">
        <cfvo type="percent" val="0"/>
        <cfvo type="num" val="10"/>
        <cfvo type="num" val="25"/>
        <cfvo type="num" val="45"/>
      </iconSet>
    </cfRule>
  </conditionalFormatting>
  <conditionalFormatting sqref="F29">
    <cfRule type="iconSet" priority="93">
      <iconSet iconSet="4Rating">
        <cfvo type="percent" val="0"/>
        <cfvo type="num" val="10"/>
        <cfvo type="num" val="25"/>
        <cfvo type="num" val="45"/>
      </iconSet>
    </cfRule>
  </conditionalFormatting>
  <conditionalFormatting sqref="I29">
    <cfRule type="iconSet" priority="92">
      <iconSet iconSet="4Rating">
        <cfvo type="percent" val="0"/>
        <cfvo type="num" val="25"/>
        <cfvo type="num" val="50"/>
        <cfvo type="num" val="75"/>
      </iconSet>
    </cfRule>
  </conditionalFormatting>
  <conditionalFormatting sqref="J29">
    <cfRule type="iconSet" priority="91">
      <iconSet iconSet="4Rating">
        <cfvo type="percent" val="0"/>
        <cfvo type="num" val="25"/>
        <cfvo type="num" val="50"/>
        <cfvo type="num" val="75"/>
      </iconSet>
    </cfRule>
  </conditionalFormatting>
  <conditionalFormatting sqref="K29">
    <cfRule type="iconSet" priority="90">
      <iconSet iconSet="4Rating">
        <cfvo type="percent" val="0"/>
        <cfvo type="num" val="10"/>
        <cfvo type="num" val="25"/>
        <cfvo type="num" val="45"/>
      </iconSet>
    </cfRule>
  </conditionalFormatting>
  <conditionalFormatting sqref="L29">
    <cfRule type="iconSet" priority="89">
      <iconSet iconSet="4Rating">
        <cfvo type="percent" val="0"/>
        <cfvo type="num" val="10"/>
        <cfvo type="num" val="25"/>
        <cfvo type="num" val="45"/>
      </iconSet>
    </cfRule>
  </conditionalFormatting>
  <conditionalFormatting sqref="C34">
    <cfRule type="iconSet" priority="88">
      <iconSet iconSet="4Rating">
        <cfvo type="percent" val="0"/>
        <cfvo type="num" val="25"/>
        <cfvo type="num" val="50"/>
        <cfvo type="num" val="75"/>
      </iconSet>
    </cfRule>
  </conditionalFormatting>
  <conditionalFormatting sqref="D34">
    <cfRule type="iconSet" priority="87">
      <iconSet iconSet="4Rating">
        <cfvo type="percent" val="0"/>
        <cfvo type="num" val="25"/>
        <cfvo type="num" val="50"/>
        <cfvo type="num" val="75"/>
      </iconSet>
    </cfRule>
  </conditionalFormatting>
  <conditionalFormatting sqref="E34">
    <cfRule type="iconSet" priority="86">
      <iconSet iconSet="4Rating">
        <cfvo type="percent" val="0"/>
        <cfvo type="num" val="10"/>
        <cfvo type="num" val="25"/>
        <cfvo type="num" val="45"/>
      </iconSet>
    </cfRule>
  </conditionalFormatting>
  <conditionalFormatting sqref="F34">
    <cfRule type="iconSet" priority="85">
      <iconSet iconSet="4Rating">
        <cfvo type="percent" val="0"/>
        <cfvo type="num" val="10"/>
        <cfvo type="num" val="25"/>
        <cfvo type="num" val="45"/>
      </iconSet>
    </cfRule>
  </conditionalFormatting>
  <conditionalFormatting sqref="I34">
    <cfRule type="iconSet" priority="84">
      <iconSet iconSet="4Rating">
        <cfvo type="percent" val="0"/>
        <cfvo type="num" val="25"/>
        <cfvo type="num" val="50"/>
        <cfvo type="num" val="75"/>
      </iconSet>
    </cfRule>
  </conditionalFormatting>
  <conditionalFormatting sqref="J34">
    <cfRule type="iconSet" priority="83">
      <iconSet iconSet="4Rating">
        <cfvo type="percent" val="0"/>
        <cfvo type="num" val="25"/>
        <cfvo type="num" val="50"/>
        <cfvo type="num" val="75"/>
      </iconSet>
    </cfRule>
  </conditionalFormatting>
  <conditionalFormatting sqref="K34">
    <cfRule type="iconSet" priority="82">
      <iconSet iconSet="4Rating">
        <cfvo type="percent" val="0"/>
        <cfvo type="num" val="10"/>
        <cfvo type="num" val="25"/>
        <cfvo type="num" val="45"/>
      </iconSet>
    </cfRule>
  </conditionalFormatting>
  <conditionalFormatting sqref="L34">
    <cfRule type="iconSet" priority="81">
      <iconSet iconSet="4Rating">
        <cfvo type="percent" val="0"/>
        <cfvo type="num" val="10"/>
        <cfvo type="num" val="25"/>
        <cfvo type="num" val="45"/>
      </iconSet>
    </cfRule>
  </conditionalFormatting>
  <conditionalFormatting sqref="C39">
    <cfRule type="iconSet" priority="80">
      <iconSet iconSet="4Rating">
        <cfvo type="percent" val="0"/>
        <cfvo type="num" val="25"/>
        <cfvo type="num" val="50"/>
        <cfvo type="num" val="75"/>
      </iconSet>
    </cfRule>
  </conditionalFormatting>
  <conditionalFormatting sqref="D39">
    <cfRule type="iconSet" priority="79">
      <iconSet iconSet="4Rating">
        <cfvo type="percent" val="0"/>
        <cfvo type="num" val="25"/>
        <cfvo type="num" val="50"/>
        <cfvo type="num" val="75"/>
      </iconSet>
    </cfRule>
  </conditionalFormatting>
  <conditionalFormatting sqref="E39">
    <cfRule type="iconSet" priority="78">
      <iconSet iconSet="4Rating">
        <cfvo type="percent" val="0"/>
        <cfvo type="num" val="10"/>
        <cfvo type="num" val="25"/>
        <cfvo type="num" val="45"/>
      </iconSet>
    </cfRule>
  </conditionalFormatting>
  <conditionalFormatting sqref="F39">
    <cfRule type="iconSet" priority="77">
      <iconSet iconSet="4Rating">
        <cfvo type="percent" val="0"/>
        <cfvo type="num" val="10"/>
        <cfvo type="num" val="25"/>
        <cfvo type="num" val="45"/>
      </iconSet>
    </cfRule>
  </conditionalFormatting>
  <conditionalFormatting sqref="I39">
    <cfRule type="iconSet" priority="76">
      <iconSet iconSet="4Rating">
        <cfvo type="percent" val="0"/>
        <cfvo type="num" val="25"/>
        <cfvo type="num" val="50"/>
        <cfvo type="num" val="75"/>
      </iconSet>
    </cfRule>
  </conditionalFormatting>
  <conditionalFormatting sqref="J39">
    <cfRule type="iconSet" priority="75">
      <iconSet iconSet="4Rating">
        <cfvo type="percent" val="0"/>
        <cfvo type="num" val="25"/>
        <cfvo type="num" val="50"/>
        <cfvo type="num" val="75"/>
      </iconSet>
    </cfRule>
  </conditionalFormatting>
  <conditionalFormatting sqref="K39">
    <cfRule type="iconSet" priority="74">
      <iconSet iconSet="4Rating">
        <cfvo type="percent" val="0"/>
        <cfvo type="num" val="10"/>
        <cfvo type="num" val="25"/>
        <cfvo type="num" val="45"/>
      </iconSet>
    </cfRule>
  </conditionalFormatting>
  <conditionalFormatting sqref="L39">
    <cfRule type="iconSet" priority="73">
      <iconSet iconSet="4Rating">
        <cfvo type="percent" val="0"/>
        <cfvo type="num" val="10"/>
        <cfvo type="num" val="25"/>
        <cfvo type="num" val="45"/>
      </iconSet>
    </cfRule>
  </conditionalFormatting>
  <conditionalFormatting sqref="C44">
    <cfRule type="iconSet" priority="72">
      <iconSet iconSet="4Rating">
        <cfvo type="percent" val="0"/>
        <cfvo type="num" val="25"/>
        <cfvo type="num" val="50"/>
        <cfvo type="num" val="75"/>
      </iconSet>
    </cfRule>
  </conditionalFormatting>
  <conditionalFormatting sqref="D44">
    <cfRule type="iconSet" priority="71">
      <iconSet iconSet="4Rating">
        <cfvo type="percent" val="0"/>
        <cfvo type="num" val="25"/>
        <cfvo type="num" val="50"/>
        <cfvo type="num" val="75"/>
      </iconSet>
    </cfRule>
  </conditionalFormatting>
  <conditionalFormatting sqref="E44">
    <cfRule type="iconSet" priority="70">
      <iconSet iconSet="4Rating">
        <cfvo type="percent" val="0"/>
        <cfvo type="num" val="10"/>
        <cfvo type="num" val="25"/>
        <cfvo type="num" val="45"/>
      </iconSet>
    </cfRule>
  </conditionalFormatting>
  <conditionalFormatting sqref="F44">
    <cfRule type="iconSet" priority="69">
      <iconSet iconSet="4Rating">
        <cfvo type="percent" val="0"/>
        <cfvo type="num" val="10"/>
        <cfvo type="num" val="25"/>
        <cfvo type="num" val="45"/>
      </iconSet>
    </cfRule>
  </conditionalFormatting>
  <conditionalFormatting sqref="I44">
    <cfRule type="iconSet" priority="68">
      <iconSet iconSet="4Rating">
        <cfvo type="percent" val="0"/>
        <cfvo type="num" val="25"/>
        <cfvo type="num" val="50"/>
        <cfvo type="num" val="75"/>
      </iconSet>
    </cfRule>
  </conditionalFormatting>
  <conditionalFormatting sqref="J44">
    <cfRule type="iconSet" priority="67">
      <iconSet iconSet="4Rating">
        <cfvo type="percent" val="0"/>
        <cfvo type="num" val="25"/>
        <cfvo type="num" val="50"/>
        <cfvo type="num" val="75"/>
      </iconSet>
    </cfRule>
  </conditionalFormatting>
  <conditionalFormatting sqref="K44">
    <cfRule type="iconSet" priority="66">
      <iconSet iconSet="4Rating">
        <cfvo type="percent" val="0"/>
        <cfvo type="num" val="10"/>
        <cfvo type="num" val="25"/>
        <cfvo type="num" val="45"/>
      </iconSet>
    </cfRule>
  </conditionalFormatting>
  <conditionalFormatting sqref="L44">
    <cfRule type="iconSet" priority="65">
      <iconSet iconSet="4Rating">
        <cfvo type="percent" val="0"/>
        <cfvo type="num" val="10"/>
        <cfvo type="num" val="25"/>
        <cfvo type="num" val="45"/>
      </iconSet>
    </cfRule>
  </conditionalFormatting>
  <conditionalFormatting sqref="C49">
    <cfRule type="iconSet" priority="64">
      <iconSet iconSet="4Rating">
        <cfvo type="percent" val="0"/>
        <cfvo type="num" val="25"/>
        <cfvo type="num" val="50"/>
        <cfvo type="num" val="75"/>
      </iconSet>
    </cfRule>
  </conditionalFormatting>
  <conditionalFormatting sqref="D49">
    <cfRule type="iconSet" priority="63">
      <iconSet iconSet="4Rating">
        <cfvo type="percent" val="0"/>
        <cfvo type="num" val="25"/>
        <cfvo type="num" val="50"/>
        <cfvo type="num" val="75"/>
      </iconSet>
    </cfRule>
  </conditionalFormatting>
  <conditionalFormatting sqref="E49">
    <cfRule type="iconSet" priority="62">
      <iconSet iconSet="4Rating">
        <cfvo type="percent" val="0"/>
        <cfvo type="num" val="10"/>
        <cfvo type="num" val="25"/>
        <cfvo type="num" val="45"/>
      </iconSet>
    </cfRule>
  </conditionalFormatting>
  <conditionalFormatting sqref="F49">
    <cfRule type="iconSet" priority="61">
      <iconSet iconSet="4Rating">
        <cfvo type="percent" val="0"/>
        <cfvo type="num" val="10"/>
        <cfvo type="num" val="25"/>
        <cfvo type="num" val="45"/>
      </iconSet>
    </cfRule>
  </conditionalFormatting>
  <conditionalFormatting sqref="I49">
    <cfRule type="iconSet" priority="60">
      <iconSet iconSet="4Rating">
        <cfvo type="percent" val="0"/>
        <cfvo type="num" val="25"/>
        <cfvo type="num" val="50"/>
        <cfvo type="num" val="75"/>
      </iconSet>
    </cfRule>
  </conditionalFormatting>
  <conditionalFormatting sqref="J49">
    <cfRule type="iconSet" priority="59">
      <iconSet iconSet="4Rating">
        <cfvo type="percent" val="0"/>
        <cfvo type="num" val="25"/>
        <cfvo type="num" val="50"/>
        <cfvo type="num" val="75"/>
      </iconSet>
    </cfRule>
  </conditionalFormatting>
  <conditionalFormatting sqref="K49">
    <cfRule type="iconSet" priority="58">
      <iconSet iconSet="4Rating">
        <cfvo type="percent" val="0"/>
        <cfvo type="num" val="10"/>
        <cfvo type="num" val="25"/>
        <cfvo type="num" val="45"/>
      </iconSet>
    </cfRule>
  </conditionalFormatting>
  <conditionalFormatting sqref="L49">
    <cfRule type="iconSet" priority="57">
      <iconSet iconSet="4Rating">
        <cfvo type="percent" val="0"/>
        <cfvo type="num" val="10"/>
        <cfvo type="num" val="25"/>
        <cfvo type="num" val="45"/>
      </iconSet>
    </cfRule>
  </conditionalFormatting>
  <conditionalFormatting sqref="C54">
    <cfRule type="iconSet" priority="48">
      <iconSet iconSet="4Rating">
        <cfvo type="percent" val="0"/>
        <cfvo type="num" val="25"/>
        <cfvo type="num" val="50"/>
        <cfvo type="num" val="75"/>
      </iconSet>
    </cfRule>
  </conditionalFormatting>
  <conditionalFormatting sqref="D54">
    <cfRule type="iconSet" priority="47">
      <iconSet iconSet="4Rating">
        <cfvo type="percent" val="0"/>
        <cfvo type="num" val="25"/>
        <cfvo type="num" val="50"/>
        <cfvo type="num" val="75"/>
      </iconSet>
    </cfRule>
  </conditionalFormatting>
  <conditionalFormatting sqref="E54">
    <cfRule type="iconSet" priority="46">
      <iconSet iconSet="4Rating">
        <cfvo type="percent" val="0"/>
        <cfvo type="num" val="10"/>
        <cfvo type="num" val="25"/>
        <cfvo type="num" val="45"/>
      </iconSet>
    </cfRule>
  </conditionalFormatting>
  <conditionalFormatting sqref="F54">
    <cfRule type="iconSet" priority="45">
      <iconSet iconSet="4Rating">
        <cfvo type="percent" val="0"/>
        <cfvo type="num" val="10"/>
        <cfvo type="num" val="25"/>
        <cfvo type="num" val="45"/>
      </iconSet>
    </cfRule>
  </conditionalFormatting>
  <conditionalFormatting sqref="I54">
    <cfRule type="iconSet" priority="44">
      <iconSet iconSet="4Rating">
        <cfvo type="percent" val="0"/>
        <cfvo type="num" val="25"/>
        <cfvo type="num" val="50"/>
        <cfvo type="num" val="75"/>
      </iconSet>
    </cfRule>
  </conditionalFormatting>
  <conditionalFormatting sqref="J54">
    <cfRule type="iconSet" priority="43">
      <iconSet iconSet="4Rating">
        <cfvo type="percent" val="0"/>
        <cfvo type="num" val="25"/>
        <cfvo type="num" val="50"/>
        <cfvo type="num" val="75"/>
      </iconSet>
    </cfRule>
  </conditionalFormatting>
  <conditionalFormatting sqref="K54">
    <cfRule type="iconSet" priority="42">
      <iconSet iconSet="4Rating">
        <cfvo type="percent" val="0"/>
        <cfvo type="num" val="10"/>
        <cfvo type="num" val="25"/>
        <cfvo type="num" val="45"/>
      </iconSet>
    </cfRule>
  </conditionalFormatting>
  <conditionalFormatting sqref="L54">
    <cfRule type="iconSet" priority="41">
      <iconSet iconSet="4Rating">
        <cfvo type="percent" val="0"/>
        <cfvo type="num" val="10"/>
        <cfvo type="num" val="25"/>
        <cfvo type="num" val="45"/>
      </iconSet>
    </cfRule>
  </conditionalFormatting>
  <conditionalFormatting sqref="C59">
    <cfRule type="iconSet" priority="40">
      <iconSet iconSet="4Rating">
        <cfvo type="percent" val="0"/>
        <cfvo type="num" val="25"/>
        <cfvo type="num" val="50"/>
        <cfvo type="num" val="75"/>
      </iconSet>
    </cfRule>
  </conditionalFormatting>
  <conditionalFormatting sqref="D59">
    <cfRule type="iconSet" priority="39">
      <iconSet iconSet="4Rating">
        <cfvo type="percent" val="0"/>
        <cfvo type="num" val="25"/>
        <cfvo type="num" val="50"/>
        <cfvo type="num" val="75"/>
      </iconSet>
    </cfRule>
  </conditionalFormatting>
  <conditionalFormatting sqref="E59">
    <cfRule type="iconSet" priority="38">
      <iconSet iconSet="4Rating">
        <cfvo type="percent" val="0"/>
        <cfvo type="num" val="10"/>
        <cfvo type="num" val="25"/>
        <cfvo type="num" val="45"/>
      </iconSet>
    </cfRule>
  </conditionalFormatting>
  <conditionalFormatting sqref="F59">
    <cfRule type="iconSet" priority="37">
      <iconSet iconSet="4Rating">
        <cfvo type="percent" val="0"/>
        <cfvo type="num" val="10"/>
        <cfvo type="num" val="25"/>
        <cfvo type="num" val="45"/>
      </iconSet>
    </cfRule>
  </conditionalFormatting>
  <conditionalFormatting sqref="I59">
    <cfRule type="iconSet" priority="36">
      <iconSet iconSet="4Rating">
        <cfvo type="percent" val="0"/>
        <cfvo type="num" val="25"/>
        <cfvo type="num" val="50"/>
        <cfvo type="num" val="75"/>
      </iconSet>
    </cfRule>
  </conditionalFormatting>
  <conditionalFormatting sqref="J59">
    <cfRule type="iconSet" priority="35">
      <iconSet iconSet="4Rating">
        <cfvo type="percent" val="0"/>
        <cfvo type="num" val="25"/>
        <cfvo type="num" val="50"/>
        <cfvo type="num" val="75"/>
      </iconSet>
    </cfRule>
  </conditionalFormatting>
  <conditionalFormatting sqref="K59">
    <cfRule type="iconSet" priority="34">
      <iconSet iconSet="4Rating">
        <cfvo type="percent" val="0"/>
        <cfvo type="num" val="10"/>
        <cfvo type="num" val="25"/>
        <cfvo type="num" val="45"/>
      </iconSet>
    </cfRule>
  </conditionalFormatting>
  <conditionalFormatting sqref="L59">
    <cfRule type="iconSet" priority="33">
      <iconSet iconSet="4Rating">
        <cfvo type="percent" val="0"/>
        <cfvo type="num" val="10"/>
        <cfvo type="num" val="25"/>
        <cfvo type="num" val="45"/>
      </iconSet>
    </cfRule>
  </conditionalFormatting>
  <conditionalFormatting sqref="C64">
    <cfRule type="iconSet" priority="32">
      <iconSet iconSet="4Rating">
        <cfvo type="percent" val="0"/>
        <cfvo type="num" val="25"/>
        <cfvo type="num" val="50"/>
        <cfvo type="num" val="75"/>
      </iconSet>
    </cfRule>
  </conditionalFormatting>
  <conditionalFormatting sqref="D64">
    <cfRule type="iconSet" priority="31">
      <iconSet iconSet="4Rating">
        <cfvo type="percent" val="0"/>
        <cfvo type="num" val="25"/>
        <cfvo type="num" val="50"/>
        <cfvo type="num" val="75"/>
      </iconSet>
    </cfRule>
  </conditionalFormatting>
  <conditionalFormatting sqref="E64">
    <cfRule type="iconSet" priority="30">
      <iconSet iconSet="4Rating">
        <cfvo type="percent" val="0"/>
        <cfvo type="num" val="10"/>
        <cfvo type="num" val="25"/>
        <cfvo type="num" val="45"/>
      </iconSet>
    </cfRule>
  </conditionalFormatting>
  <conditionalFormatting sqref="F64">
    <cfRule type="iconSet" priority="29">
      <iconSet iconSet="4Rating">
        <cfvo type="percent" val="0"/>
        <cfvo type="num" val="10"/>
        <cfvo type="num" val="25"/>
        <cfvo type="num" val="45"/>
      </iconSet>
    </cfRule>
  </conditionalFormatting>
  <conditionalFormatting sqref="I64">
    <cfRule type="iconSet" priority="28">
      <iconSet iconSet="4Rating">
        <cfvo type="percent" val="0"/>
        <cfvo type="num" val="25"/>
        <cfvo type="num" val="50"/>
        <cfvo type="num" val="75"/>
      </iconSet>
    </cfRule>
  </conditionalFormatting>
  <conditionalFormatting sqref="J64">
    <cfRule type="iconSet" priority="27">
      <iconSet iconSet="4Rating">
        <cfvo type="percent" val="0"/>
        <cfvo type="num" val="25"/>
        <cfvo type="num" val="50"/>
        <cfvo type="num" val="75"/>
      </iconSet>
    </cfRule>
  </conditionalFormatting>
  <conditionalFormatting sqref="K64">
    <cfRule type="iconSet" priority="26">
      <iconSet iconSet="4Rating">
        <cfvo type="percent" val="0"/>
        <cfvo type="num" val="10"/>
        <cfvo type="num" val="25"/>
        <cfvo type="num" val="45"/>
      </iconSet>
    </cfRule>
  </conditionalFormatting>
  <conditionalFormatting sqref="L64">
    <cfRule type="iconSet" priority="25">
      <iconSet iconSet="4Rating">
        <cfvo type="percent" val="0"/>
        <cfvo type="num" val="10"/>
        <cfvo type="num" val="25"/>
        <cfvo type="num" val="45"/>
      </iconSet>
    </cfRule>
  </conditionalFormatting>
  <conditionalFormatting sqref="C69">
    <cfRule type="iconSet" priority="24">
      <iconSet iconSet="4Rating">
        <cfvo type="percent" val="0"/>
        <cfvo type="num" val="25"/>
        <cfvo type="num" val="50"/>
        <cfvo type="num" val="75"/>
      </iconSet>
    </cfRule>
  </conditionalFormatting>
  <conditionalFormatting sqref="D69">
    <cfRule type="iconSet" priority="23">
      <iconSet iconSet="4Rating">
        <cfvo type="percent" val="0"/>
        <cfvo type="num" val="25"/>
        <cfvo type="num" val="50"/>
        <cfvo type="num" val="75"/>
      </iconSet>
    </cfRule>
  </conditionalFormatting>
  <conditionalFormatting sqref="E69">
    <cfRule type="iconSet" priority="22">
      <iconSet iconSet="4Rating">
        <cfvo type="percent" val="0"/>
        <cfvo type="num" val="10"/>
        <cfvo type="num" val="25"/>
        <cfvo type="num" val="45"/>
      </iconSet>
    </cfRule>
  </conditionalFormatting>
  <conditionalFormatting sqref="F69">
    <cfRule type="iconSet" priority="21">
      <iconSet iconSet="4Rating">
        <cfvo type="percent" val="0"/>
        <cfvo type="num" val="10"/>
        <cfvo type="num" val="25"/>
        <cfvo type="num" val="45"/>
      </iconSet>
    </cfRule>
  </conditionalFormatting>
  <conditionalFormatting sqref="I69">
    <cfRule type="iconSet" priority="20">
      <iconSet iconSet="4Rating">
        <cfvo type="percent" val="0"/>
        <cfvo type="num" val="25"/>
        <cfvo type="num" val="50"/>
        <cfvo type="num" val="75"/>
      </iconSet>
    </cfRule>
  </conditionalFormatting>
  <conditionalFormatting sqref="J69">
    <cfRule type="iconSet" priority="19">
      <iconSet iconSet="4Rating">
        <cfvo type="percent" val="0"/>
        <cfvo type="num" val="25"/>
        <cfvo type="num" val="50"/>
        <cfvo type="num" val="75"/>
      </iconSet>
    </cfRule>
  </conditionalFormatting>
  <conditionalFormatting sqref="K69">
    <cfRule type="iconSet" priority="18">
      <iconSet iconSet="4Rating">
        <cfvo type="percent" val="0"/>
        <cfvo type="num" val="10"/>
        <cfvo type="num" val="25"/>
        <cfvo type="num" val="45"/>
      </iconSet>
    </cfRule>
  </conditionalFormatting>
  <conditionalFormatting sqref="L69">
    <cfRule type="iconSet" priority="17">
      <iconSet iconSet="4Rating">
        <cfvo type="percent" val="0"/>
        <cfvo type="num" val="10"/>
        <cfvo type="num" val="25"/>
        <cfvo type="num" val="45"/>
      </iconSet>
    </cfRule>
  </conditionalFormatting>
  <conditionalFormatting sqref="C74">
    <cfRule type="iconSet" priority="16">
      <iconSet iconSet="4Rating">
        <cfvo type="percent" val="0"/>
        <cfvo type="num" val="25"/>
        <cfvo type="num" val="50"/>
        <cfvo type="num" val="75"/>
      </iconSet>
    </cfRule>
  </conditionalFormatting>
  <conditionalFormatting sqref="D74">
    <cfRule type="iconSet" priority="15">
      <iconSet iconSet="4Rating">
        <cfvo type="percent" val="0"/>
        <cfvo type="num" val="25"/>
        <cfvo type="num" val="50"/>
        <cfvo type="num" val="75"/>
      </iconSet>
    </cfRule>
  </conditionalFormatting>
  <conditionalFormatting sqref="E74">
    <cfRule type="iconSet" priority="14">
      <iconSet iconSet="4Rating">
        <cfvo type="percent" val="0"/>
        <cfvo type="num" val="10"/>
        <cfvo type="num" val="25"/>
        <cfvo type="num" val="45"/>
      </iconSet>
    </cfRule>
  </conditionalFormatting>
  <conditionalFormatting sqref="F74">
    <cfRule type="iconSet" priority="13">
      <iconSet iconSet="4Rating">
        <cfvo type="percent" val="0"/>
        <cfvo type="num" val="10"/>
        <cfvo type="num" val="25"/>
        <cfvo type="num" val="45"/>
      </iconSet>
    </cfRule>
  </conditionalFormatting>
  <conditionalFormatting sqref="I74">
    <cfRule type="iconSet" priority="12">
      <iconSet iconSet="4Rating">
        <cfvo type="percent" val="0"/>
        <cfvo type="num" val="25"/>
        <cfvo type="num" val="50"/>
        <cfvo type="num" val="75"/>
      </iconSet>
    </cfRule>
  </conditionalFormatting>
  <conditionalFormatting sqref="J74">
    <cfRule type="iconSet" priority="11">
      <iconSet iconSet="4Rating">
        <cfvo type="percent" val="0"/>
        <cfvo type="num" val="25"/>
        <cfvo type="num" val="50"/>
        <cfvo type="num" val="75"/>
      </iconSet>
    </cfRule>
  </conditionalFormatting>
  <conditionalFormatting sqref="K74">
    <cfRule type="iconSet" priority="10">
      <iconSet iconSet="4Rating">
        <cfvo type="percent" val="0"/>
        <cfvo type="num" val="10"/>
        <cfvo type="num" val="25"/>
        <cfvo type="num" val="45"/>
      </iconSet>
    </cfRule>
  </conditionalFormatting>
  <conditionalFormatting sqref="L74">
    <cfRule type="iconSet" priority="9">
      <iconSet iconSet="4Rating">
        <cfvo type="percent" val="0"/>
        <cfvo type="num" val="10"/>
        <cfvo type="num" val="25"/>
        <cfvo type="num" val="45"/>
      </iconSet>
    </cfRule>
  </conditionalFormatting>
  <conditionalFormatting sqref="C79">
    <cfRule type="iconSet" priority="8">
      <iconSet iconSet="4Rating">
        <cfvo type="percent" val="0"/>
        <cfvo type="num" val="25"/>
        <cfvo type="num" val="50"/>
        <cfvo type="num" val="75"/>
      </iconSet>
    </cfRule>
  </conditionalFormatting>
  <conditionalFormatting sqref="D79">
    <cfRule type="iconSet" priority="7">
      <iconSet iconSet="4Rating">
        <cfvo type="percent" val="0"/>
        <cfvo type="num" val="25"/>
        <cfvo type="num" val="50"/>
        <cfvo type="num" val="75"/>
      </iconSet>
    </cfRule>
  </conditionalFormatting>
  <conditionalFormatting sqref="E79">
    <cfRule type="iconSet" priority="6">
      <iconSet iconSet="4Rating">
        <cfvo type="percent" val="0"/>
        <cfvo type="num" val="10"/>
        <cfvo type="num" val="25"/>
        <cfvo type="num" val="45"/>
      </iconSet>
    </cfRule>
  </conditionalFormatting>
  <conditionalFormatting sqref="F79">
    <cfRule type="iconSet" priority="5">
      <iconSet iconSet="4Rating">
        <cfvo type="percent" val="0"/>
        <cfvo type="num" val="10"/>
        <cfvo type="num" val="25"/>
        <cfvo type="num" val="45"/>
      </iconSet>
    </cfRule>
  </conditionalFormatting>
  <conditionalFormatting sqref="I79">
    <cfRule type="iconSet" priority="4">
      <iconSet iconSet="4Rating">
        <cfvo type="percent" val="0"/>
        <cfvo type="num" val="25"/>
        <cfvo type="num" val="50"/>
        <cfvo type="num" val="75"/>
      </iconSet>
    </cfRule>
  </conditionalFormatting>
  <conditionalFormatting sqref="J79">
    <cfRule type="iconSet" priority="3">
      <iconSet iconSet="4Rating">
        <cfvo type="percent" val="0"/>
        <cfvo type="num" val="25"/>
        <cfvo type="num" val="50"/>
        <cfvo type="num" val="75"/>
      </iconSet>
    </cfRule>
  </conditionalFormatting>
  <conditionalFormatting sqref="K79">
    <cfRule type="iconSet" priority="2">
      <iconSet iconSet="4Rating">
        <cfvo type="percent" val="0"/>
        <cfvo type="num" val="10"/>
        <cfvo type="num" val="25"/>
        <cfvo type="num" val="45"/>
      </iconSet>
    </cfRule>
  </conditionalFormatting>
  <conditionalFormatting sqref="L79">
    <cfRule type="iconSet" priority="1">
      <iconSet iconSet="4Rating">
        <cfvo type="percent" val="0"/>
        <cfvo type="num" val="10"/>
        <cfvo type="num" val="25"/>
        <cfvo type="num" val="45"/>
      </iconSet>
    </cfRule>
  </conditionalFormatting>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J16"/>
  <sheetViews>
    <sheetView showGridLines="0" topLeftCell="C1" zoomScale="120" zoomScaleNormal="120" workbookViewId="0">
      <selection activeCell="D11" sqref="D11"/>
    </sheetView>
  </sheetViews>
  <sheetFormatPr defaultRowHeight="14.25" outlineLevelRow="2" x14ac:dyDescent="0.45"/>
  <cols>
    <col min="1" max="2" width="18" hidden="1" customWidth="1"/>
    <col min="3" max="3" width="0.6640625" customWidth="1"/>
    <col min="4" max="4" width="55.265625" customWidth="1"/>
    <col min="5" max="7" width="18" customWidth="1"/>
    <col min="8" max="8" width="15.86328125" customWidth="1"/>
    <col min="9" max="9" width="15.59765625" hidden="1" customWidth="1"/>
    <col min="10" max="10" width="18" hidden="1" customWidth="1"/>
  </cols>
  <sheetData>
    <row r="1" spans="1:10" ht="3.95" customHeight="1" x14ac:dyDescent="0.45"/>
    <row r="2" spans="1:10" ht="15.75" x14ac:dyDescent="0.5">
      <c r="A2" s="5" t="s">
        <v>0</v>
      </c>
      <c r="B2" s="5" t="s">
        <v>1</v>
      </c>
      <c r="C2" s="5"/>
      <c r="D2" s="7" t="s">
        <v>2</v>
      </c>
      <c r="E2" s="7" t="s">
        <v>3</v>
      </c>
      <c r="F2" s="7" t="s">
        <v>4</v>
      </c>
      <c r="G2" s="7" t="s">
        <v>5</v>
      </c>
      <c r="H2" s="7" t="s">
        <v>6</v>
      </c>
      <c r="I2" s="7" t="s">
        <v>7</v>
      </c>
      <c r="J2" s="7" t="s">
        <v>8</v>
      </c>
    </row>
    <row r="3" spans="1:10" ht="18" x14ac:dyDescent="0.55000000000000004">
      <c r="A3" s="6" t="s">
        <v>9</v>
      </c>
      <c r="B3" s="6" t="s">
        <v>10</v>
      </c>
      <c r="C3" s="6"/>
      <c r="D3" s="14" t="s">
        <v>104</v>
      </c>
      <c r="E3" s="8">
        <f>70%*E4+30%*E6</f>
        <v>62.199999999999996</v>
      </c>
      <c r="F3" s="8">
        <f>33%*F4+33%*F5+33%*F6</f>
        <v>38.61</v>
      </c>
      <c r="G3" s="8">
        <f>40%*G4+40%*G5+20%*G6</f>
        <v>25.2</v>
      </c>
      <c r="H3" s="8">
        <f>40%*H4+40%*H5+20%*H6</f>
        <v>36.400000000000006</v>
      </c>
      <c r="I3" s="2" t="s">
        <v>12</v>
      </c>
      <c r="J3" s="2" t="s">
        <v>13</v>
      </c>
    </row>
    <row r="4" spans="1:10" outlineLevel="1" x14ac:dyDescent="0.45">
      <c r="A4" s="2"/>
      <c r="B4" s="2"/>
      <c r="C4" s="2"/>
      <c r="D4" s="4" t="s">
        <v>105</v>
      </c>
      <c r="E4" s="13">
        <v>82</v>
      </c>
      <c r="F4" s="13">
        <v>33</v>
      </c>
      <c r="G4" s="2">
        <v>31</v>
      </c>
      <c r="H4" s="2">
        <v>48</v>
      </c>
      <c r="I4" s="2"/>
      <c r="J4" s="2"/>
    </row>
    <row r="5" spans="1:10" outlineLevel="1" x14ac:dyDescent="0.45">
      <c r="A5" s="2"/>
      <c r="B5" s="2"/>
      <c r="C5" s="2"/>
      <c r="D5" s="4" t="s">
        <v>16</v>
      </c>
      <c r="E5" s="13">
        <v>3</v>
      </c>
      <c r="F5" s="13">
        <v>41</v>
      </c>
      <c r="G5" s="2">
        <v>40</v>
      </c>
      <c r="H5" s="2">
        <v>33</v>
      </c>
      <c r="I5" s="2"/>
      <c r="J5" s="2"/>
    </row>
    <row r="6" spans="1:10" outlineLevel="1" x14ac:dyDescent="0.45">
      <c r="A6" s="2"/>
      <c r="B6" s="2"/>
      <c r="C6" s="2"/>
      <c r="D6" s="4" t="s">
        <v>106</v>
      </c>
      <c r="E6" s="13">
        <v>16</v>
      </c>
      <c r="F6" s="13">
        <v>43</v>
      </c>
      <c r="G6" s="2">
        <v>-16</v>
      </c>
      <c r="H6" s="2">
        <v>20</v>
      </c>
      <c r="I6" s="2"/>
      <c r="J6" s="2"/>
    </row>
    <row r="7" spans="1:10" x14ac:dyDescent="0.45">
      <c r="E7" s="3"/>
      <c r="F7" s="3"/>
      <c r="G7" s="3"/>
      <c r="H7" s="3"/>
    </row>
    <row r="8" spans="1:10" ht="18" x14ac:dyDescent="0.55000000000000004">
      <c r="D8" s="15" t="s">
        <v>29</v>
      </c>
    </row>
    <row r="9" spans="1:10" ht="3.4" customHeight="1" x14ac:dyDescent="0.45"/>
    <row r="10" spans="1:10" ht="15.75" x14ac:dyDescent="0.5">
      <c r="A10" s="1" t="s">
        <v>0</v>
      </c>
      <c r="B10" s="5" t="s">
        <v>1</v>
      </c>
      <c r="C10" s="5"/>
      <c r="D10" s="7" t="s">
        <v>2</v>
      </c>
      <c r="E10" s="7" t="s">
        <v>3</v>
      </c>
      <c r="F10" s="7" t="s">
        <v>4</v>
      </c>
      <c r="G10" s="7" t="s">
        <v>5</v>
      </c>
      <c r="H10" s="7" t="s">
        <v>6</v>
      </c>
      <c r="I10" s="1" t="s">
        <v>7</v>
      </c>
      <c r="J10" s="1" t="s">
        <v>8</v>
      </c>
    </row>
    <row r="11" spans="1:10" ht="31.15" x14ac:dyDescent="0.55000000000000004">
      <c r="A11" s="2" t="s">
        <v>9</v>
      </c>
      <c r="B11" s="2" t="s">
        <v>10</v>
      </c>
      <c r="C11" s="2"/>
      <c r="D11" s="14" t="s">
        <v>107</v>
      </c>
      <c r="E11" s="8">
        <f>70%*E14+30%*E16</f>
        <v>62.199999999999996</v>
      </c>
      <c r="F11" s="8">
        <f>40%*F13+20%*F14+15%*F15+25%*F16</f>
        <v>53.95</v>
      </c>
      <c r="G11" s="8">
        <f>15%*G14+5%*G16+45%*G15+5%*G12+35%*G13</f>
        <v>47.05</v>
      </c>
      <c r="H11" s="8">
        <f>15%*H14+5%*H16+45%*H15+5%*H12+35%*H13</f>
        <v>69.674999999999997</v>
      </c>
      <c r="I11" s="2" t="s">
        <v>12</v>
      </c>
      <c r="J11" s="2" t="s">
        <v>13</v>
      </c>
    </row>
    <row r="12" spans="1:10" outlineLevel="1" x14ac:dyDescent="0.45">
      <c r="D12" s="10" t="s">
        <v>25</v>
      </c>
      <c r="E12" s="13">
        <v>-22</v>
      </c>
      <c r="F12" s="13">
        <v>10</v>
      </c>
      <c r="G12" s="2">
        <v>8</v>
      </c>
      <c r="H12" s="2">
        <v>34</v>
      </c>
    </row>
    <row r="13" spans="1:10" ht="15.75" outlineLevel="1" x14ac:dyDescent="0.5">
      <c r="A13" s="2"/>
      <c r="B13" s="2"/>
      <c r="C13" s="2"/>
      <c r="D13" s="11" t="s">
        <v>77</v>
      </c>
      <c r="E13" s="13">
        <v>54</v>
      </c>
      <c r="F13" s="13">
        <v>84</v>
      </c>
      <c r="G13" s="2">
        <v>40</v>
      </c>
      <c r="H13" s="2">
        <v>75</v>
      </c>
      <c r="I13" s="2"/>
      <c r="J13" s="2"/>
    </row>
    <row r="14" spans="1:10" outlineLevel="2" x14ac:dyDescent="0.45">
      <c r="A14" s="2"/>
      <c r="B14" s="2"/>
      <c r="C14" s="2"/>
      <c r="D14" s="4" t="s">
        <v>105</v>
      </c>
      <c r="E14" s="13">
        <v>82</v>
      </c>
      <c r="F14" s="13">
        <v>33</v>
      </c>
      <c r="G14" s="2">
        <v>31</v>
      </c>
      <c r="H14" s="2">
        <v>48</v>
      </c>
      <c r="I14" s="2"/>
      <c r="J14" s="2"/>
    </row>
    <row r="15" spans="1:10" outlineLevel="2" x14ac:dyDescent="0.45">
      <c r="A15" s="2"/>
      <c r="B15" s="2"/>
      <c r="C15" s="2"/>
      <c r="D15" s="4" t="s">
        <v>19</v>
      </c>
      <c r="E15" s="13">
        <v>1</v>
      </c>
      <c r="F15" s="13">
        <v>20</v>
      </c>
      <c r="G15" s="2">
        <v>64</v>
      </c>
      <c r="H15" s="2">
        <v>74.5</v>
      </c>
      <c r="I15" s="2"/>
      <c r="J15" s="2"/>
    </row>
    <row r="16" spans="1:10" outlineLevel="2" x14ac:dyDescent="0.45">
      <c r="A16" s="2"/>
      <c r="B16" s="2"/>
      <c r="C16" s="2"/>
      <c r="D16" s="4" t="s">
        <v>106</v>
      </c>
      <c r="E16" s="13">
        <v>16</v>
      </c>
      <c r="F16" s="13">
        <v>43</v>
      </c>
      <c r="G16" s="2">
        <v>-16</v>
      </c>
      <c r="H16" s="2">
        <v>20</v>
      </c>
      <c r="I16" s="2"/>
      <c r="J16" s="2"/>
    </row>
  </sheetData>
  <conditionalFormatting sqref="E3">
    <cfRule type="iconSet" priority="51">
      <iconSet iconSet="4Rating">
        <cfvo type="percent" val="0"/>
        <cfvo type="num" val="25"/>
        <cfvo type="num" val="50"/>
        <cfvo type="num" val="75"/>
      </iconSet>
    </cfRule>
  </conditionalFormatting>
  <conditionalFormatting sqref="G3:H6">
    <cfRule type="iconSet" priority="52">
      <iconSet iconSet="4Rating">
        <cfvo type="percent" val="0"/>
        <cfvo type="num" val="10"/>
        <cfvo type="num" val="25"/>
        <cfvo type="num" val="45"/>
      </iconSet>
    </cfRule>
  </conditionalFormatting>
  <conditionalFormatting sqref="F3">
    <cfRule type="iconSet" priority="50">
      <iconSet iconSet="4Rating">
        <cfvo type="percent" val="0"/>
        <cfvo type="num" val="25"/>
        <cfvo type="num" val="50"/>
        <cfvo type="num" val="75"/>
      </iconSet>
    </cfRule>
  </conditionalFormatting>
  <conditionalFormatting sqref="F4">
    <cfRule type="iconSet" priority="49">
      <iconSet iconSet="4Rating">
        <cfvo type="percent" val="0"/>
        <cfvo type="num" val="25"/>
        <cfvo type="num" val="50"/>
        <cfvo type="num" val="75"/>
      </iconSet>
    </cfRule>
  </conditionalFormatting>
  <conditionalFormatting sqref="F5:F6">
    <cfRule type="iconSet" priority="48">
      <iconSet iconSet="4Rating">
        <cfvo type="percent" val="0"/>
        <cfvo type="num" val="25"/>
        <cfvo type="num" val="50"/>
        <cfvo type="num" val="75"/>
      </iconSet>
    </cfRule>
  </conditionalFormatting>
  <conditionalFormatting sqref="E4:E6">
    <cfRule type="iconSet" priority="47">
      <iconSet iconSet="4Rating">
        <cfvo type="percent" val="0"/>
        <cfvo type="num" val="25"/>
        <cfvo type="num" val="50"/>
        <cfvo type="num" val="75"/>
      </iconSet>
    </cfRule>
  </conditionalFormatting>
  <conditionalFormatting sqref="G11:H11">
    <cfRule type="iconSet" priority="16">
      <iconSet iconSet="4Rating">
        <cfvo type="percent" val="0"/>
        <cfvo type="num" val="10"/>
        <cfvo type="num" val="25"/>
        <cfvo type="num" val="45"/>
      </iconSet>
    </cfRule>
  </conditionalFormatting>
  <conditionalFormatting sqref="F11">
    <cfRule type="iconSet" priority="14">
      <iconSet iconSet="4Rating">
        <cfvo type="percent" val="0"/>
        <cfvo type="num" val="25"/>
        <cfvo type="num" val="50"/>
        <cfvo type="num" val="75"/>
      </iconSet>
    </cfRule>
  </conditionalFormatting>
  <conditionalFormatting sqref="G14:H14">
    <cfRule type="iconSet" priority="10">
      <iconSet iconSet="4Rating">
        <cfvo type="percent" val="0"/>
        <cfvo type="num" val="10"/>
        <cfvo type="num" val="25"/>
        <cfvo type="num" val="45"/>
      </iconSet>
    </cfRule>
  </conditionalFormatting>
  <conditionalFormatting sqref="F14">
    <cfRule type="iconSet" priority="9">
      <iconSet iconSet="4Rating">
        <cfvo type="percent" val="0"/>
        <cfvo type="num" val="25"/>
        <cfvo type="num" val="50"/>
        <cfvo type="num" val="75"/>
      </iconSet>
    </cfRule>
  </conditionalFormatting>
  <conditionalFormatting sqref="E14">
    <cfRule type="iconSet" priority="8">
      <iconSet iconSet="4Rating">
        <cfvo type="percent" val="0"/>
        <cfvo type="num" val="25"/>
        <cfvo type="num" val="50"/>
        <cfvo type="num" val="75"/>
      </iconSet>
    </cfRule>
  </conditionalFormatting>
  <conditionalFormatting sqref="G16:H16">
    <cfRule type="iconSet" priority="7">
      <iconSet iconSet="4Rating">
        <cfvo type="percent" val="0"/>
        <cfvo type="num" val="10"/>
        <cfvo type="num" val="25"/>
        <cfvo type="num" val="45"/>
      </iconSet>
    </cfRule>
  </conditionalFormatting>
  <conditionalFormatting sqref="F16">
    <cfRule type="iconSet" priority="6">
      <iconSet iconSet="4Rating">
        <cfvo type="percent" val="0"/>
        <cfvo type="num" val="25"/>
        <cfvo type="num" val="50"/>
        <cfvo type="num" val="75"/>
      </iconSet>
    </cfRule>
  </conditionalFormatting>
  <conditionalFormatting sqref="E16">
    <cfRule type="iconSet" priority="5">
      <iconSet iconSet="4Rating">
        <cfvo type="percent" val="0"/>
        <cfvo type="num" val="25"/>
        <cfvo type="num" val="50"/>
        <cfvo type="num" val="75"/>
      </iconSet>
    </cfRule>
  </conditionalFormatting>
  <conditionalFormatting sqref="G13:H13">
    <cfRule type="iconSet" priority="4">
      <iconSet iconSet="4Rating">
        <cfvo type="percent" val="0"/>
        <cfvo type="num" val="10"/>
        <cfvo type="num" val="25"/>
        <cfvo type="num" val="45"/>
      </iconSet>
    </cfRule>
  </conditionalFormatting>
  <conditionalFormatting sqref="F13">
    <cfRule type="iconSet" priority="3">
      <iconSet iconSet="4Rating">
        <cfvo type="percent" val="0"/>
        <cfvo type="num" val="25"/>
        <cfvo type="num" val="50"/>
        <cfvo type="num" val="75"/>
      </iconSet>
    </cfRule>
  </conditionalFormatting>
  <conditionalFormatting sqref="E13">
    <cfRule type="iconSet" priority="2">
      <iconSet iconSet="4Rating">
        <cfvo type="percent" val="0"/>
        <cfvo type="num" val="25"/>
        <cfvo type="num" val="50"/>
        <cfvo type="num" val="75"/>
      </iconSet>
    </cfRule>
  </conditionalFormatting>
  <conditionalFormatting sqref="E11">
    <cfRule type="iconSet" priority="1">
      <iconSet iconSet="4Rating">
        <cfvo type="percent" val="0"/>
        <cfvo type="num" val="25"/>
        <cfvo type="num" val="50"/>
        <cfvo type="num" val="75"/>
      </iconSet>
    </cfRule>
  </conditionalFormatting>
  <conditionalFormatting sqref="G12:H12 G15:H15">
    <cfRule type="iconSet" priority="73">
      <iconSet iconSet="4Rating">
        <cfvo type="percent" val="0"/>
        <cfvo type="num" val="10"/>
        <cfvo type="num" val="25"/>
        <cfvo type="num" val="45"/>
      </iconSet>
    </cfRule>
  </conditionalFormatting>
  <conditionalFormatting sqref="F12 F15">
    <cfRule type="iconSet" priority="75">
      <iconSet iconSet="4Rating">
        <cfvo type="percent" val="0"/>
        <cfvo type="num" val="25"/>
        <cfvo type="num" val="50"/>
        <cfvo type="num" val="75"/>
      </iconSet>
    </cfRule>
  </conditionalFormatting>
  <conditionalFormatting sqref="E12 E15">
    <cfRule type="iconSet" priority="77">
      <iconSet iconSet="4Rating">
        <cfvo type="percent" val="0"/>
        <cfvo type="num" val="25"/>
        <cfvo type="num" val="50"/>
        <cfvo type="num" val="75"/>
      </iconSet>
    </cfRule>
  </conditionalFormatting>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24"/>
  <sheetViews>
    <sheetView showGridLines="0" topLeftCell="C1" zoomScale="120" zoomScaleNormal="120" workbookViewId="0">
      <selection activeCell="C4" sqref="A4:XFD5"/>
    </sheetView>
  </sheetViews>
  <sheetFormatPr defaultRowHeight="14.25" outlineLevelRow="2" x14ac:dyDescent="0.45"/>
  <cols>
    <col min="1" max="2" width="18" hidden="1" customWidth="1"/>
    <col min="3" max="3" width="0.6640625" customWidth="1"/>
    <col min="4" max="4" width="55.265625" customWidth="1"/>
    <col min="5" max="7" width="18" customWidth="1"/>
    <col min="8" max="8" width="15.86328125" customWidth="1"/>
    <col min="9" max="9" width="15.59765625" hidden="1" customWidth="1"/>
    <col min="10" max="10" width="18" hidden="1" customWidth="1"/>
  </cols>
  <sheetData>
    <row r="1" spans="1:10" ht="3.95" customHeight="1" x14ac:dyDescent="0.45"/>
    <row r="2" spans="1:10" ht="15.75" x14ac:dyDescent="0.5">
      <c r="A2" s="5" t="s">
        <v>0</v>
      </c>
      <c r="B2" s="5" t="s">
        <v>1</v>
      </c>
      <c r="C2" s="5"/>
      <c r="D2" s="7" t="s">
        <v>2</v>
      </c>
      <c r="E2" s="7" t="s">
        <v>3</v>
      </c>
      <c r="F2" s="7" t="s">
        <v>4</v>
      </c>
      <c r="G2" s="7" t="s">
        <v>5</v>
      </c>
      <c r="H2" s="7" t="s">
        <v>6</v>
      </c>
      <c r="I2" s="7" t="s">
        <v>7</v>
      </c>
      <c r="J2" s="7" t="s">
        <v>8</v>
      </c>
    </row>
    <row r="3" spans="1:10" ht="31.15" x14ac:dyDescent="0.55000000000000004">
      <c r="A3" s="6" t="s">
        <v>9</v>
      </c>
      <c r="B3" s="6" t="s">
        <v>10</v>
      </c>
      <c r="C3" s="6"/>
      <c r="D3" s="14" t="s">
        <v>116</v>
      </c>
      <c r="E3" s="8">
        <f>100%*E4</f>
        <v>98</v>
      </c>
      <c r="F3" s="8">
        <f>33%*F4+33%*F5+33%*F6</f>
        <v>51.150000000000006</v>
      </c>
      <c r="G3" s="8">
        <f>40%*G4+40%*G5+20%*G6</f>
        <v>25.5</v>
      </c>
      <c r="H3" s="8">
        <f>40%*H4+40%*H5+20%*H6</f>
        <v>30.2</v>
      </c>
      <c r="I3" s="2" t="s">
        <v>12</v>
      </c>
      <c r="J3" s="2" t="s">
        <v>13</v>
      </c>
    </row>
    <row r="4" spans="1:10" outlineLevel="1" x14ac:dyDescent="0.45">
      <c r="A4" s="2"/>
      <c r="B4" s="2"/>
      <c r="C4" s="2"/>
      <c r="D4" s="4" t="s">
        <v>117</v>
      </c>
      <c r="E4" s="13">
        <v>98</v>
      </c>
      <c r="F4" s="13">
        <v>59</v>
      </c>
      <c r="G4" s="2">
        <v>15</v>
      </c>
      <c r="H4" s="2">
        <v>32</v>
      </c>
      <c r="I4" s="2"/>
      <c r="J4" s="2"/>
    </row>
    <row r="5" spans="1:10" outlineLevel="1" x14ac:dyDescent="0.45">
      <c r="A5" s="2"/>
      <c r="B5" s="2"/>
      <c r="C5" s="2"/>
      <c r="D5" s="4" t="s">
        <v>16</v>
      </c>
      <c r="E5" s="13">
        <v>3</v>
      </c>
      <c r="F5" s="13">
        <v>41</v>
      </c>
      <c r="G5" s="2">
        <v>40</v>
      </c>
      <c r="H5" s="2">
        <v>33</v>
      </c>
      <c r="I5" s="2"/>
      <c r="J5" s="2"/>
    </row>
    <row r="6" spans="1:10" outlineLevel="1" x14ac:dyDescent="0.45">
      <c r="A6" s="2"/>
      <c r="B6" s="2"/>
      <c r="C6" s="2"/>
      <c r="D6" s="4" t="s">
        <v>118</v>
      </c>
      <c r="E6" s="13">
        <v>2</v>
      </c>
      <c r="F6" s="13">
        <v>55</v>
      </c>
      <c r="G6" s="2">
        <v>17.5</v>
      </c>
      <c r="H6" s="2">
        <v>21</v>
      </c>
      <c r="I6" s="2"/>
      <c r="J6" s="2"/>
    </row>
    <row r="7" spans="1:10" x14ac:dyDescent="0.45">
      <c r="E7" s="3"/>
      <c r="F7" s="3"/>
      <c r="G7" s="3"/>
      <c r="H7" s="3"/>
    </row>
    <row r="8" spans="1:10" ht="18" x14ac:dyDescent="0.55000000000000004">
      <c r="D8" s="15" t="s">
        <v>29</v>
      </c>
    </row>
    <row r="9" spans="1:10" ht="3.6" customHeight="1" x14ac:dyDescent="0.45"/>
    <row r="10" spans="1:10" ht="15.75" x14ac:dyDescent="0.5">
      <c r="A10" s="1" t="s">
        <v>0</v>
      </c>
      <c r="B10" s="5" t="s">
        <v>1</v>
      </c>
      <c r="C10" s="5"/>
      <c r="D10" s="7" t="s">
        <v>2</v>
      </c>
      <c r="E10" s="7" t="s">
        <v>3</v>
      </c>
      <c r="F10" s="7" t="s">
        <v>4</v>
      </c>
      <c r="G10" s="7" t="s">
        <v>5</v>
      </c>
      <c r="H10" s="7" t="s">
        <v>6</v>
      </c>
      <c r="I10" s="1" t="s">
        <v>7</v>
      </c>
      <c r="J10" s="1" t="s">
        <v>8</v>
      </c>
    </row>
    <row r="11" spans="1:10" ht="31.15" x14ac:dyDescent="0.55000000000000004">
      <c r="A11" s="2" t="s">
        <v>9</v>
      </c>
      <c r="B11" s="2" t="s">
        <v>10</v>
      </c>
      <c r="C11" s="2"/>
      <c r="D11" s="14" t="s">
        <v>120</v>
      </c>
      <c r="E11" s="8">
        <f>100%*E12</f>
        <v>98</v>
      </c>
      <c r="F11" s="8">
        <f>33%*F12+33%*F13+33%*F14</f>
        <v>52.470000000000013</v>
      </c>
      <c r="G11" s="8">
        <f>40%*G12+20%*G14+40%*G13</f>
        <v>41.5</v>
      </c>
      <c r="H11" s="8">
        <f>40%*H12+20%*H14+40%*H13</f>
        <v>51</v>
      </c>
      <c r="I11" s="2" t="s">
        <v>12</v>
      </c>
      <c r="J11" s="2" t="s">
        <v>13</v>
      </c>
    </row>
    <row r="12" spans="1:10" outlineLevel="1" x14ac:dyDescent="0.45">
      <c r="A12" s="2"/>
      <c r="B12" s="2"/>
      <c r="C12" s="2"/>
      <c r="D12" s="4" t="s">
        <v>117</v>
      </c>
      <c r="E12" s="13">
        <v>98</v>
      </c>
      <c r="F12" s="13">
        <v>59</v>
      </c>
      <c r="G12" s="2">
        <v>15</v>
      </c>
      <c r="H12" s="2">
        <v>32</v>
      </c>
      <c r="I12" s="2"/>
      <c r="J12" s="2"/>
    </row>
    <row r="13" spans="1:10" outlineLevel="1" x14ac:dyDescent="0.45">
      <c r="A13" s="2"/>
      <c r="B13" s="2"/>
      <c r="C13" s="2"/>
      <c r="D13" s="4" t="s">
        <v>119</v>
      </c>
      <c r="E13" s="13">
        <v>18</v>
      </c>
      <c r="F13" s="13">
        <v>45</v>
      </c>
      <c r="G13" s="2">
        <v>80</v>
      </c>
      <c r="H13" s="2">
        <v>85</v>
      </c>
      <c r="I13" s="2"/>
      <c r="J13" s="2"/>
    </row>
    <row r="14" spans="1:10" outlineLevel="1" x14ac:dyDescent="0.45">
      <c r="A14" s="2"/>
      <c r="B14" s="2"/>
      <c r="C14" s="2"/>
      <c r="D14" s="4" t="s">
        <v>118</v>
      </c>
      <c r="E14" s="13">
        <v>2</v>
      </c>
      <c r="F14" s="13">
        <v>55</v>
      </c>
      <c r="G14" s="2">
        <v>17.5</v>
      </c>
      <c r="H14" s="2">
        <v>21</v>
      </c>
      <c r="I14" s="2"/>
      <c r="J14" s="2"/>
    </row>
    <row r="15" spans="1:10" x14ac:dyDescent="0.45">
      <c r="E15" s="3"/>
      <c r="F15" s="3"/>
      <c r="G15" s="3"/>
      <c r="H15" s="3"/>
    </row>
    <row r="16" spans="1:10" ht="18" x14ac:dyDescent="0.55000000000000004">
      <c r="D16" s="15" t="s">
        <v>30</v>
      </c>
    </row>
    <row r="17" spans="1:10" ht="3.4" customHeight="1" x14ac:dyDescent="0.45"/>
    <row r="18" spans="1:10" ht="15.75" x14ac:dyDescent="0.5">
      <c r="A18" s="1" t="s">
        <v>0</v>
      </c>
      <c r="B18" s="5" t="s">
        <v>1</v>
      </c>
      <c r="C18" s="5"/>
      <c r="D18" s="7" t="s">
        <v>2</v>
      </c>
      <c r="E18" s="7" t="s">
        <v>3</v>
      </c>
      <c r="F18" s="7" t="s">
        <v>4</v>
      </c>
      <c r="G18" s="7" t="s">
        <v>5</v>
      </c>
      <c r="H18" s="7" t="s">
        <v>6</v>
      </c>
      <c r="I18" s="1" t="s">
        <v>7</v>
      </c>
      <c r="J18" s="1" t="s">
        <v>8</v>
      </c>
    </row>
    <row r="19" spans="1:10" ht="46.15" x14ac:dyDescent="0.55000000000000004">
      <c r="A19" s="2" t="s">
        <v>9</v>
      </c>
      <c r="B19" s="2" t="s">
        <v>10</v>
      </c>
      <c r="C19" s="2"/>
      <c r="D19" s="14" t="s">
        <v>122</v>
      </c>
      <c r="E19" s="8">
        <f>50%*E21+50%*E23</f>
        <v>88.75</v>
      </c>
      <c r="F19" s="8">
        <f>25%*F20+25%*F21+10%*F22+15%*F24+25%*F23</f>
        <v>71</v>
      </c>
      <c r="G19" s="8">
        <f>20%*G21+5%*G24+40%*G22+20%*G20+25%*G23</f>
        <v>69.575000000000003</v>
      </c>
      <c r="H19" s="8">
        <f>10%*H20+15%*H21+30%*H22+20%*H23+25%*H24</f>
        <v>53.85</v>
      </c>
      <c r="I19" s="2" t="s">
        <v>12</v>
      </c>
      <c r="J19" s="2" t="s">
        <v>13</v>
      </c>
    </row>
    <row r="20" spans="1:10" ht="15.75" outlineLevel="1" x14ac:dyDescent="0.5">
      <c r="A20" s="2"/>
      <c r="B20" s="2"/>
      <c r="C20" s="2"/>
      <c r="D20" s="11" t="s">
        <v>79</v>
      </c>
      <c r="E20" s="13">
        <v>85</v>
      </c>
      <c r="F20" s="13">
        <v>89</v>
      </c>
      <c r="G20" s="2">
        <v>81</v>
      </c>
      <c r="H20" s="2">
        <v>93</v>
      </c>
      <c r="I20" s="2"/>
      <c r="J20" s="2"/>
    </row>
    <row r="21" spans="1:10" outlineLevel="2" x14ac:dyDescent="0.45">
      <c r="A21" s="2"/>
      <c r="B21" s="2"/>
      <c r="C21" s="2"/>
      <c r="D21" s="4" t="s">
        <v>117</v>
      </c>
      <c r="E21" s="13">
        <v>98</v>
      </c>
      <c r="F21" s="13">
        <v>59</v>
      </c>
      <c r="G21" s="2">
        <v>15</v>
      </c>
      <c r="H21" s="2">
        <v>32</v>
      </c>
      <c r="I21" s="2"/>
      <c r="J21" s="2"/>
    </row>
    <row r="22" spans="1:10" outlineLevel="2" x14ac:dyDescent="0.45">
      <c r="A22" s="2"/>
      <c r="B22" s="2"/>
      <c r="C22" s="2"/>
      <c r="D22" s="4" t="s">
        <v>119</v>
      </c>
      <c r="E22" s="13">
        <v>18</v>
      </c>
      <c r="F22" s="13">
        <v>45</v>
      </c>
      <c r="G22" s="2">
        <v>80</v>
      </c>
      <c r="H22" s="2">
        <v>85</v>
      </c>
      <c r="I22" s="2"/>
      <c r="J22" s="2"/>
    </row>
    <row r="23" spans="1:10" outlineLevel="2" x14ac:dyDescent="0.45">
      <c r="A23" s="2"/>
      <c r="B23" s="2"/>
      <c r="D23" s="12" t="s">
        <v>121</v>
      </c>
      <c r="E23" s="13">
        <v>79.5</v>
      </c>
      <c r="F23" s="13">
        <v>85</v>
      </c>
      <c r="G23" s="2">
        <v>70</v>
      </c>
      <c r="H23" s="2">
        <v>45</v>
      </c>
      <c r="I23" s="2"/>
      <c r="J23" s="2"/>
    </row>
    <row r="24" spans="1:10" outlineLevel="2" x14ac:dyDescent="0.45">
      <c r="A24" s="2"/>
      <c r="B24" s="2"/>
      <c r="C24" s="2"/>
      <c r="D24" s="4" t="s">
        <v>118</v>
      </c>
      <c r="E24" s="13">
        <v>2</v>
      </c>
      <c r="F24" s="13">
        <v>55</v>
      </c>
      <c r="G24" s="2">
        <v>17.5</v>
      </c>
      <c r="H24" s="2">
        <v>21</v>
      </c>
      <c r="I24" s="2"/>
      <c r="J24" s="2"/>
    </row>
  </sheetData>
  <conditionalFormatting sqref="E3">
    <cfRule type="iconSet" priority="68">
      <iconSet iconSet="4Rating">
        <cfvo type="percent" val="0"/>
        <cfvo type="num" val="25"/>
        <cfvo type="num" val="50"/>
        <cfvo type="num" val="75"/>
      </iconSet>
    </cfRule>
  </conditionalFormatting>
  <conditionalFormatting sqref="G3:H4 G6:H6">
    <cfRule type="iconSet" priority="69">
      <iconSet iconSet="4Rating">
        <cfvo type="percent" val="0"/>
        <cfvo type="num" val="10"/>
        <cfvo type="num" val="25"/>
        <cfvo type="num" val="45"/>
      </iconSet>
    </cfRule>
  </conditionalFormatting>
  <conditionalFormatting sqref="F3">
    <cfRule type="iconSet" priority="67">
      <iconSet iconSet="4Rating">
        <cfvo type="percent" val="0"/>
        <cfvo type="num" val="25"/>
        <cfvo type="num" val="50"/>
        <cfvo type="num" val="75"/>
      </iconSet>
    </cfRule>
  </conditionalFormatting>
  <conditionalFormatting sqref="F4">
    <cfRule type="iconSet" priority="66">
      <iconSet iconSet="4Rating">
        <cfvo type="percent" val="0"/>
        <cfvo type="num" val="25"/>
        <cfvo type="num" val="50"/>
        <cfvo type="num" val="75"/>
      </iconSet>
    </cfRule>
  </conditionalFormatting>
  <conditionalFormatting sqref="F6">
    <cfRule type="iconSet" priority="65">
      <iconSet iconSet="4Rating">
        <cfvo type="percent" val="0"/>
        <cfvo type="num" val="25"/>
        <cfvo type="num" val="50"/>
        <cfvo type="num" val="75"/>
      </iconSet>
    </cfRule>
  </conditionalFormatting>
  <conditionalFormatting sqref="E4 E6">
    <cfRule type="iconSet" priority="64">
      <iconSet iconSet="4Rating">
        <cfvo type="percent" val="0"/>
        <cfvo type="num" val="25"/>
        <cfvo type="num" val="50"/>
        <cfvo type="num" val="75"/>
      </iconSet>
    </cfRule>
  </conditionalFormatting>
  <conditionalFormatting sqref="E11">
    <cfRule type="iconSet" priority="62">
      <iconSet iconSet="4Rating">
        <cfvo type="percent" val="0"/>
        <cfvo type="num" val="25"/>
        <cfvo type="num" val="50"/>
        <cfvo type="num" val="75"/>
      </iconSet>
    </cfRule>
  </conditionalFormatting>
  <conditionalFormatting sqref="G11:H11">
    <cfRule type="iconSet" priority="63">
      <iconSet iconSet="4Rating">
        <cfvo type="percent" val="0"/>
        <cfvo type="num" val="10"/>
        <cfvo type="num" val="25"/>
        <cfvo type="num" val="45"/>
      </iconSet>
    </cfRule>
  </conditionalFormatting>
  <conditionalFormatting sqref="F11">
    <cfRule type="iconSet" priority="61">
      <iconSet iconSet="4Rating">
        <cfvo type="percent" val="0"/>
        <cfvo type="num" val="25"/>
        <cfvo type="num" val="50"/>
        <cfvo type="num" val="75"/>
      </iconSet>
    </cfRule>
  </conditionalFormatting>
  <conditionalFormatting sqref="E19">
    <cfRule type="iconSet" priority="32">
      <iconSet iconSet="4Rating">
        <cfvo type="percent" val="0"/>
        <cfvo type="num" val="25"/>
        <cfvo type="num" val="50"/>
        <cfvo type="num" val="75"/>
      </iconSet>
    </cfRule>
  </conditionalFormatting>
  <conditionalFormatting sqref="G19:H19">
    <cfRule type="iconSet" priority="33">
      <iconSet iconSet="4Rating">
        <cfvo type="percent" val="0"/>
        <cfvo type="num" val="10"/>
        <cfvo type="num" val="25"/>
        <cfvo type="num" val="45"/>
      </iconSet>
    </cfRule>
  </conditionalFormatting>
  <conditionalFormatting sqref="F19">
    <cfRule type="iconSet" priority="31">
      <iconSet iconSet="4Rating">
        <cfvo type="percent" val="0"/>
        <cfvo type="num" val="25"/>
        <cfvo type="num" val="50"/>
        <cfvo type="num" val="75"/>
      </iconSet>
    </cfRule>
  </conditionalFormatting>
  <conditionalFormatting sqref="G23:H23">
    <cfRule type="iconSet" priority="30">
      <iconSet iconSet="4Rating">
        <cfvo type="percent" val="0"/>
        <cfvo type="num" val="10"/>
        <cfvo type="num" val="25"/>
        <cfvo type="num" val="45"/>
      </iconSet>
    </cfRule>
  </conditionalFormatting>
  <conditionalFormatting sqref="F23">
    <cfRule type="iconSet" priority="29">
      <iconSet iconSet="4Rating">
        <cfvo type="percent" val="0"/>
        <cfvo type="num" val="25"/>
        <cfvo type="num" val="50"/>
        <cfvo type="num" val="75"/>
      </iconSet>
    </cfRule>
  </conditionalFormatting>
  <conditionalFormatting sqref="E23">
    <cfRule type="iconSet" priority="28">
      <iconSet iconSet="4Rating">
        <cfvo type="percent" val="0"/>
        <cfvo type="num" val="25"/>
        <cfvo type="num" val="50"/>
        <cfvo type="num" val="75"/>
      </iconSet>
    </cfRule>
  </conditionalFormatting>
  <conditionalFormatting sqref="G5:H5">
    <cfRule type="iconSet" priority="27">
      <iconSet iconSet="4Rating">
        <cfvo type="percent" val="0"/>
        <cfvo type="num" val="10"/>
        <cfvo type="num" val="25"/>
        <cfvo type="num" val="45"/>
      </iconSet>
    </cfRule>
  </conditionalFormatting>
  <conditionalFormatting sqref="F5">
    <cfRule type="iconSet" priority="26">
      <iconSet iconSet="4Rating">
        <cfvo type="percent" val="0"/>
        <cfvo type="num" val="25"/>
        <cfvo type="num" val="50"/>
        <cfvo type="num" val="75"/>
      </iconSet>
    </cfRule>
  </conditionalFormatting>
  <conditionalFormatting sqref="E5">
    <cfRule type="iconSet" priority="25">
      <iconSet iconSet="4Rating">
        <cfvo type="percent" val="0"/>
        <cfvo type="num" val="25"/>
        <cfvo type="num" val="50"/>
        <cfvo type="num" val="75"/>
      </iconSet>
    </cfRule>
  </conditionalFormatting>
  <conditionalFormatting sqref="G14:H14">
    <cfRule type="iconSet" priority="24">
      <iconSet iconSet="4Rating">
        <cfvo type="percent" val="0"/>
        <cfvo type="num" val="10"/>
        <cfvo type="num" val="25"/>
        <cfvo type="num" val="45"/>
      </iconSet>
    </cfRule>
  </conditionalFormatting>
  <conditionalFormatting sqref="F14">
    <cfRule type="iconSet" priority="23">
      <iconSet iconSet="4Rating">
        <cfvo type="percent" val="0"/>
        <cfvo type="num" val="25"/>
        <cfvo type="num" val="50"/>
        <cfvo type="num" val="75"/>
      </iconSet>
    </cfRule>
  </conditionalFormatting>
  <conditionalFormatting sqref="E14">
    <cfRule type="iconSet" priority="22">
      <iconSet iconSet="4Rating">
        <cfvo type="percent" val="0"/>
        <cfvo type="num" val="25"/>
        <cfvo type="num" val="50"/>
        <cfvo type="num" val="75"/>
      </iconSet>
    </cfRule>
  </conditionalFormatting>
  <conditionalFormatting sqref="G12:H12">
    <cfRule type="iconSet" priority="18">
      <iconSet iconSet="4Rating">
        <cfvo type="percent" val="0"/>
        <cfvo type="num" val="10"/>
        <cfvo type="num" val="25"/>
        <cfvo type="num" val="45"/>
      </iconSet>
    </cfRule>
  </conditionalFormatting>
  <conditionalFormatting sqref="F12">
    <cfRule type="iconSet" priority="17">
      <iconSet iconSet="4Rating">
        <cfvo type="percent" val="0"/>
        <cfvo type="num" val="25"/>
        <cfvo type="num" val="50"/>
        <cfvo type="num" val="75"/>
      </iconSet>
    </cfRule>
  </conditionalFormatting>
  <conditionalFormatting sqref="E12">
    <cfRule type="iconSet" priority="16">
      <iconSet iconSet="4Rating">
        <cfvo type="percent" val="0"/>
        <cfvo type="num" val="25"/>
        <cfvo type="num" val="50"/>
        <cfvo type="num" val="75"/>
      </iconSet>
    </cfRule>
  </conditionalFormatting>
  <conditionalFormatting sqref="G13:H13">
    <cfRule type="iconSet" priority="15">
      <iconSet iconSet="4Rating">
        <cfvo type="percent" val="0"/>
        <cfvo type="num" val="10"/>
        <cfvo type="num" val="25"/>
        <cfvo type="num" val="45"/>
      </iconSet>
    </cfRule>
  </conditionalFormatting>
  <conditionalFormatting sqref="F13">
    <cfRule type="iconSet" priority="14">
      <iconSet iconSet="4Rating">
        <cfvo type="percent" val="0"/>
        <cfvo type="num" val="25"/>
        <cfvo type="num" val="50"/>
        <cfvo type="num" val="75"/>
      </iconSet>
    </cfRule>
  </conditionalFormatting>
  <conditionalFormatting sqref="E13">
    <cfRule type="iconSet" priority="13">
      <iconSet iconSet="4Rating">
        <cfvo type="percent" val="0"/>
        <cfvo type="num" val="25"/>
        <cfvo type="num" val="50"/>
        <cfvo type="num" val="75"/>
      </iconSet>
    </cfRule>
  </conditionalFormatting>
  <conditionalFormatting sqref="G20:H20">
    <cfRule type="iconSet" priority="12">
      <iconSet iconSet="4Rating">
        <cfvo type="percent" val="0"/>
        <cfvo type="num" val="10"/>
        <cfvo type="num" val="25"/>
        <cfvo type="num" val="45"/>
      </iconSet>
    </cfRule>
  </conditionalFormatting>
  <conditionalFormatting sqref="F20">
    <cfRule type="iconSet" priority="11">
      <iconSet iconSet="4Rating">
        <cfvo type="percent" val="0"/>
        <cfvo type="num" val="25"/>
        <cfvo type="num" val="50"/>
        <cfvo type="num" val="75"/>
      </iconSet>
    </cfRule>
  </conditionalFormatting>
  <conditionalFormatting sqref="E20">
    <cfRule type="iconSet" priority="10">
      <iconSet iconSet="4Rating">
        <cfvo type="percent" val="0"/>
        <cfvo type="num" val="25"/>
        <cfvo type="num" val="50"/>
        <cfvo type="num" val="75"/>
      </iconSet>
    </cfRule>
  </conditionalFormatting>
  <conditionalFormatting sqref="G21:H21">
    <cfRule type="iconSet" priority="9">
      <iconSet iconSet="4Rating">
        <cfvo type="percent" val="0"/>
        <cfvo type="num" val="10"/>
        <cfvo type="num" val="25"/>
        <cfvo type="num" val="45"/>
      </iconSet>
    </cfRule>
  </conditionalFormatting>
  <conditionalFormatting sqref="F21">
    <cfRule type="iconSet" priority="8">
      <iconSet iconSet="4Rating">
        <cfvo type="percent" val="0"/>
        <cfvo type="num" val="25"/>
        <cfvo type="num" val="50"/>
        <cfvo type="num" val="75"/>
      </iconSet>
    </cfRule>
  </conditionalFormatting>
  <conditionalFormatting sqref="E21">
    <cfRule type="iconSet" priority="7">
      <iconSet iconSet="4Rating">
        <cfvo type="percent" val="0"/>
        <cfvo type="num" val="25"/>
        <cfvo type="num" val="50"/>
        <cfvo type="num" val="75"/>
      </iconSet>
    </cfRule>
  </conditionalFormatting>
  <conditionalFormatting sqref="G22:H22">
    <cfRule type="iconSet" priority="6">
      <iconSet iconSet="4Rating">
        <cfvo type="percent" val="0"/>
        <cfvo type="num" val="10"/>
        <cfvo type="num" val="25"/>
        <cfvo type="num" val="45"/>
      </iconSet>
    </cfRule>
  </conditionalFormatting>
  <conditionalFormatting sqref="F22">
    <cfRule type="iconSet" priority="5">
      <iconSet iconSet="4Rating">
        <cfvo type="percent" val="0"/>
        <cfvo type="num" val="25"/>
        <cfvo type="num" val="50"/>
        <cfvo type="num" val="75"/>
      </iconSet>
    </cfRule>
  </conditionalFormatting>
  <conditionalFormatting sqref="E22">
    <cfRule type="iconSet" priority="4">
      <iconSet iconSet="4Rating">
        <cfvo type="percent" val="0"/>
        <cfvo type="num" val="25"/>
        <cfvo type="num" val="50"/>
        <cfvo type="num" val="75"/>
      </iconSet>
    </cfRule>
  </conditionalFormatting>
  <conditionalFormatting sqref="G24:H24">
    <cfRule type="iconSet" priority="3">
      <iconSet iconSet="4Rating">
        <cfvo type="percent" val="0"/>
        <cfvo type="num" val="10"/>
        <cfvo type="num" val="25"/>
        <cfvo type="num" val="45"/>
      </iconSet>
    </cfRule>
  </conditionalFormatting>
  <conditionalFormatting sqref="F24">
    <cfRule type="iconSet" priority="2">
      <iconSet iconSet="4Rating">
        <cfvo type="percent" val="0"/>
        <cfvo type="num" val="25"/>
        <cfvo type="num" val="50"/>
        <cfvo type="num" val="75"/>
      </iconSet>
    </cfRule>
  </conditionalFormatting>
  <conditionalFormatting sqref="E24">
    <cfRule type="iconSet" priority="1">
      <iconSet iconSet="4Rating">
        <cfvo type="percent" val="0"/>
        <cfvo type="num" val="25"/>
        <cfvo type="num" val="50"/>
        <cfvo type="num" val="75"/>
      </iconSet>
    </cfRule>
  </conditionalFormatting>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J17"/>
  <sheetViews>
    <sheetView showGridLines="0" topLeftCell="C1" zoomScale="120" zoomScaleNormal="120" workbookViewId="0">
      <selection activeCell="D13" sqref="D13:H13"/>
    </sheetView>
  </sheetViews>
  <sheetFormatPr defaultRowHeight="14.25" outlineLevelRow="2" x14ac:dyDescent="0.45"/>
  <cols>
    <col min="1" max="2" width="18" hidden="1" customWidth="1"/>
    <col min="3" max="3" width="0.6640625" customWidth="1"/>
    <col min="4" max="4" width="55.265625" customWidth="1"/>
    <col min="5" max="7" width="18" customWidth="1"/>
    <col min="8" max="8" width="15.86328125" customWidth="1"/>
    <col min="9" max="9" width="15.59765625" hidden="1" customWidth="1"/>
    <col min="10" max="10" width="18" hidden="1" customWidth="1"/>
  </cols>
  <sheetData>
    <row r="1" spans="1:10" ht="3.95" customHeight="1" x14ac:dyDescent="0.45"/>
    <row r="2" spans="1:10" ht="15.75" x14ac:dyDescent="0.5">
      <c r="A2" s="5" t="s">
        <v>0</v>
      </c>
      <c r="B2" s="5" t="s">
        <v>1</v>
      </c>
      <c r="C2" s="5"/>
      <c r="D2" s="7" t="s">
        <v>2</v>
      </c>
      <c r="E2" s="7" t="s">
        <v>3</v>
      </c>
      <c r="F2" s="7" t="s">
        <v>4</v>
      </c>
      <c r="G2" s="7" t="s">
        <v>5</v>
      </c>
      <c r="H2" s="7" t="s">
        <v>6</v>
      </c>
      <c r="I2" s="7" t="s">
        <v>7</v>
      </c>
      <c r="J2" s="7" t="s">
        <v>8</v>
      </c>
    </row>
    <row r="3" spans="1:10" ht="18" x14ac:dyDescent="0.55000000000000004">
      <c r="A3" s="6" t="s">
        <v>9</v>
      </c>
      <c r="B3" s="6" t="s">
        <v>10</v>
      </c>
      <c r="C3" s="6"/>
      <c r="D3" s="14" t="s">
        <v>123</v>
      </c>
      <c r="E3" s="8">
        <f>100%*E4</f>
        <v>32</v>
      </c>
      <c r="F3" s="8">
        <f>33%*F4+33%*F5+33%*F6</f>
        <v>43.230000000000004</v>
      </c>
      <c r="G3" s="8">
        <f>40%*G4+40%*G5+20%*G6</f>
        <v>13</v>
      </c>
      <c r="H3" s="8">
        <f>40%*H4+40%*H5+20%*H6</f>
        <v>45</v>
      </c>
      <c r="I3" s="2" t="s">
        <v>12</v>
      </c>
      <c r="J3" s="2" t="s">
        <v>13</v>
      </c>
    </row>
    <row r="4" spans="1:10" outlineLevel="1" x14ac:dyDescent="0.45">
      <c r="A4" s="2"/>
      <c r="B4" s="2"/>
      <c r="C4" s="2"/>
      <c r="D4" s="4" t="s">
        <v>124</v>
      </c>
      <c r="E4" s="13">
        <v>32</v>
      </c>
      <c r="F4" s="13">
        <v>25</v>
      </c>
      <c r="G4" s="2">
        <v>-13</v>
      </c>
      <c r="H4" s="2">
        <v>5</v>
      </c>
      <c r="I4" s="2"/>
      <c r="J4" s="2"/>
    </row>
    <row r="5" spans="1:10" outlineLevel="1" x14ac:dyDescent="0.45">
      <c r="A5" s="2"/>
      <c r="B5" s="2"/>
      <c r="C5" s="2"/>
      <c r="D5" s="4" t="s">
        <v>125</v>
      </c>
      <c r="E5" s="13">
        <v>42.5</v>
      </c>
      <c r="F5" s="13">
        <v>61</v>
      </c>
      <c r="G5" s="2">
        <v>10</v>
      </c>
      <c r="H5" s="2">
        <v>63</v>
      </c>
      <c r="I5" s="2"/>
      <c r="J5" s="2"/>
    </row>
    <row r="6" spans="1:10" outlineLevel="1" x14ac:dyDescent="0.45">
      <c r="A6" s="2"/>
      <c r="B6" s="2"/>
      <c r="C6" s="2"/>
      <c r="D6" s="4" t="s">
        <v>126</v>
      </c>
      <c r="E6" s="13">
        <v>13</v>
      </c>
      <c r="F6" s="13">
        <v>45</v>
      </c>
      <c r="G6" s="2">
        <v>71</v>
      </c>
      <c r="H6" s="2">
        <v>89</v>
      </c>
      <c r="I6" s="2"/>
      <c r="J6" s="2"/>
    </row>
    <row r="7" spans="1:10" x14ac:dyDescent="0.45">
      <c r="E7" s="3"/>
      <c r="F7" s="3"/>
      <c r="G7" s="3"/>
      <c r="H7" s="3"/>
    </row>
    <row r="8" spans="1:10" ht="18" x14ac:dyDescent="0.55000000000000004">
      <c r="D8" s="15" t="s">
        <v>32</v>
      </c>
    </row>
    <row r="9" spans="1:10" ht="3.4" customHeight="1" x14ac:dyDescent="0.45"/>
    <row r="10" spans="1:10" ht="15.75" x14ac:dyDescent="0.5">
      <c r="A10" s="1" t="s">
        <v>0</v>
      </c>
      <c r="B10" s="5" t="s">
        <v>1</v>
      </c>
      <c r="C10" s="5"/>
      <c r="D10" s="7" t="s">
        <v>2</v>
      </c>
      <c r="E10" s="7" t="s">
        <v>3</v>
      </c>
      <c r="F10" s="7" t="s">
        <v>4</v>
      </c>
      <c r="G10" s="7" t="s">
        <v>5</v>
      </c>
      <c r="H10" s="7" t="s">
        <v>6</v>
      </c>
      <c r="I10" s="1" t="s">
        <v>7</v>
      </c>
      <c r="J10" s="1" t="s">
        <v>8</v>
      </c>
    </row>
    <row r="11" spans="1:10" ht="31.15" x14ac:dyDescent="0.55000000000000004">
      <c r="A11" s="2" t="s">
        <v>9</v>
      </c>
      <c r="B11" s="2" t="s">
        <v>10</v>
      </c>
      <c r="C11" s="2"/>
      <c r="D11" s="14" t="s">
        <v>129</v>
      </c>
      <c r="E11" s="8">
        <f>50%*E14+50%*E16</f>
        <v>55.75</v>
      </c>
      <c r="F11" s="8">
        <f>25%*F13+25%*F14+10%*F15+15%*F17+25%*F16</f>
        <v>61.15</v>
      </c>
      <c r="G11" s="8">
        <f>15%*G14+5%*G17+40%*G15+5%*G12+20%*G13+25%*G16</f>
        <v>55.85</v>
      </c>
      <c r="H11" s="8">
        <f>15%*H12+10%*H13+15%*H14+30%*H15+20%*H16+10%*H17</f>
        <v>54.400000000000006</v>
      </c>
      <c r="I11" s="2" t="s">
        <v>12</v>
      </c>
      <c r="J11" s="2" t="s">
        <v>13</v>
      </c>
    </row>
    <row r="12" spans="1:10" outlineLevel="1" x14ac:dyDescent="0.45">
      <c r="D12" s="10" t="s">
        <v>128</v>
      </c>
      <c r="E12" s="13">
        <v>-22</v>
      </c>
      <c r="F12" s="13">
        <v>10</v>
      </c>
      <c r="G12" s="2">
        <v>8</v>
      </c>
      <c r="H12" s="2">
        <v>27</v>
      </c>
    </row>
    <row r="13" spans="1:10" ht="15.75" outlineLevel="1" x14ac:dyDescent="0.5">
      <c r="A13" s="2"/>
      <c r="B13" s="2"/>
      <c r="C13" s="2"/>
      <c r="D13" s="11" t="s">
        <v>127</v>
      </c>
      <c r="E13" s="13">
        <v>25</v>
      </c>
      <c r="F13" s="13">
        <v>80</v>
      </c>
      <c r="G13" s="2">
        <v>55</v>
      </c>
      <c r="H13" s="2">
        <v>76</v>
      </c>
      <c r="I13" s="2"/>
      <c r="J13" s="2"/>
    </row>
    <row r="14" spans="1:10" outlineLevel="2" x14ac:dyDescent="0.45">
      <c r="A14" s="2"/>
      <c r="B14" s="2"/>
      <c r="C14" s="2"/>
      <c r="D14" s="4" t="s">
        <v>124</v>
      </c>
      <c r="E14" s="13">
        <v>32</v>
      </c>
      <c r="F14" s="13">
        <v>25</v>
      </c>
      <c r="G14" s="2">
        <v>-13</v>
      </c>
      <c r="H14" s="2">
        <v>5</v>
      </c>
      <c r="I14" s="2"/>
      <c r="J14" s="2"/>
    </row>
    <row r="15" spans="1:10" outlineLevel="2" x14ac:dyDescent="0.45">
      <c r="A15" s="2"/>
      <c r="B15" s="2"/>
      <c r="C15" s="2"/>
      <c r="D15" s="4" t="s">
        <v>126</v>
      </c>
      <c r="E15" s="13">
        <v>13</v>
      </c>
      <c r="F15" s="13">
        <v>45</v>
      </c>
      <c r="G15" s="2">
        <v>71</v>
      </c>
      <c r="H15" s="2">
        <v>89</v>
      </c>
      <c r="I15" s="2"/>
      <c r="J15" s="2"/>
    </row>
    <row r="16" spans="1:10" outlineLevel="2" x14ac:dyDescent="0.45">
      <c r="A16" s="2"/>
      <c r="B16" s="2"/>
      <c r="D16" s="12" t="s">
        <v>75</v>
      </c>
      <c r="E16" s="13">
        <v>79.5</v>
      </c>
      <c r="F16" s="13">
        <v>85</v>
      </c>
      <c r="G16" s="2">
        <v>70</v>
      </c>
      <c r="H16" s="2">
        <v>45</v>
      </c>
      <c r="I16" s="2"/>
      <c r="J16" s="2"/>
    </row>
    <row r="17" spans="1:10" outlineLevel="2" x14ac:dyDescent="0.45">
      <c r="A17" s="2"/>
      <c r="B17" s="2"/>
      <c r="C17" s="2"/>
      <c r="D17" s="4" t="s">
        <v>125</v>
      </c>
      <c r="E17" s="13">
        <v>42.5</v>
      </c>
      <c r="F17" s="13">
        <v>61</v>
      </c>
      <c r="G17" s="2">
        <v>10</v>
      </c>
      <c r="H17" s="2">
        <v>63</v>
      </c>
      <c r="I17" s="2"/>
      <c r="J17" s="2"/>
    </row>
  </sheetData>
  <conditionalFormatting sqref="E3">
    <cfRule type="iconSet" priority="50">
      <iconSet iconSet="4Rating">
        <cfvo type="percent" val="0"/>
        <cfvo type="num" val="25"/>
        <cfvo type="num" val="50"/>
        <cfvo type="num" val="75"/>
      </iconSet>
    </cfRule>
  </conditionalFormatting>
  <conditionalFormatting sqref="G3:H6">
    <cfRule type="iconSet" priority="51">
      <iconSet iconSet="4Rating">
        <cfvo type="percent" val="0"/>
        <cfvo type="num" val="10"/>
        <cfvo type="num" val="25"/>
        <cfvo type="num" val="45"/>
      </iconSet>
    </cfRule>
  </conditionalFormatting>
  <conditionalFormatting sqref="F3">
    <cfRule type="iconSet" priority="49">
      <iconSet iconSet="4Rating">
        <cfvo type="percent" val="0"/>
        <cfvo type="num" val="25"/>
        <cfvo type="num" val="50"/>
        <cfvo type="num" val="75"/>
      </iconSet>
    </cfRule>
  </conditionalFormatting>
  <conditionalFormatting sqref="F4">
    <cfRule type="iconSet" priority="48">
      <iconSet iconSet="4Rating">
        <cfvo type="percent" val="0"/>
        <cfvo type="num" val="25"/>
        <cfvo type="num" val="50"/>
        <cfvo type="num" val="75"/>
      </iconSet>
    </cfRule>
  </conditionalFormatting>
  <conditionalFormatting sqref="F5:F6">
    <cfRule type="iconSet" priority="47">
      <iconSet iconSet="4Rating">
        <cfvo type="percent" val="0"/>
        <cfvo type="num" val="25"/>
        <cfvo type="num" val="50"/>
        <cfvo type="num" val="75"/>
      </iconSet>
    </cfRule>
  </conditionalFormatting>
  <conditionalFormatting sqref="E4:E6">
    <cfRule type="iconSet" priority="46">
      <iconSet iconSet="4Rating">
        <cfvo type="percent" val="0"/>
        <cfvo type="num" val="25"/>
        <cfvo type="num" val="50"/>
        <cfvo type="num" val="75"/>
      </iconSet>
    </cfRule>
  </conditionalFormatting>
  <conditionalFormatting sqref="E11">
    <cfRule type="iconSet" priority="14">
      <iconSet iconSet="4Rating">
        <cfvo type="percent" val="0"/>
        <cfvo type="num" val="25"/>
        <cfvo type="num" val="50"/>
        <cfvo type="num" val="75"/>
      </iconSet>
    </cfRule>
  </conditionalFormatting>
  <conditionalFormatting sqref="G11:H11">
    <cfRule type="iconSet" priority="15">
      <iconSet iconSet="4Rating">
        <cfvo type="percent" val="0"/>
        <cfvo type="num" val="10"/>
        <cfvo type="num" val="25"/>
        <cfvo type="num" val="45"/>
      </iconSet>
    </cfRule>
  </conditionalFormatting>
  <conditionalFormatting sqref="F11">
    <cfRule type="iconSet" priority="13">
      <iconSet iconSet="4Rating">
        <cfvo type="percent" val="0"/>
        <cfvo type="num" val="25"/>
        <cfvo type="num" val="50"/>
        <cfvo type="num" val="75"/>
      </iconSet>
    </cfRule>
  </conditionalFormatting>
  <conditionalFormatting sqref="G12:H13 G16:H16">
    <cfRule type="iconSet" priority="12">
      <iconSet iconSet="4Rating">
        <cfvo type="percent" val="0"/>
        <cfvo type="num" val="10"/>
        <cfvo type="num" val="25"/>
        <cfvo type="num" val="45"/>
      </iconSet>
    </cfRule>
  </conditionalFormatting>
  <conditionalFormatting sqref="F12:F13 F16">
    <cfRule type="iconSet" priority="11">
      <iconSet iconSet="4Rating">
        <cfvo type="percent" val="0"/>
        <cfvo type="num" val="25"/>
        <cfvo type="num" val="50"/>
        <cfvo type="num" val="75"/>
      </iconSet>
    </cfRule>
  </conditionalFormatting>
  <conditionalFormatting sqref="E12:E13 E16">
    <cfRule type="iconSet" priority="10">
      <iconSet iconSet="4Rating">
        <cfvo type="percent" val="0"/>
        <cfvo type="num" val="25"/>
        <cfvo type="num" val="50"/>
        <cfvo type="num" val="75"/>
      </iconSet>
    </cfRule>
  </conditionalFormatting>
  <conditionalFormatting sqref="G14:H14">
    <cfRule type="iconSet" priority="9">
      <iconSet iconSet="4Rating">
        <cfvo type="percent" val="0"/>
        <cfvo type="num" val="10"/>
        <cfvo type="num" val="25"/>
        <cfvo type="num" val="45"/>
      </iconSet>
    </cfRule>
  </conditionalFormatting>
  <conditionalFormatting sqref="F14">
    <cfRule type="iconSet" priority="8">
      <iconSet iconSet="4Rating">
        <cfvo type="percent" val="0"/>
        <cfvo type="num" val="25"/>
        <cfvo type="num" val="50"/>
        <cfvo type="num" val="75"/>
      </iconSet>
    </cfRule>
  </conditionalFormatting>
  <conditionalFormatting sqref="E14">
    <cfRule type="iconSet" priority="7">
      <iconSet iconSet="4Rating">
        <cfvo type="percent" val="0"/>
        <cfvo type="num" val="25"/>
        <cfvo type="num" val="50"/>
        <cfvo type="num" val="75"/>
      </iconSet>
    </cfRule>
  </conditionalFormatting>
  <conditionalFormatting sqref="G15:H15">
    <cfRule type="iconSet" priority="6">
      <iconSet iconSet="4Rating">
        <cfvo type="percent" val="0"/>
        <cfvo type="num" val="10"/>
        <cfvo type="num" val="25"/>
        <cfvo type="num" val="45"/>
      </iconSet>
    </cfRule>
  </conditionalFormatting>
  <conditionalFormatting sqref="F15">
    <cfRule type="iconSet" priority="5">
      <iconSet iconSet="4Rating">
        <cfvo type="percent" val="0"/>
        <cfvo type="num" val="25"/>
        <cfvo type="num" val="50"/>
        <cfvo type="num" val="75"/>
      </iconSet>
    </cfRule>
  </conditionalFormatting>
  <conditionalFormatting sqref="E15">
    <cfRule type="iconSet" priority="4">
      <iconSet iconSet="4Rating">
        <cfvo type="percent" val="0"/>
        <cfvo type="num" val="25"/>
        <cfvo type="num" val="50"/>
        <cfvo type="num" val="75"/>
      </iconSet>
    </cfRule>
  </conditionalFormatting>
  <conditionalFormatting sqref="G17:H17">
    <cfRule type="iconSet" priority="3">
      <iconSet iconSet="4Rating">
        <cfvo type="percent" val="0"/>
        <cfvo type="num" val="10"/>
        <cfvo type="num" val="25"/>
        <cfvo type="num" val="45"/>
      </iconSet>
    </cfRule>
  </conditionalFormatting>
  <conditionalFormatting sqref="F17">
    <cfRule type="iconSet" priority="2">
      <iconSet iconSet="4Rating">
        <cfvo type="percent" val="0"/>
        <cfvo type="num" val="25"/>
        <cfvo type="num" val="50"/>
        <cfvo type="num" val="75"/>
      </iconSet>
    </cfRule>
  </conditionalFormatting>
  <conditionalFormatting sqref="E17">
    <cfRule type="iconSet" priority="1">
      <iconSet iconSet="4Rating">
        <cfvo type="percent" val="0"/>
        <cfvo type="num" val="25"/>
        <cfvo type="num" val="50"/>
        <cfvo type="num" val="75"/>
      </iconSet>
    </cfRule>
  </conditionalFormatting>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J25"/>
  <sheetViews>
    <sheetView showGridLines="0" topLeftCell="C1" zoomScale="120" zoomScaleNormal="120" workbookViewId="0">
      <selection activeCell="D3" sqref="D3"/>
    </sheetView>
  </sheetViews>
  <sheetFormatPr defaultRowHeight="14.25" outlineLevelRow="2" x14ac:dyDescent="0.45"/>
  <cols>
    <col min="1" max="2" width="18" hidden="1" customWidth="1"/>
    <col min="3" max="3" width="0.6640625" customWidth="1"/>
    <col min="4" max="4" width="55.265625" customWidth="1"/>
    <col min="5" max="7" width="18" customWidth="1"/>
    <col min="8" max="8" width="15.86328125" customWidth="1"/>
    <col min="9" max="9" width="15.59765625" hidden="1" customWidth="1"/>
    <col min="10" max="10" width="18" hidden="1" customWidth="1"/>
  </cols>
  <sheetData>
    <row r="1" spans="1:10" ht="3.95" customHeight="1" x14ac:dyDescent="0.45"/>
    <row r="2" spans="1:10" ht="15.75" x14ac:dyDescent="0.5">
      <c r="A2" s="5" t="s">
        <v>0</v>
      </c>
      <c r="B2" s="5" t="s">
        <v>1</v>
      </c>
      <c r="C2" s="5"/>
      <c r="D2" s="7" t="s">
        <v>2</v>
      </c>
      <c r="E2" s="7" t="s">
        <v>3</v>
      </c>
      <c r="F2" s="7" t="s">
        <v>4</v>
      </c>
      <c r="G2" s="7" t="s">
        <v>5</v>
      </c>
      <c r="H2" s="7" t="s">
        <v>6</v>
      </c>
      <c r="I2" s="7" t="s">
        <v>7</v>
      </c>
      <c r="J2" s="7" t="s">
        <v>8</v>
      </c>
    </row>
    <row r="3" spans="1:10" ht="31.15" x14ac:dyDescent="0.55000000000000004">
      <c r="A3" s="6" t="s">
        <v>9</v>
      </c>
      <c r="B3" s="6" t="s">
        <v>10</v>
      </c>
      <c r="C3" s="6"/>
      <c r="D3" s="14" t="s">
        <v>130</v>
      </c>
      <c r="E3" s="8">
        <f>100%*E4</f>
        <v>97</v>
      </c>
      <c r="F3" s="8">
        <f>33%*F4+33%*F5+33%*F6</f>
        <v>29.04</v>
      </c>
      <c r="G3" s="8">
        <f>40%*G4+40%*G5+20%*G6</f>
        <v>7</v>
      </c>
      <c r="H3" s="8">
        <f>40%*H4+40%*H5+20%*H6</f>
        <v>39.900000000000006</v>
      </c>
      <c r="I3" s="2" t="s">
        <v>12</v>
      </c>
      <c r="J3" s="2" t="s">
        <v>13</v>
      </c>
    </row>
    <row r="4" spans="1:10" outlineLevel="1" x14ac:dyDescent="0.45">
      <c r="A4" s="2"/>
      <c r="B4" s="2"/>
      <c r="C4" s="2"/>
      <c r="D4" s="4" t="s">
        <v>131</v>
      </c>
      <c r="E4" s="13">
        <v>97</v>
      </c>
      <c r="F4" s="13">
        <v>23</v>
      </c>
      <c r="G4" s="2">
        <v>-8</v>
      </c>
      <c r="H4" s="2">
        <v>42.5</v>
      </c>
      <c r="I4" s="2"/>
      <c r="J4" s="2"/>
    </row>
    <row r="5" spans="1:10" outlineLevel="1" x14ac:dyDescent="0.45">
      <c r="A5" s="2"/>
      <c r="B5" s="2"/>
      <c r="C5" s="2"/>
      <c r="D5" s="4" t="s">
        <v>132</v>
      </c>
      <c r="E5" s="13">
        <v>4</v>
      </c>
      <c r="F5" s="13">
        <v>35</v>
      </c>
      <c r="G5" s="2">
        <v>13</v>
      </c>
      <c r="H5" s="2">
        <v>48</v>
      </c>
      <c r="I5" s="2"/>
      <c r="J5" s="2"/>
    </row>
    <row r="6" spans="1:10" outlineLevel="1" x14ac:dyDescent="0.45">
      <c r="A6" s="2"/>
      <c r="B6" s="2"/>
      <c r="C6" s="2"/>
      <c r="D6" s="4" t="s">
        <v>133</v>
      </c>
      <c r="E6" s="13">
        <v>12</v>
      </c>
      <c r="F6" s="13">
        <v>30</v>
      </c>
      <c r="G6" s="2">
        <v>25</v>
      </c>
      <c r="H6" s="2">
        <v>18.5</v>
      </c>
      <c r="I6" s="2"/>
      <c r="J6" s="2"/>
    </row>
    <row r="7" spans="1:10" x14ac:dyDescent="0.45">
      <c r="E7" s="3"/>
      <c r="F7" s="3"/>
      <c r="G7" s="3"/>
      <c r="H7" s="3"/>
    </row>
    <row r="8" spans="1:10" ht="18" x14ac:dyDescent="0.55000000000000004">
      <c r="D8" s="15" t="s">
        <v>29</v>
      </c>
    </row>
    <row r="9" spans="1:10" ht="3.6" customHeight="1" x14ac:dyDescent="0.45"/>
    <row r="10" spans="1:10" ht="15.75" x14ac:dyDescent="0.5">
      <c r="A10" s="1" t="s">
        <v>0</v>
      </c>
      <c r="B10" s="5" t="s">
        <v>1</v>
      </c>
      <c r="C10" s="5"/>
      <c r="D10" s="7" t="s">
        <v>2</v>
      </c>
      <c r="E10" s="7" t="s">
        <v>3</v>
      </c>
      <c r="F10" s="7" t="s">
        <v>4</v>
      </c>
      <c r="G10" s="7" t="s">
        <v>5</v>
      </c>
      <c r="H10" s="7" t="s">
        <v>6</v>
      </c>
      <c r="I10" s="1" t="s">
        <v>7</v>
      </c>
      <c r="J10" s="1" t="s">
        <v>8</v>
      </c>
    </row>
    <row r="11" spans="1:10" ht="31.15" x14ac:dyDescent="0.55000000000000004">
      <c r="A11" s="2" t="s">
        <v>9</v>
      </c>
      <c r="B11" s="2" t="s">
        <v>10</v>
      </c>
      <c r="C11" s="2"/>
      <c r="D11" s="14" t="s">
        <v>134</v>
      </c>
      <c r="E11" s="8">
        <f>100%*E12</f>
        <v>97</v>
      </c>
      <c r="F11" s="8">
        <f>33%*F12+33%*F13+33%*F14</f>
        <v>33.99</v>
      </c>
      <c r="G11" s="8">
        <f>40%*G12+20%*G14+40%*G13</f>
        <v>25.8</v>
      </c>
      <c r="H11" s="8">
        <f>40%*H12+20%*H14+40%*H13</f>
        <v>49.1</v>
      </c>
      <c r="I11" s="2" t="s">
        <v>12</v>
      </c>
      <c r="J11" s="2" t="s">
        <v>13</v>
      </c>
    </row>
    <row r="12" spans="1:10" outlineLevel="1" x14ac:dyDescent="0.45">
      <c r="A12" s="2"/>
      <c r="B12" s="2"/>
      <c r="C12" s="2"/>
      <c r="D12" s="4" t="s">
        <v>131</v>
      </c>
      <c r="E12" s="13">
        <v>97</v>
      </c>
      <c r="F12" s="13">
        <v>23</v>
      </c>
      <c r="G12" s="2">
        <v>-8</v>
      </c>
      <c r="H12" s="2">
        <v>42.5</v>
      </c>
      <c r="I12" s="2"/>
      <c r="J12" s="2"/>
    </row>
    <row r="13" spans="1:10" outlineLevel="1" x14ac:dyDescent="0.45">
      <c r="A13" s="2"/>
      <c r="B13" s="2"/>
      <c r="C13" s="2"/>
      <c r="D13" s="4" t="s">
        <v>135</v>
      </c>
      <c r="E13" s="13">
        <v>10</v>
      </c>
      <c r="F13" s="13">
        <v>50</v>
      </c>
      <c r="G13" s="2">
        <v>60</v>
      </c>
      <c r="H13" s="2">
        <v>71</v>
      </c>
      <c r="I13" s="2"/>
      <c r="J13" s="2"/>
    </row>
    <row r="14" spans="1:10" outlineLevel="1" x14ac:dyDescent="0.45">
      <c r="A14" s="2"/>
      <c r="B14" s="2"/>
      <c r="C14" s="2"/>
      <c r="D14" s="4" t="s">
        <v>133</v>
      </c>
      <c r="E14" s="13">
        <v>12</v>
      </c>
      <c r="F14" s="13">
        <v>30</v>
      </c>
      <c r="G14" s="2">
        <v>25</v>
      </c>
      <c r="H14" s="2">
        <v>18.5</v>
      </c>
      <c r="I14" s="2"/>
      <c r="J14" s="2"/>
    </row>
    <row r="15" spans="1:10" x14ac:dyDescent="0.45">
      <c r="E15" s="3"/>
      <c r="F15" s="3"/>
      <c r="G15" s="3"/>
      <c r="H15" s="3"/>
    </row>
    <row r="16" spans="1:10" ht="18" x14ac:dyDescent="0.55000000000000004">
      <c r="D16" s="15" t="s">
        <v>32</v>
      </c>
    </row>
    <row r="17" spans="1:10" ht="3.4" customHeight="1" x14ac:dyDescent="0.45"/>
    <row r="18" spans="1:10" ht="15.75" x14ac:dyDescent="0.5">
      <c r="A18" s="1" t="s">
        <v>0</v>
      </c>
      <c r="B18" s="5" t="s">
        <v>1</v>
      </c>
      <c r="C18" s="5"/>
      <c r="D18" s="7" t="s">
        <v>2</v>
      </c>
      <c r="E18" s="7" t="s">
        <v>3</v>
      </c>
      <c r="F18" s="7" t="s">
        <v>4</v>
      </c>
      <c r="G18" s="7" t="s">
        <v>5</v>
      </c>
      <c r="H18" s="7" t="s">
        <v>6</v>
      </c>
      <c r="I18" s="1" t="s">
        <v>7</v>
      </c>
      <c r="J18" s="1" t="s">
        <v>8</v>
      </c>
    </row>
    <row r="19" spans="1:10" ht="46.15" x14ac:dyDescent="0.55000000000000004">
      <c r="A19" s="2" t="s">
        <v>9</v>
      </c>
      <c r="B19" s="2" t="s">
        <v>10</v>
      </c>
      <c r="C19" s="2"/>
      <c r="D19" s="14" t="s">
        <v>136</v>
      </c>
      <c r="E19" s="8">
        <f>50%*E22+50%*E24</f>
        <v>88.25</v>
      </c>
      <c r="F19" s="8">
        <f>25%*F21+25%*F22+10%*F23+15%*F25+25%*F24</f>
        <v>58.75</v>
      </c>
      <c r="G19" s="8">
        <f>15%*G22+5%*G25+40%*G23+5%*G20+20%*G21+25%*G24</f>
        <v>58.15</v>
      </c>
      <c r="H19" s="8">
        <f>15%*H20+10%*H21+15%*H22+30%*H23+20%*H24+10%*H25</f>
        <v>52.925000000000004</v>
      </c>
      <c r="I19" s="2" t="s">
        <v>12</v>
      </c>
      <c r="J19" s="2" t="s">
        <v>13</v>
      </c>
    </row>
    <row r="20" spans="1:10" outlineLevel="1" x14ac:dyDescent="0.45">
      <c r="D20" s="10" t="s">
        <v>25</v>
      </c>
      <c r="E20" s="13">
        <v>-22</v>
      </c>
      <c r="F20" s="13">
        <v>10</v>
      </c>
      <c r="G20" s="2">
        <v>8</v>
      </c>
      <c r="H20" s="2">
        <v>34</v>
      </c>
    </row>
    <row r="21" spans="1:10" ht="15.75" outlineLevel="1" x14ac:dyDescent="0.5">
      <c r="A21" s="2"/>
      <c r="B21" s="2"/>
      <c r="C21" s="2"/>
      <c r="D21" s="11" t="s">
        <v>79</v>
      </c>
      <c r="E21" s="13">
        <v>85</v>
      </c>
      <c r="F21" s="13">
        <v>89</v>
      </c>
      <c r="G21" s="2">
        <v>81</v>
      </c>
      <c r="H21" s="2">
        <v>93</v>
      </c>
      <c r="I21" s="2"/>
      <c r="J21" s="2"/>
    </row>
    <row r="22" spans="1:10" outlineLevel="2" x14ac:dyDescent="0.45">
      <c r="A22" s="2"/>
      <c r="B22" s="2"/>
      <c r="C22" s="2"/>
      <c r="D22" s="4" t="s">
        <v>131</v>
      </c>
      <c r="E22" s="13">
        <v>97</v>
      </c>
      <c r="F22" s="13">
        <v>23</v>
      </c>
      <c r="G22" s="2">
        <v>-8</v>
      </c>
      <c r="H22" s="2">
        <v>42.5</v>
      </c>
      <c r="I22" s="2"/>
      <c r="J22" s="2"/>
    </row>
    <row r="23" spans="1:10" outlineLevel="2" x14ac:dyDescent="0.45">
      <c r="A23" s="2"/>
      <c r="B23" s="2"/>
      <c r="C23" s="2"/>
      <c r="D23" s="4" t="s">
        <v>135</v>
      </c>
      <c r="E23" s="13">
        <v>10</v>
      </c>
      <c r="F23" s="13">
        <v>50</v>
      </c>
      <c r="G23" s="2">
        <v>60</v>
      </c>
      <c r="H23" s="2">
        <v>71</v>
      </c>
      <c r="I23" s="2"/>
      <c r="J23" s="2"/>
    </row>
    <row r="24" spans="1:10" outlineLevel="2" x14ac:dyDescent="0.45">
      <c r="A24" s="2"/>
      <c r="B24" s="2"/>
      <c r="D24" s="12" t="s">
        <v>121</v>
      </c>
      <c r="E24" s="13">
        <v>79.5</v>
      </c>
      <c r="F24" s="13">
        <v>85</v>
      </c>
      <c r="G24" s="2">
        <v>70</v>
      </c>
      <c r="H24" s="2">
        <v>45</v>
      </c>
      <c r="I24" s="2"/>
      <c r="J24" s="2"/>
    </row>
    <row r="25" spans="1:10" outlineLevel="2" x14ac:dyDescent="0.45">
      <c r="A25" s="2"/>
      <c r="B25" s="2"/>
      <c r="C25" s="2"/>
      <c r="D25" s="4" t="s">
        <v>133</v>
      </c>
      <c r="E25" s="13">
        <v>12</v>
      </c>
      <c r="F25" s="13">
        <v>30</v>
      </c>
      <c r="G25" s="2">
        <v>25</v>
      </c>
      <c r="H25" s="2">
        <v>18.5</v>
      </c>
      <c r="I25" s="2"/>
      <c r="J25" s="2"/>
    </row>
  </sheetData>
  <conditionalFormatting sqref="E3">
    <cfRule type="iconSet" priority="62">
      <iconSet iconSet="4Rating">
        <cfvo type="percent" val="0"/>
        <cfvo type="num" val="25"/>
        <cfvo type="num" val="50"/>
        <cfvo type="num" val="75"/>
      </iconSet>
    </cfRule>
  </conditionalFormatting>
  <conditionalFormatting sqref="G3:H6">
    <cfRule type="iconSet" priority="63">
      <iconSet iconSet="4Rating">
        <cfvo type="percent" val="0"/>
        <cfvo type="num" val="10"/>
        <cfvo type="num" val="25"/>
        <cfvo type="num" val="45"/>
      </iconSet>
    </cfRule>
  </conditionalFormatting>
  <conditionalFormatting sqref="F3">
    <cfRule type="iconSet" priority="61">
      <iconSet iconSet="4Rating">
        <cfvo type="percent" val="0"/>
        <cfvo type="num" val="25"/>
        <cfvo type="num" val="50"/>
        <cfvo type="num" val="75"/>
      </iconSet>
    </cfRule>
  </conditionalFormatting>
  <conditionalFormatting sqref="F4">
    <cfRule type="iconSet" priority="60">
      <iconSet iconSet="4Rating">
        <cfvo type="percent" val="0"/>
        <cfvo type="num" val="25"/>
        <cfvo type="num" val="50"/>
        <cfvo type="num" val="75"/>
      </iconSet>
    </cfRule>
  </conditionalFormatting>
  <conditionalFormatting sqref="F5:F6">
    <cfRule type="iconSet" priority="59">
      <iconSet iconSet="4Rating">
        <cfvo type="percent" val="0"/>
        <cfvo type="num" val="25"/>
        <cfvo type="num" val="50"/>
        <cfvo type="num" val="75"/>
      </iconSet>
    </cfRule>
  </conditionalFormatting>
  <conditionalFormatting sqref="E4:E6">
    <cfRule type="iconSet" priority="58">
      <iconSet iconSet="4Rating">
        <cfvo type="percent" val="0"/>
        <cfvo type="num" val="25"/>
        <cfvo type="num" val="50"/>
        <cfvo type="num" val="75"/>
      </iconSet>
    </cfRule>
  </conditionalFormatting>
  <conditionalFormatting sqref="E11">
    <cfRule type="iconSet" priority="56">
      <iconSet iconSet="4Rating">
        <cfvo type="percent" val="0"/>
        <cfvo type="num" val="25"/>
        <cfvo type="num" val="50"/>
        <cfvo type="num" val="75"/>
      </iconSet>
    </cfRule>
  </conditionalFormatting>
  <conditionalFormatting sqref="G11:H11">
    <cfRule type="iconSet" priority="57">
      <iconSet iconSet="4Rating">
        <cfvo type="percent" val="0"/>
        <cfvo type="num" val="10"/>
        <cfvo type="num" val="25"/>
        <cfvo type="num" val="45"/>
      </iconSet>
    </cfRule>
  </conditionalFormatting>
  <conditionalFormatting sqref="F11">
    <cfRule type="iconSet" priority="55">
      <iconSet iconSet="4Rating">
        <cfvo type="percent" val="0"/>
        <cfvo type="num" val="25"/>
        <cfvo type="num" val="50"/>
        <cfvo type="num" val="75"/>
      </iconSet>
    </cfRule>
  </conditionalFormatting>
  <conditionalFormatting sqref="G13:H13">
    <cfRule type="iconSet" priority="51">
      <iconSet iconSet="4Rating">
        <cfvo type="percent" val="0"/>
        <cfvo type="num" val="10"/>
        <cfvo type="num" val="25"/>
        <cfvo type="num" val="45"/>
      </iconSet>
    </cfRule>
  </conditionalFormatting>
  <conditionalFormatting sqref="F13">
    <cfRule type="iconSet" priority="50">
      <iconSet iconSet="4Rating">
        <cfvo type="percent" val="0"/>
        <cfvo type="num" val="25"/>
        <cfvo type="num" val="50"/>
        <cfvo type="num" val="75"/>
      </iconSet>
    </cfRule>
  </conditionalFormatting>
  <conditionalFormatting sqref="E13">
    <cfRule type="iconSet" priority="49">
      <iconSet iconSet="4Rating">
        <cfvo type="percent" val="0"/>
        <cfvo type="num" val="25"/>
        <cfvo type="num" val="50"/>
        <cfvo type="num" val="75"/>
      </iconSet>
    </cfRule>
  </conditionalFormatting>
  <conditionalFormatting sqref="E19">
    <cfRule type="iconSet" priority="26">
      <iconSet iconSet="4Rating">
        <cfvo type="percent" val="0"/>
        <cfvo type="num" val="25"/>
        <cfvo type="num" val="50"/>
        <cfvo type="num" val="75"/>
      </iconSet>
    </cfRule>
  </conditionalFormatting>
  <conditionalFormatting sqref="G19:H19">
    <cfRule type="iconSet" priority="27">
      <iconSet iconSet="4Rating">
        <cfvo type="percent" val="0"/>
        <cfvo type="num" val="10"/>
        <cfvo type="num" val="25"/>
        <cfvo type="num" val="45"/>
      </iconSet>
    </cfRule>
  </conditionalFormatting>
  <conditionalFormatting sqref="F19">
    <cfRule type="iconSet" priority="25">
      <iconSet iconSet="4Rating">
        <cfvo type="percent" val="0"/>
        <cfvo type="num" val="25"/>
        <cfvo type="num" val="50"/>
        <cfvo type="num" val="75"/>
      </iconSet>
    </cfRule>
  </conditionalFormatting>
  <conditionalFormatting sqref="G20:H20">
    <cfRule type="iconSet" priority="24">
      <iconSet iconSet="4Rating">
        <cfvo type="percent" val="0"/>
        <cfvo type="num" val="10"/>
        <cfvo type="num" val="25"/>
        <cfvo type="num" val="45"/>
      </iconSet>
    </cfRule>
  </conditionalFormatting>
  <conditionalFormatting sqref="F20">
    <cfRule type="iconSet" priority="23">
      <iconSet iconSet="4Rating">
        <cfvo type="percent" val="0"/>
        <cfvo type="num" val="25"/>
        <cfvo type="num" val="50"/>
        <cfvo type="num" val="75"/>
      </iconSet>
    </cfRule>
  </conditionalFormatting>
  <conditionalFormatting sqref="E20">
    <cfRule type="iconSet" priority="22">
      <iconSet iconSet="4Rating">
        <cfvo type="percent" val="0"/>
        <cfvo type="num" val="25"/>
        <cfvo type="num" val="50"/>
        <cfvo type="num" val="75"/>
      </iconSet>
    </cfRule>
  </conditionalFormatting>
  <conditionalFormatting sqref="G12:H12">
    <cfRule type="iconSet" priority="21">
      <iconSet iconSet="4Rating">
        <cfvo type="percent" val="0"/>
        <cfvo type="num" val="10"/>
        <cfvo type="num" val="25"/>
        <cfvo type="num" val="45"/>
      </iconSet>
    </cfRule>
  </conditionalFormatting>
  <conditionalFormatting sqref="F12">
    <cfRule type="iconSet" priority="20">
      <iconSet iconSet="4Rating">
        <cfvo type="percent" val="0"/>
        <cfvo type="num" val="25"/>
        <cfvo type="num" val="50"/>
        <cfvo type="num" val="75"/>
      </iconSet>
    </cfRule>
  </conditionalFormatting>
  <conditionalFormatting sqref="E12">
    <cfRule type="iconSet" priority="19">
      <iconSet iconSet="4Rating">
        <cfvo type="percent" val="0"/>
        <cfvo type="num" val="25"/>
        <cfvo type="num" val="50"/>
        <cfvo type="num" val="75"/>
      </iconSet>
    </cfRule>
  </conditionalFormatting>
  <conditionalFormatting sqref="G14:H14">
    <cfRule type="iconSet" priority="18">
      <iconSet iconSet="4Rating">
        <cfvo type="percent" val="0"/>
        <cfvo type="num" val="10"/>
        <cfvo type="num" val="25"/>
        <cfvo type="num" val="45"/>
      </iconSet>
    </cfRule>
  </conditionalFormatting>
  <conditionalFormatting sqref="F14">
    <cfRule type="iconSet" priority="17">
      <iconSet iconSet="4Rating">
        <cfvo type="percent" val="0"/>
        <cfvo type="num" val="25"/>
        <cfvo type="num" val="50"/>
        <cfvo type="num" val="75"/>
      </iconSet>
    </cfRule>
  </conditionalFormatting>
  <conditionalFormatting sqref="E14">
    <cfRule type="iconSet" priority="16">
      <iconSet iconSet="4Rating">
        <cfvo type="percent" val="0"/>
        <cfvo type="num" val="25"/>
        <cfvo type="num" val="50"/>
        <cfvo type="num" val="75"/>
      </iconSet>
    </cfRule>
  </conditionalFormatting>
  <conditionalFormatting sqref="G23:H23">
    <cfRule type="iconSet" priority="15">
      <iconSet iconSet="4Rating">
        <cfvo type="percent" val="0"/>
        <cfvo type="num" val="10"/>
        <cfvo type="num" val="25"/>
        <cfvo type="num" val="45"/>
      </iconSet>
    </cfRule>
  </conditionalFormatting>
  <conditionalFormatting sqref="F23">
    <cfRule type="iconSet" priority="14">
      <iconSet iconSet="4Rating">
        <cfvo type="percent" val="0"/>
        <cfvo type="num" val="25"/>
        <cfvo type="num" val="50"/>
        <cfvo type="num" val="75"/>
      </iconSet>
    </cfRule>
  </conditionalFormatting>
  <conditionalFormatting sqref="E23">
    <cfRule type="iconSet" priority="13">
      <iconSet iconSet="4Rating">
        <cfvo type="percent" val="0"/>
        <cfvo type="num" val="25"/>
        <cfvo type="num" val="50"/>
        <cfvo type="num" val="75"/>
      </iconSet>
    </cfRule>
  </conditionalFormatting>
  <conditionalFormatting sqref="G25:H25">
    <cfRule type="iconSet" priority="12">
      <iconSet iconSet="4Rating">
        <cfvo type="percent" val="0"/>
        <cfvo type="num" val="10"/>
        <cfvo type="num" val="25"/>
        <cfvo type="num" val="45"/>
      </iconSet>
    </cfRule>
  </conditionalFormatting>
  <conditionalFormatting sqref="F25">
    <cfRule type="iconSet" priority="11">
      <iconSet iconSet="4Rating">
        <cfvo type="percent" val="0"/>
        <cfvo type="num" val="25"/>
        <cfvo type="num" val="50"/>
        <cfvo type="num" val="75"/>
      </iconSet>
    </cfRule>
  </conditionalFormatting>
  <conditionalFormatting sqref="E25">
    <cfRule type="iconSet" priority="10">
      <iconSet iconSet="4Rating">
        <cfvo type="percent" val="0"/>
        <cfvo type="num" val="25"/>
        <cfvo type="num" val="50"/>
        <cfvo type="num" val="75"/>
      </iconSet>
    </cfRule>
  </conditionalFormatting>
  <conditionalFormatting sqref="G24:H24">
    <cfRule type="iconSet" priority="9">
      <iconSet iconSet="4Rating">
        <cfvo type="percent" val="0"/>
        <cfvo type="num" val="10"/>
        <cfvo type="num" val="25"/>
        <cfvo type="num" val="45"/>
      </iconSet>
    </cfRule>
  </conditionalFormatting>
  <conditionalFormatting sqref="F24">
    <cfRule type="iconSet" priority="8">
      <iconSet iconSet="4Rating">
        <cfvo type="percent" val="0"/>
        <cfvo type="num" val="25"/>
        <cfvo type="num" val="50"/>
        <cfvo type="num" val="75"/>
      </iconSet>
    </cfRule>
  </conditionalFormatting>
  <conditionalFormatting sqref="E24">
    <cfRule type="iconSet" priority="7">
      <iconSet iconSet="4Rating">
        <cfvo type="percent" val="0"/>
        <cfvo type="num" val="25"/>
        <cfvo type="num" val="50"/>
        <cfvo type="num" val="75"/>
      </iconSet>
    </cfRule>
  </conditionalFormatting>
  <conditionalFormatting sqref="G22:H22">
    <cfRule type="iconSet" priority="6">
      <iconSet iconSet="4Rating">
        <cfvo type="percent" val="0"/>
        <cfvo type="num" val="10"/>
        <cfvo type="num" val="25"/>
        <cfvo type="num" val="45"/>
      </iconSet>
    </cfRule>
  </conditionalFormatting>
  <conditionalFormatting sqref="F22">
    <cfRule type="iconSet" priority="5">
      <iconSet iconSet="4Rating">
        <cfvo type="percent" val="0"/>
        <cfvo type="num" val="25"/>
        <cfvo type="num" val="50"/>
        <cfvo type="num" val="75"/>
      </iconSet>
    </cfRule>
  </conditionalFormatting>
  <conditionalFormatting sqref="E22">
    <cfRule type="iconSet" priority="4">
      <iconSet iconSet="4Rating">
        <cfvo type="percent" val="0"/>
        <cfvo type="num" val="25"/>
        <cfvo type="num" val="50"/>
        <cfvo type="num" val="75"/>
      </iconSet>
    </cfRule>
  </conditionalFormatting>
  <conditionalFormatting sqref="G21:H21">
    <cfRule type="iconSet" priority="3">
      <iconSet iconSet="4Rating">
        <cfvo type="percent" val="0"/>
        <cfvo type="num" val="10"/>
        <cfvo type="num" val="25"/>
        <cfvo type="num" val="45"/>
      </iconSet>
    </cfRule>
  </conditionalFormatting>
  <conditionalFormatting sqref="F21">
    <cfRule type="iconSet" priority="2">
      <iconSet iconSet="4Rating">
        <cfvo type="percent" val="0"/>
        <cfvo type="num" val="25"/>
        <cfvo type="num" val="50"/>
        <cfvo type="num" val="75"/>
      </iconSet>
    </cfRule>
  </conditionalFormatting>
  <conditionalFormatting sqref="E21">
    <cfRule type="iconSet" priority="1">
      <iconSet iconSet="4Rating">
        <cfvo type="percent" val="0"/>
        <cfvo type="num" val="25"/>
        <cfvo type="num" val="50"/>
        <cfvo type="num" val="75"/>
      </iconSet>
    </cfRule>
  </conditionalFormatting>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2A214E-7EBA-4784-A25C-435B26E09CE3}">
  <dimension ref="A1:J24"/>
  <sheetViews>
    <sheetView showGridLines="0" topLeftCell="C1" zoomScale="120" zoomScaleNormal="120" workbookViewId="0">
      <selection activeCell="D19" sqref="D19"/>
    </sheetView>
  </sheetViews>
  <sheetFormatPr defaultRowHeight="14.25" outlineLevelRow="2" x14ac:dyDescent="0.45"/>
  <cols>
    <col min="1" max="2" width="18" hidden="1" customWidth="1"/>
    <col min="3" max="3" width="0.6640625" customWidth="1"/>
    <col min="4" max="4" width="55.265625" customWidth="1"/>
    <col min="5" max="7" width="18" customWidth="1"/>
    <col min="8" max="8" width="15.86328125" customWidth="1"/>
    <col min="9" max="9" width="15.59765625" hidden="1" customWidth="1"/>
    <col min="10" max="10" width="18" hidden="1" customWidth="1"/>
  </cols>
  <sheetData>
    <row r="1" spans="1:10" ht="3.95" customHeight="1" x14ac:dyDescent="0.45"/>
    <row r="2" spans="1:10" ht="15.75" x14ac:dyDescent="0.5">
      <c r="A2" s="5" t="s">
        <v>0</v>
      </c>
      <c r="B2" s="5" t="s">
        <v>1</v>
      </c>
      <c r="C2" s="5"/>
      <c r="D2" s="7" t="s">
        <v>2</v>
      </c>
      <c r="E2" s="7" t="s">
        <v>3</v>
      </c>
      <c r="F2" s="7" t="s">
        <v>4</v>
      </c>
      <c r="G2" s="7" t="s">
        <v>5</v>
      </c>
      <c r="H2" s="7" t="s">
        <v>6</v>
      </c>
      <c r="I2" s="7" t="s">
        <v>7</v>
      </c>
      <c r="J2" s="7" t="s">
        <v>8</v>
      </c>
    </row>
    <row r="3" spans="1:10" ht="31.15" x14ac:dyDescent="0.55000000000000004">
      <c r="A3" s="6" t="s">
        <v>9</v>
      </c>
      <c r="B3" s="6" t="s">
        <v>10</v>
      </c>
      <c r="C3" s="6"/>
      <c r="D3" s="14" t="s">
        <v>966</v>
      </c>
      <c r="E3" s="8">
        <f>100%*E4</f>
        <v>98</v>
      </c>
      <c r="F3" s="8">
        <f>33%*F4+33%*F5+33%*F6</f>
        <v>49.5</v>
      </c>
      <c r="G3" s="8">
        <f>40%*G4+40%*G5+20%*G6</f>
        <v>21.6</v>
      </c>
      <c r="H3" s="8">
        <f>40%*H4+40%*H5+20%*H6</f>
        <v>21.4</v>
      </c>
      <c r="I3" s="2" t="s">
        <v>12</v>
      </c>
      <c r="J3" s="2" t="s">
        <v>13</v>
      </c>
    </row>
    <row r="4" spans="1:10" outlineLevel="1" x14ac:dyDescent="0.45">
      <c r="A4" s="2"/>
      <c r="B4" s="2"/>
      <c r="C4" s="2"/>
      <c r="D4" s="4" t="s">
        <v>117</v>
      </c>
      <c r="E4" s="13">
        <v>98</v>
      </c>
      <c r="F4" s="13">
        <v>59</v>
      </c>
      <c r="G4" s="2">
        <v>15</v>
      </c>
      <c r="H4" s="2">
        <v>32</v>
      </c>
      <c r="I4" s="2"/>
      <c r="J4" s="2"/>
    </row>
    <row r="5" spans="1:10" outlineLevel="1" x14ac:dyDescent="0.45">
      <c r="A5" s="2"/>
      <c r="B5" s="2"/>
      <c r="C5" s="2"/>
      <c r="D5" s="4" t="s">
        <v>16</v>
      </c>
      <c r="E5" s="13">
        <v>3</v>
      </c>
      <c r="F5" s="13">
        <v>41</v>
      </c>
      <c r="G5" s="2">
        <v>40</v>
      </c>
      <c r="H5" s="2">
        <v>33</v>
      </c>
      <c r="I5" s="2"/>
      <c r="J5" s="2"/>
    </row>
    <row r="6" spans="1:10" outlineLevel="1" x14ac:dyDescent="0.45">
      <c r="A6" s="2"/>
      <c r="B6" s="2"/>
      <c r="C6" s="2"/>
      <c r="D6" s="4" t="s">
        <v>56</v>
      </c>
      <c r="E6" s="2">
        <v>25</v>
      </c>
      <c r="F6" s="2">
        <v>50</v>
      </c>
      <c r="G6" s="2">
        <v>-2</v>
      </c>
      <c r="H6" s="2">
        <v>-23</v>
      </c>
      <c r="I6" s="2"/>
      <c r="J6" s="2"/>
    </row>
    <row r="7" spans="1:10" x14ac:dyDescent="0.45">
      <c r="E7" s="3"/>
      <c r="F7" s="3"/>
      <c r="G7" s="3"/>
      <c r="H7" s="3"/>
    </row>
    <row r="8" spans="1:10" ht="18" x14ac:dyDescent="0.55000000000000004">
      <c r="D8" s="15" t="s">
        <v>29</v>
      </c>
    </row>
    <row r="9" spans="1:10" ht="3.6" customHeight="1" x14ac:dyDescent="0.45"/>
    <row r="10" spans="1:10" ht="15.75" x14ac:dyDescent="0.5">
      <c r="A10" s="1" t="s">
        <v>0</v>
      </c>
      <c r="B10" s="5" t="s">
        <v>1</v>
      </c>
      <c r="C10" s="5"/>
      <c r="D10" s="7" t="s">
        <v>2</v>
      </c>
      <c r="E10" s="7" t="s">
        <v>3</v>
      </c>
      <c r="F10" s="7" t="s">
        <v>4</v>
      </c>
      <c r="G10" s="7" t="s">
        <v>5</v>
      </c>
      <c r="H10" s="7" t="s">
        <v>6</v>
      </c>
      <c r="I10" s="1" t="s">
        <v>7</v>
      </c>
      <c r="J10" s="1" t="s">
        <v>8</v>
      </c>
    </row>
    <row r="11" spans="1:10" ht="31.15" x14ac:dyDescent="0.55000000000000004">
      <c r="A11" s="2" t="s">
        <v>9</v>
      </c>
      <c r="B11" s="2" t="s">
        <v>10</v>
      </c>
      <c r="C11" s="2"/>
      <c r="D11" s="14" t="s">
        <v>120</v>
      </c>
      <c r="E11" s="8">
        <f>100%*E12</f>
        <v>98</v>
      </c>
      <c r="F11" s="8">
        <f>33%*F12+33%*F13+33%*F14</f>
        <v>52.470000000000013</v>
      </c>
      <c r="G11" s="8">
        <f>40%*G12+20%*G14+40%*G13</f>
        <v>41.5</v>
      </c>
      <c r="H11" s="8">
        <f>40%*H12+20%*H14+40%*H13</f>
        <v>51</v>
      </c>
      <c r="I11" s="2" t="s">
        <v>12</v>
      </c>
      <c r="J11" s="2" t="s">
        <v>13</v>
      </c>
    </row>
    <row r="12" spans="1:10" outlineLevel="1" x14ac:dyDescent="0.45">
      <c r="A12" s="2"/>
      <c r="B12" s="2"/>
      <c r="C12" s="2"/>
      <c r="D12" s="4" t="s">
        <v>117</v>
      </c>
      <c r="E12" s="13">
        <v>98</v>
      </c>
      <c r="F12" s="13">
        <v>59</v>
      </c>
      <c r="G12" s="2">
        <v>15</v>
      </c>
      <c r="H12" s="2">
        <v>32</v>
      </c>
      <c r="I12" s="2"/>
      <c r="J12" s="2"/>
    </row>
    <row r="13" spans="1:10" outlineLevel="1" x14ac:dyDescent="0.45">
      <c r="A13" s="2"/>
      <c r="B13" s="2"/>
      <c r="C13" s="2"/>
      <c r="D13" s="4" t="s">
        <v>119</v>
      </c>
      <c r="E13" s="13">
        <v>18</v>
      </c>
      <c r="F13" s="13">
        <v>45</v>
      </c>
      <c r="G13" s="2">
        <v>80</v>
      </c>
      <c r="H13" s="2">
        <v>85</v>
      </c>
      <c r="I13" s="2"/>
      <c r="J13" s="2"/>
    </row>
    <row r="14" spans="1:10" outlineLevel="1" x14ac:dyDescent="0.45">
      <c r="A14" s="2"/>
      <c r="B14" s="2"/>
      <c r="C14" s="2"/>
      <c r="D14" s="4" t="s">
        <v>118</v>
      </c>
      <c r="E14" s="13">
        <v>2</v>
      </c>
      <c r="F14" s="13">
        <v>55</v>
      </c>
      <c r="G14" s="2">
        <v>17.5</v>
      </c>
      <c r="H14" s="2">
        <v>21</v>
      </c>
      <c r="I14" s="2"/>
      <c r="J14" s="2"/>
    </row>
    <row r="15" spans="1:10" x14ac:dyDescent="0.45">
      <c r="E15" s="3"/>
      <c r="F15" s="3"/>
      <c r="G15" s="3"/>
      <c r="H15" s="3"/>
    </row>
    <row r="16" spans="1:10" ht="18" x14ac:dyDescent="0.55000000000000004">
      <c r="D16" s="15" t="s">
        <v>30</v>
      </c>
    </row>
    <row r="17" spans="1:10" ht="3.4" customHeight="1" x14ac:dyDescent="0.45"/>
    <row r="18" spans="1:10" ht="15.75" x14ac:dyDescent="0.5">
      <c r="A18" s="1" t="s">
        <v>0</v>
      </c>
      <c r="B18" s="5" t="s">
        <v>1</v>
      </c>
      <c r="C18" s="5"/>
      <c r="D18" s="7" t="s">
        <v>2</v>
      </c>
      <c r="E18" s="7" t="s">
        <v>3</v>
      </c>
      <c r="F18" s="7" t="s">
        <v>4</v>
      </c>
      <c r="G18" s="7" t="s">
        <v>5</v>
      </c>
      <c r="H18" s="7" t="s">
        <v>6</v>
      </c>
      <c r="I18" s="1" t="s">
        <v>7</v>
      </c>
      <c r="J18" s="1" t="s">
        <v>8</v>
      </c>
    </row>
    <row r="19" spans="1:10" ht="46.15" x14ac:dyDescent="0.55000000000000004">
      <c r="A19" s="2" t="s">
        <v>9</v>
      </c>
      <c r="B19" s="2" t="s">
        <v>10</v>
      </c>
      <c r="C19" s="2"/>
      <c r="D19" s="14" t="s">
        <v>122</v>
      </c>
      <c r="E19" s="8">
        <f>50%*E21+50%*E23</f>
        <v>88.75</v>
      </c>
      <c r="F19" s="8">
        <f>25%*F20+25%*F21+10%*F22+15%*F24+25%*F23</f>
        <v>71</v>
      </c>
      <c r="G19" s="8">
        <f>20%*G21+5%*G24+40%*G22+20%*G20+25%*G23</f>
        <v>69.575000000000003</v>
      </c>
      <c r="H19" s="8">
        <f>10%*H20+15%*H21+30%*H22+20%*H23+25%*H24</f>
        <v>53.85</v>
      </c>
      <c r="I19" s="2" t="s">
        <v>12</v>
      </c>
      <c r="J19" s="2" t="s">
        <v>13</v>
      </c>
    </row>
    <row r="20" spans="1:10" ht="15.75" outlineLevel="1" x14ac:dyDescent="0.5">
      <c r="A20" s="2"/>
      <c r="B20" s="2"/>
      <c r="C20" s="2"/>
      <c r="D20" s="11" t="s">
        <v>79</v>
      </c>
      <c r="E20" s="13">
        <v>85</v>
      </c>
      <c r="F20" s="13">
        <v>89</v>
      </c>
      <c r="G20" s="2">
        <v>81</v>
      </c>
      <c r="H20" s="2">
        <v>93</v>
      </c>
      <c r="I20" s="2"/>
      <c r="J20" s="2"/>
    </row>
    <row r="21" spans="1:10" outlineLevel="2" x14ac:dyDescent="0.45">
      <c r="A21" s="2"/>
      <c r="B21" s="2"/>
      <c r="C21" s="2"/>
      <c r="D21" s="4" t="s">
        <v>117</v>
      </c>
      <c r="E21" s="13">
        <v>98</v>
      </c>
      <c r="F21" s="13">
        <v>59</v>
      </c>
      <c r="G21" s="2">
        <v>15</v>
      </c>
      <c r="H21" s="2">
        <v>32</v>
      </c>
      <c r="I21" s="2"/>
      <c r="J21" s="2"/>
    </row>
    <row r="22" spans="1:10" outlineLevel="2" x14ac:dyDescent="0.45">
      <c r="A22" s="2"/>
      <c r="B22" s="2"/>
      <c r="C22" s="2"/>
      <c r="D22" s="4" t="s">
        <v>119</v>
      </c>
      <c r="E22" s="13">
        <v>18</v>
      </c>
      <c r="F22" s="13">
        <v>45</v>
      </c>
      <c r="G22" s="2">
        <v>80</v>
      </c>
      <c r="H22" s="2">
        <v>85</v>
      </c>
      <c r="I22" s="2"/>
      <c r="J22" s="2"/>
    </row>
    <row r="23" spans="1:10" outlineLevel="2" x14ac:dyDescent="0.45">
      <c r="A23" s="2"/>
      <c r="B23" s="2"/>
      <c r="D23" s="12" t="s">
        <v>121</v>
      </c>
      <c r="E23" s="13">
        <v>79.5</v>
      </c>
      <c r="F23" s="13">
        <v>85</v>
      </c>
      <c r="G23" s="2">
        <v>70</v>
      </c>
      <c r="H23" s="2">
        <v>45</v>
      </c>
      <c r="I23" s="2"/>
      <c r="J23" s="2"/>
    </row>
    <row r="24" spans="1:10" outlineLevel="2" x14ac:dyDescent="0.45">
      <c r="A24" s="2"/>
      <c r="B24" s="2"/>
      <c r="C24" s="2"/>
      <c r="D24" s="4" t="s">
        <v>118</v>
      </c>
      <c r="E24" s="13">
        <v>2</v>
      </c>
      <c r="F24" s="13">
        <v>55</v>
      </c>
      <c r="G24" s="2">
        <v>17.5</v>
      </c>
      <c r="H24" s="2">
        <v>21</v>
      </c>
      <c r="I24" s="2"/>
      <c r="J24" s="2"/>
    </row>
  </sheetData>
  <conditionalFormatting sqref="E3">
    <cfRule type="iconSet" priority="38">
      <iconSet iconSet="4Rating">
        <cfvo type="percent" val="0"/>
        <cfvo type="num" val="25"/>
        <cfvo type="num" val="50"/>
        <cfvo type="num" val="75"/>
      </iconSet>
    </cfRule>
  </conditionalFormatting>
  <conditionalFormatting sqref="G3:H4 G6:H6">
    <cfRule type="iconSet" priority="39">
      <iconSet iconSet="4Rating">
        <cfvo type="percent" val="0"/>
        <cfvo type="num" val="10"/>
        <cfvo type="num" val="25"/>
        <cfvo type="num" val="45"/>
      </iconSet>
    </cfRule>
  </conditionalFormatting>
  <conditionalFormatting sqref="F3">
    <cfRule type="iconSet" priority="37">
      <iconSet iconSet="4Rating">
        <cfvo type="percent" val="0"/>
        <cfvo type="num" val="25"/>
        <cfvo type="num" val="50"/>
        <cfvo type="num" val="75"/>
      </iconSet>
    </cfRule>
  </conditionalFormatting>
  <conditionalFormatting sqref="F4">
    <cfRule type="iconSet" priority="36">
      <iconSet iconSet="4Rating">
        <cfvo type="percent" val="0"/>
        <cfvo type="num" val="25"/>
        <cfvo type="num" val="50"/>
        <cfvo type="num" val="75"/>
      </iconSet>
    </cfRule>
  </conditionalFormatting>
  <conditionalFormatting sqref="F6">
    <cfRule type="iconSet" priority="35">
      <iconSet iconSet="4Rating">
        <cfvo type="percent" val="0"/>
        <cfvo type="num" val="25"/>
        <cfvo type="num" val="50"/>
        <cfvo type="num" val="75"/>
      </iconSet>
    </cfRule>
  </conditionalFormatting>
  <conditionalFormatting sqref="E4 E6">
    <cfRule type="iconSet" priority="34">
      <iconSet iconSet="4Rating">
        <cfvo type="percent" val="0"/>
        <cfvo type="num" val="25"/>
        <cfvo type="num" val="50"/>
        <cfvo type="num" val="75"/>
      </iconSet>
    </cfRule>
  </conditionalFormatting>
  <conditionalFormatting sqref="E11">
    <cfRule type="iconSet" priority="32">
      <iconSet iconSet="4Rating">
        <cfvo type="percent" val="0"/>
        <cfvo type="num" val="25"/>
        <cfvo type="num" val="50"/>
        <cfvo type="num" val="75"/>
      </iconSet>
    </cfRule>
  </conditionalFormatting>
  <conditionalFormatting sqref="G11:H11">
    <cfRule type="iconSet" priority="33">
      <iconSet iconSet="4Rating">
        <cfvo type="percent" val="0"/>
        <cfvo type="num" val="10"/>
        <cfvo type="num" val="25"/>
        <cfvo type="num" val="45"/>
      </iconSet>
    </cfRule>
  </conditionalFormatting>
  <conditionalFormatting sqref="F11">
    <cfRule type="iconSet" priority="31">
      <iconSet iconSet="4Rating">
        <cfvo type="percent" val="0"/>
        <cfvo type="num" val="25"/>
        <cfvo type="num" val="50"/>
        <cfvo type="num" val="75"/>
      </iconSet>
    </cfRule>
  </conditionalFormatting>
  <conditionalFormatting sqref="E19">
    <cfRule type="iconSet" priority="29">
      <iconSet iconSet="4Rating">
        <cfvo type="percent" val="0"/>
        <cfvo type="num" val="25"/>
        <cfvo type="num" val="50"/>
        <cfvo type="num" val="75"/>
      </iconSet>
    </cfRule>
  </conditionalFormatting>
  <conditionalFormatting sqref="G19:H19">
    <cfRule type="iconSet" priority="30">
      <iconSet iconSet="4Rating">
        <cfvo type="percent" val="0"/>
        <cfvo type="num" val="10"/>
        <cfvo type="num" val="25"/>
        <cfvo type="num" val="45"/>
      </iconSet>
    </cfRule>
  </conditionalFormatting>
  <conditionalFormatting sqref="F19">
    <cfRule type="iconSet" priority="28">
      <iconSet iconSet="4Rating">
        <cfvo type="percent" val="0"/>
        <cfvo type="num" val="25"/>
        <cfvo type="num" val="50"/>
        <cfvo type="num" val="75"/>
      </iconSet>
    </cfRule>
  </conditionalFormatting>
  <conditionalFormatting sqref="G23:H23">
    <cfRule type="iconSet" priority="27">
      <iconSet iconSet="4Rating">
        <cfvo type="percent" val="0"/>
        <cfvo type="num" val="10"/>
        <cfvo type="num" val="25"/>
        <cfvo type="num" val="45"/>
      </iconSet>
    </cfRule>
  </conditionalFormatting>
  <conditionalFormatting sqref="F23">
    <cfRule type="iconSet" priority="26">
      <iconSet iconSet="4Rating">
        <cfvo type="percent" val="0"/>
        <cfvo type="num" val="25"/>
        <cfvo type="num" val="50"/>
        <cfvo type="num" val="75"/>
      </iconSet>
    </cfRule>
  </conditionalFormatting>
  <conditionalFormatting sqref="E23">
    <cfRule type="iconSet" priority="25">
      <iconSet iconSet="4Rating">
        <cfvo type="percent" val="0"/>
        <cfvo type="num" val="25"/>
        <cfvo type="num" val="50"/>
        <cfvo type="num" val="75"/>
      </iconSet>
    </cfRule>
  </conditionalFormatting>
  <conditionalFormatting sqref="G5:H5">
    <cfRule type="iconSet" priority="24">
      <iconSet iconSet="4Rating">
        <cfvo type="percent" val="0"/>
        <cfvo type="num" val="10"/>
        <cfvo type="num" val="25"/>
        <cfvo type="num" val="45"/>
      </iconSet>
    </cfRule>
  </conditionalFormatting>
  <conditionalFormatting sqref="F5">
    <cfRule type="iconSet" priority="23">
      <iconSet iconSet="4Rating">
        <cfvo type="percent" val="0"/>
        <cfvo type="num" val="25"/>
        <cfvo type="num" val="50"/>
        <cfvo type="num" val="75"/>
      </iconSet>
    </cfRule>
  </conditionalFormatting>
  <conditionalFormatting sqref="E5">
    <cfRule type="iconSet" priority="22">
      <iconSet iconSet="4Rating">
        <cfvo type="percent" val="0"/>
        <cfvo type="num" val="25"/>
        <cfvo type="num" val="50"/>
        <cfvo type="num" val="75"/>
      </iconSet>
    </cfRule>
  </conditionalFormatting>
  <conditionalFormatting sqref="G14:H14">
    <cfRule type="iconSet" priority="21">
      <iconSet iconSet="4Rating">
        <cfvo type="percent" val="0"/>
        <cfvo type="num" val="10"/>
        <cfvo type="num" val="25"/>
        <cfvo type="num" val="45"/>
      </iconSet>
    </cfRule>
  </conditionalFormatting>
  <conditionalFormatting sqref="F14">
    <cfRule type="iconSet" priority="20">
      <iconSet iconSet="4Rating">
        <cfvo type="percent" val="0"/>
        <cfvo type="num" val="25"/>
        <cfvo type="num" val="50"/>
        <cfvo type="num" val="75"/>
      </iconSet>
    </cfRule>
  </conditionalFormatting>
  <conditionalFormatting sqref="E14">
    <cfRule type="iconSet" priority="19">
      <iconSet iconSet="4Rating">
        <cfvo type="percent" val="0"/>
        <cfvo type="num" val="25"/>
        <cfvo type="num" val="50"/>
        <cfvo type="num" val="75"/>
      </iconSet>
    </cfRule>
  </conditionalFormatting>
  <conditionalFormatting sqref="G12:H12">
    <cfRule type="iconSet" priority="18">
      <iconSet iconSet="4Rating">
        <cfvo type="percent" val="0"/>
        <cfvo type="num" val="10"/>
        <cfvo type="num" val="25"/>
        <cfvo type="num" val="45"/>
      </iconSet>
    </cfRule>
  </conditionalFormatting>
  <conditionalFormatting sqref="F12">
    <cfRule type="iconSet" priority="17">
      <iconSet iconSet="4Rating">
        <cfvo type="percent" val="0"/>
        <cfvo type="num" val="25"/>
        <cfvo type="num" val="50"/>
        <cfvo type="num" val="75"/>
      </iconSet>
    </cfRule>
  </conditionalFormatting>
  <conditionalFormatting sqref="E12">
    <cfRule type="iconSet" priority="16">
      <iconSet iconSet="4Rating">
        <cfvo type="percent" val="0"/>
        <cfvo type="num" val="25"/>
        <cfvo type="num" val="50"/>
        <cfvo type="num" val="75"/>
      </iconSet>
    </cfRule>
  </conditionalFormatting>
  <conditionalFormatting sqref="G13:H13">
    <cfRule type="iconSet" priority="15">
      <iconSet iconSet="4Rating">
        <cfvo type="percent" val="0"/>
        <cfvo type="num" val="10"/>
        <cfvo type="num" val="25"/>
        <cfvo type="num" val="45"/>
      </iconSet>
    </cfRule>
  </conditionalFormatting>
  <conditionalFormatting sqref="F13">
    <cfRule type="iconSet" priority="14">
      <iconSet iconSet="4Rating">
        <cfvo type="percent" val="0"/>
        <cfvo type="num" val="25"/>
        <cfvo type="num" val="50"/>
        <cfvo type="num" val="75"/>
      </iconSet>
    </cfRule>
  </conditionalFormatting>
  <conditionalFormatting sqref="E13">
    <cfRule type="iconSet" priority="13">
      <iconSet iconSet="4Rating">
        <cfvo type="percent" val="0"/>
        <cfvo type="num" val="25"/>
        <cfvo type="num" val="50"/>
        <cfvo type="num" val="75"/>
      </iconSet>
    </cfRule>
  </conditionalFormatting>
  <conditionalFormatting sqref="G20:H20">
    <cfRule type="iconSet" priority="12">
      <iconSet iconSet="4Rating">
        <cfvo type="percent" val="0"/>
        <cfvo type="num" val="10"/>
        <cfvo type="num" val="25"/>
        <cfvo type="num" val="45"/>
      </iconSet>
    </cfRule>
  </conditionalFormatting>
  <conditionalFormatting sqref="F20">
    <cfRule type="iconSet" priority="11">
      <iconSet iconSet="4Rating">
        <cfvo type="percent" val="0"/>
        <cfvo type="num" val="25"/>
        <cfvo type="num" val="50"/>
        <cfvo type="num" val="75"/>
      </iconSet>
    </cfRule>
  </conditionalFormatting>
  <conditionalFormatting sqref="E20">
    <cfRule type="iconSet" priority="10">
      <iconSet iconSet="4Rating">
        <cfvo type="percent" val="0"/>
        <cfvo type="num" val="25"/>
        <cfvo type="num" val="50"/>
        <cfvo type="num" val="75"/>
      </iconSet>
    </cfRule>
  </conditionalFormatting>
  <conditionalFormatting sqref="G21:H21">
    <cfRule type="iconSet" priority="9">
      <iconSet iconSet="4Rating">
        <cfvo type="percent" val="0"/>
        <cfvo type="num" val="10"/>
        <cfvo type="num" val="25"/>
        <cfvo type="num" val="45"/>
      </iconSet>
    </cfRule>
  </conditionalFormatting>
  <conditionalFormatting sqref="F21">
    <cfRule type="iconSet" priority="8">
      <iconSet iconSet="4Rating">
        <cfvo type="percent" val="0"/>
        <cfvo type="num" val="25"/>
        <cfvo type="num" val="50"/>
        <cfvo type="num" val="75"/>
      </iconSet>
    </cfRule>
  </conditionalFormatting>
  <conditionalFormatting sqref="E21">
    <cfRule type="iconSet" priority="7">
      <iconSet iconSet="4Rating">
        <cfvo type="percent" val="0"/>
        <cfvo type="num" val="25"/>
        <cfvo type="num" val="50"/>
        <cfvo type="num" val="75"/>
      </iconSet>
    </cfRule>
  </conditionalFormatting>
  <conditionalFormatting sqref="G22:H22">
    <cfRule type="iconSet" priority="6">
      <iconSet iconSet="4Rating">
        <cfvo type="percent" val="0"/>
        <cfvo type="num" val="10"/>
        <cfvo type="num" val="25"/>
        <cfvo type="num" val="45"/>
      </iconSet>
    </cfRule>
  </conditionalFormatting>
  <conditionalFormatting sqref="F22">
    <cfRule type="iconSet" priority="5">
      <iconSet iconSet="4Rating">
        <cfvo type="percent" val="0"/>
        <cfvo type="num" val="25"/>
        <cfvo type="num" val="50"/>
        <cfvo type="num" val="75"/>
      </iconSet>
    </cfRule>
  </conditionalFormatting>
  <conditionalFormatting sqref="E22">
    <cfRule type="iconSet" priority="4">
      <iconSet iconSet="4Rating">
        <cfvo type="percent" val="0"/>
        <cfvo type="num" val="25"/>
        <cfvo type="num" val="50"/>
        <cfvo type="num" val="75"/>
      </iconSet>
    </cfRule>
  </conditionalFormatting>
  <conditionalFormatting sqref="G24:H24">
    <cfRule type="iconSet" priority="3">
      <iconSet iconSet="4Rating">
        <cfvo type="percent" val="0"/>
        <cfvo type="num" val="10"/>
        <cfvo type="num" val="25"/>
        <cfvo type="num" val="45"/>
      </iconSet>
    </cfRule>
  </conditionalFormatting>
  <conditionalFormatting sqref="F24">
    <cfRule type="iconSet" priority="2">
      <iconSet iconSet="4Rating">
        <cfvo type="percent" val="0"/>
        <cfvo type="num" val="25"/>
        <cfvo type="num" val="50"/>
        <cfvo type="num" val="75"/>
      </iconSet>
    </cfRule>
  </conditionalFormatting>
  <conditionalFormatting sqref="E24">
    <cfRule type="iconSet" priority="1">
      <iconSet iconSet="4Rating">
        <cfvo type="percent" val="0"/>
        <cfvo type="num" val="25"/>
        <cfvo type="num" val="50"/>
        <cfvo type="num" val="75"/>
      </iconSet>
    </cfRule>
  </conditionalFormatting>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J25"/>
  <sheetViews>
    <sheetView showGridLines="0" topLeftCell="C1" zoomScale="120" zoomScaleNormal="120" workbookViewId="0">
      <selection activeCell="H5" sqref="H5"/>
    </sheetView>
  </sheetViews>
  <sheetFormatPr defaultRowHeight="14.25" outlineLevelRow="2" x14ac:dyDescent="0.45"/>
  <cols>
    <col min="1" max="2" width="18" hidden="1" customWidth="1"/>
    <col min="3" max="3" width="0.6640625" customWidth="1"/>
    <col min="4" max="4" width="55.265625" customWidth="1"/>
    <col min="5" max="7" width="18" customWidth="1"/>
    <col min="8" max="8" width="15.86328125" customWidth="1"/>
    <col min="9" max="9" width="15.59765625" hidden="1" customWidth="1"/>
    <col min="10" max="10" width="18" hidden="1" customWidth="1"/>
  </cols>
  <sheetData>
    <row r="1" spans="1:10" ht="3.95" customHeight="1" x14ac:dyDescent="0.45"/>
    <row r="2" spans="1:10" ht="15.75" x14ac:dyDescent="0.5">
      <c r="A2" s="5" t="s">
        <v>0</v>
      </c>
      <c r="B2" s="5" t="s">
        <v>1</v>
      </c>
      <c r="C2" s="5"/>
      <c r="D2" s="7" t="s">
        <v>2</v>
      </c>
      <c r="E2" s="7" t="s">
        <v>3</v>
      </c>
      <c r="F2" s="7" t="s">
        <v>4</v>
      </c>
      <c r="G2" s="7" t="s">
        <v>5</v>
      </c>
      <c r="H2" s="7" t="s">
        <v>6</v>
      </c>
      <c r="I2" s="7" t="s">
        <v>7</v>
      </c>
      <c r="J2" s="7" t="s">
        <v>8</v>
      </c>
    </row>
    <row r="3" spans="1:10" ht="18" x14ac:dyDescent="0.55000000000000004">
      <c r="A3" s="6" t="s">
        <v>9</v>
      </c>
      <c r="B3" s="6" t="s">
        <v>10</v>
      </c>
      <c r="C3" s="6"/>
      <c r="D3" s="14" t="s">
        <v>962</v>
      </c>
      <c r="E3" s="8">
        <f>100%*E4</f>
        <v>35</v>
      </c>
      <c r="F3" s="8">
        <f>33%*F4+33%*F5+33%*F6</f>
        <v>30.03</v>
      </c>
      <c r="G3" s="8">
        <f>40%*G4+40%*G5+20%*G6</f>
        <v>25.6</v>
      </c>
      <c r="H3" s="8">
        <f>40%*H4+40%*H5+20%*H6</f>
        <v>32.400000000000006</v>
      </c>
      <c r="I3" s="2" t="s">
        <v>12</v>
      </c>
      <c r="J3" s="2" t="s">
        <v>13</v>
      </c>
    </row>
    <row r="4" spans="1:10" outlineLevel="1" x14ac:dyDescent="0.45">
      <c r="A4" s="2"/>
      <c r="B4" s="2"/>
      <c r="C4" s="2"/>
      <c r="D4" s="4" t="s">
        <v>963</v>
      </c>
      <c r="E4" s="13">
        <v>35</v>
      </c>
      <c r="F4" s="13">
        <v>20</v>
      </c>
      <c r="G4" s="2">
        <v>-10</v>
      </c>
      <c r="H4" s="2">
        <v>10.5</v>
      </c>
      <c r="I4" s="2"/>
      <c r="J4" s="2"/>
    </row>
    <row r="5" spans="1:10" outlineLevel="1" x14ac:dyDescent="0.45">
      <c r="A5" s="2"/>
      <c r="B5" s="2"/>
      <c r="C5" s="2"/>
      <c r="D5" s="4" t="s">
        <v>964</v>
      </c>
      <c r="E5" s="13">
        <v>15.5</v>
      </c>
      <c r="F5" s="13">
        <v>45</v>
      </c>
      <c r="G5" s="2">
        <v>78</v>
      </c>
      <c r="H5" s="2">
        <v>70.5</v>
      </c>
      <c r="I5" s="2"/>
      <c r="J5" s="2"/>
    </row>
    <row r="6" spans="1:10" outlineLevel="1" x14ac:dyDescent="0.45">
      <c r="A6" s="2"/>
      <c r="B6" s="2"/>
      <c r="C6" s="2"/>
      <c r="D6" s="4" t="s">
        <v>965</v>
      </c>
      <c r="E6" s="13">
        <v>-18</v>
      </c>
      <c r="F6" s="13">
        <v>26</v>
      </c>
      <c r="G6" s="2">
        <v>-8</v>
      </c>
      <c r="H6" s="2">
        <v>0</v>
      </c>
      <c r="I6" s="2"/>
      <c r="J6" s="2"/>
    </row>
    <row r="7" spans="1:10" x14ac:dyDescent="0.45">
      <c r="E7" s="3"/>
      <c r="F7" s="3"/>
      <c r="G7" s="3"/>
      <c r="H7" s="3"/>
    </row>
    <row r="8" spans="1:10" ht="18" x14ac:dyDescent="0.55000000000000004">
      <c r="D8" s="15" t="s">
        <v>29</v>
      </c>
    </row>
    <row r="9" spans="1:10" ht="3.6" customHeight="1" x14ac:dyDescent="0.45"/>
    <row r="10" spans="1:10" ht="15.75" x14ac:dyDescent="0.5">
      <c r="A10" s="1" t="s">
        <v>0</v>
      </c>
      <c r="B10" s="5" t="s">
        <v>1</v>
      </c>
      <c r="C10" s="5"/>
      <c r="D10" s="7" t="s">
        <v>2</v>
      </c>
      <c r="E10" s="7" t="s">
        <v>3</v>
      </c>
      <c r="F10" s="7" t="s">
        <v>4</v>
      </c>
      <c r="G10" s="7" t="s">
        <v>5</v>
      </c>
      <c r="H10" s="7" t="s">
        <v>6</v>
      </c>
      <c r="I10" s="1" t="s">
        <v>7</v>
      </c>
      <c r="J10" s="1" t="s">
        <v>8</v>
      </c>
    </row>
    <row r="11" spans="1:10" ht="31.15" x14ac:dyDescent="0.55000000000000004">
      <c r="A11" s="2" t="s">
        <v>9</v>
      </c>
      <c r="B11" s="2" t="s">
        <v>10</v>
      </c>
      <c r="C11" s="2"/>
      <c r="D11" s="14" t="s">
        <v>134</v>
      </c>
      <c r="E11" s="8">
        <f>100%*E12</f>
        <v>97</v>
      </c>
      <c r="F11" s="8">
        <f>33%*F12+33%*F13+33%*F14</f>
        <v>33.99</v>
      </c>
      <c r="G11" s="8">
        <f>40%*G12+20%*G14+40%*G13</f>
        <v>25.8</v>
      </c>
      <c r="H11" s="8">
        <f>40%*H12+20%*H14+40%*H13</f>
        <v>49.1</v>
      </c>
      <c r="I11" s="2" t="s">
        <v>12</v>
      </c>
      <c r="J11" s="2" t="s">
        <v>13</v>
      </c>
    </row>
    <row r="12" spans="1:10" outlineLevel="1" x14ac:dyDescent="0.45">
      <c r="A12" s="2"/>
      <c r="B12" s="2"/>
      <c r="C12" s="2"/>
      <c r="D12" s="4" t="s">
        <v>131</v>
      </c>
      <c r="E12" s="13">
        <v>97</v>
      </c>
      <c r="F12" s="13">
        <v>23</v>
      </c>
      <c r="G12" s="2">
        <v>-8</v>
      </c>
      <c r="H12" s="2">
        <v>42.5</v>
      </c>
      <c r="I12" s="2"/>
      <c r="J12" s="2"/>
    </row>
    <row r="13" spans="1:10" outlineLevel="1" x14ac:dyDescent="0.45">
      <c r="A13" s="2"/>
      <c r="B13" s="2"/>
      <c r="C13" s="2"/>
      <c r="D13" s="4" t="s">
        <v>135</v>
      </c>
      <c r="E13" s="13">
        <v>10</v>
      </c>
      <c r="F13" s="13">
        <v>50</v>
      </c>
      <c r="G13" s="2">
        <v>60</v>
      </c>
      <c r="H13" s="2">
        <v>71</v>
      </c>
      <c r="I13" s="2"/>
      <c r="J13" s="2"/>
    </row>
    <row r="14" spans="1:10" outlineLevel="1" x14ac:dyDescent="0.45">
      <c r="A14" s="2"/>
      <c r="B14" s="2"/>
      <c r="C14" s="2"/>
      <c r="D14" s="4" t="s">
        <v>133</v>
      </c>
      <c r="E14" s="13">
        <v>12</v>
      </c>
      <c r="F14" s="13">
        <v>30</v>
      </c>
      <c r="G14" s="2">
        <v>25</v>
      </c>
      <c r="H14" s="2">
        <v>18.5</v>
      </c>
      <c r="I14" s="2"/>
      <c r="J14" s="2"/>
    </row>
    <row r="15" spans="1:10" x14ac:dyDescent="0.45">
      <c r="E15" s="3"/>
      <c r="F15" s="3"/>
      <c r="G15" s="3"/>
      <c r="H15" s="3"/>
    </row>
    <row r="16" spans="1:10" ht="18" x14ac:dyDescent="0.55000000000000004">
      <c r="D16" s="15" t="s">
        <v>32</v>
      </c>
    </row>
    <row r="17" spans="1:10" ht="3.4" customHeight="1" x14ac:dyDescent="0.45"/>
    <row r="18" spans="1:10" ht="15.75" x14ac:dyDescent="0.5">
      <c r="A18" s="1" t="s">
        <v>0</v>
      </c>
      <c r="B18" s="5" t="s">
        <v>1</v>
      </c>
      <c r="C18" s="5"/>
      <c r="D18" s="7" t="s">
        <v>2</v>
      </c>
      <c r="E18" s="7" t="s">
        <v>3</v>
      </c>
      <c r="F18" s="7" t="s">
        <v>4</v>
      </c>
      <c r="G18" s="7" t="s">
        <v>5</v>
      </c>
      <c r="H18" s="7" t="s">
        <v>6</v>
      </c>
      <c r="I18" s="1" t="s">
        <v>7</v>
      </c>
      <c r="J18" s="1" t="s">
        <v>8</v>
      </c>
    </row>
    <row r="19" spans="1:10" ht="46.15" x14ac:dyDescent="0.55000000000000004">
      <c r="A19" s="2" t="s">
        <v>9</v>
      </c>
      <c r="B19" s="2" t="s">
        <v>10</v>
      </c>
      <c r="C19" s="2"/>
      <c r="D19" s="14" t="s">
        <v>136</v>
      </c>
      <c r="E19" s="8">
        <f>50%*E22+50%*E24</f>
        <v>88.25</v>
      </c>
      <c r="F19" s="8">
        <f>25%*F21+25%*F22+10%*F23+15%*F25+25%*F24</f>
        <v>58.75</v>
      </c>
      <c r="G19" s="8">
        <f>15%*G22+5%*G25+40%*G23+5%*G20+20%*G21+25%*G24</f>
        <v>58.15</v>
      </c>
      <c r="H19" s="8">
        <f>15%*H20+10%*H21+15%*H22+30%*H23+20%*H24+10%*H25</f>
        <v>52.925000000000004</v>
      </c>
      <c r="I19" s="2" t="s">
        <v>12</v>
      </c>
      <c r="J19" s="2" t="s">
        <v>13</v>
      </c>
    </row>
    <row r="20" spans="1:10" outlineLevel="1" x14ac:dyDescent="0.45">
      <c r="D20" s="10" t="s">
        <v>25</v>
      </c>
      <c r="E20" s="13">
        <v>-22</v>
      </c>
      <c r="F20" s="13">
        <v>10</v>
      </c>
      <c r="G20" s="2">
        <v>8</v>
      </c>
      <c r="H20" s="2">
        <v>34</v>
      </c>
    </row>
    <row r="21" spans="1:10" ht="15.75" outlineLevel="1" x14ac:dyDescent="0.5">
      <c r="A21" s="2"/>
      <c r="B21" s="2"/>
      <c r="C21" s="2"/>
      <c r="D21" s="11" t="s">
        <v>79</v>
      </c>
      <c r="E21" s="13">
        <v>85</v>
      </c>
      <c r="F21" s="13">
        <v>89</v>
      </c>
      <c r="G21" s="2">
        <v>81</v>
      </c>
      <c r="H21" s="2">
        <v>93</v>
      </c>
      <c r="I21" s="2"/>
      <c r="J21" s="2"/>
    </row>
    <row r="22" spans="1:10" outlineLevel="2" x14ac:dyDescent="0.45">
      <c r="A22" s="2"/>
      <c r="B22" s="2"/>
      <c r="C22" s="2"/>
      <c r="D22" s="4" t="s">
        <v>131</v>
      </c>
      <c r="E22" s="13">
        <v>97</v>
      </c>
      <c r="F22" s="13">
        <v>23</v>
      </c>
      <c r="G22" s="2">
        <v>-8</v>
      </c>
      <c r="H22" s="2">
        <v>42.5</v>
      </c>
      <c r="I22" s="2"/>
      <c r="J22" s="2"/>
    </row>
    <row r="23" spans="1:10" outlineLevel="2" x14ac:dyDescent="0.45">
      <c r="A23" s="2"/>
      <c r="B23" s="2"/>
      <c r="C23" s="2"/>
      <c r="D23" s="4" t="s">
        <v>135</v>
      </c>
      <c r="E23" s="13">
        <v>10</v>
      </c>
      <c r="F23" s="13">
        <v>50</v>
      </c>
      <c r="G23" s="2">
        <v>60</v>
      </c>
      <c r="H23" s="2">
        <v>71</v>
      </c>
      <c r="I23" s="2"/>
      <c r="J23" s="2"/>
    </row>
    <row r="24" spans="1:10" outlineLevel="2" x14ac:dyDescent="0.45">
      <c r="A24" s="2"/>
      <c r="B24" s="2"/>
      <c r="D24" s="12" t="s">
        <v>121</v>
      </c>
      <c r="E24" s="13">
        <v>79.5</v>
      </c>
      <c r="F24" s="13">
        <v>85</v>
      </c>
      <c r="G24" s="2">
        <v>70</v>
      </c>
      <c r="H24" s="2">
        <v>45</v>
      </c>
      <c r="I24" s="2"/>
      <c r="J24" s="2"/>
    </row>
    <row r="25" spans="1:10" outlineLevel="2" x14ac:dyDescent="0.45">
      <c r="A25" s="2"/>
      <c r="B25" s="2"/>
      <c r="C25" s="2"/>
      <c r="D25" s="4" t="s">
        <v>133</v>
      </c>
      <c r="E25" s="13">
        <v>12</v>
      </c>
      <c r="F25" s="13">
        <v>30</v>
      </c>
      <c r="G25" s="2">
        <v>25</v>
      </c>
      <c r="H25" s="2">
        <v>18.5</v>
      </c>
      <c r="I25" s="2"/>
      <c r="J25" s="2"/>
    </row>
  </sheetData>
  <conditionalFormatting sqref="E3">
    <cfRule type="iconSet" priority="38">
      <iconSet iconSet="4Rating">
        <cfvo type="percent" val="0"/>
        <cfvo type="num" val="25"/>
        <cfvo type="num" val="50"/>
        <cfvo type="num" val="75"/>
      </iconSet>
    </cfRule>
  </conditionalFormatting>
  <conditionalFormatting sqref="G3:H6">
    <cfRule type="iconSet" priority="39">
      <iconSet iconSet="4Rating">
        <cfvo type="percent" val="0"/>
        <cfvo type="num" val="10"/>
        <cfvo type="num" val="25"/>
        <cfvo type="num" val="45"/>
      </iconSet>
    </cfRule>
  </conditionalFormatting>
  <conditionalFormatting sqref="F3">
    <cfRule type="iconSet" priority="37">
      <iconSet iconSet="4Rating">
        <cfvo type="percent" val="0"/>
        <cfvo type="num" val="25"/>
        <cfvo type="num" val="50"/>
        <cfvo type="num" val="75"/>
      </iconSet>
    </cfRule>
  </conditionalFormatting>
  <conditionalFormatting sqref="F4">
    <cfRule type="iconSet" priority="36">
      <iconSet iconSet="4Rating">
        <cfvo type="percent" val="0"/>
        <cfvo type="num" val="25"/>
        <cfvo type="num" val="50"/>
        <cfvo type="num" val="75"/>
      </iconSet>
    </cfRule>
  </conditionalFormatting>
  <conditionalFormatting sqref="F5:F6">
    <cfRule type="iconSet" priority="35">
      <iconSet iconSet="4Rating">
        <cfvo type="percent" val="0"/>
        <cfvo type="num" val="25"/>
        <cfvo type="num" val="50"/>
        <cfvo type="num" val="75"/>
      </iconSet>
    </cfRule>
  </conditionalFormatting>
  <conditionalFormatting sqref="E4:E6">
    <cfRule type="iconSet" priority="34">
      <iconSet iconSet="4Rating">
        <cfvo type="percent" val="0"/>
        <cfvo type="num" val="25"/>
        <cfvo type="num" val="50"/>
        <cfvo type="num" val="75"/>
      </iconSet>
    </cfRule>
  </conditionalFormatting>
  <conditionalFormatting sqref="E11">
    <cfRule type="iconSet" priority="32">
      <iconSet iconSet="4Rating">
        <cfvo type="percent" val="0"/>
        <cfvo type="num" val="25"/>
        <cfvo type="num" val="50"/>
        <cfvo type="num" val="75"/>
      </iconSet>
    </cfRule>
  </conditionalFormatting>
  <conditionalFormatting sqref="G11:H11">
    <cfRule type="iconSet" priority="33">
      <iconSet iconSet="4Rating">
        <cfvo type="percent" val="0"/>
        <cfvo type="num" val="10"/>
        <cfvo type="num" val="25"/>
        <cfvo type="num" val="45"/>
      </iconSet>
    </cfRule>
  </conditionalFormatting>
  <conditionalFormatting sqref="F11">
    <cfRule type="iconSet" priority="31">
      <iconSet iconSet="4Rating">
        <cfvo type="percent" val="0"/>
        <cfvo type="num" val="25"/>
        <cfvo type="num" val="50"/>
        <cfvo type="num" val="75"/>
      </iconSet>
    </cfRule>
  </conditionalFormatting>
  <conditionalFormatting sqref="G13:H13">
    <cfRule type="iconSet" priority="30">
      <iconSet iconSet="4Rating">
        <cfvo type="percent" val="0"/>
        <cfvo type="num" val="10"/>
        <cfvo type="num" val="25"/>
        <cfvo type="num" val="45"/>
      </iconSet>
    </cfRule>
  </conditionalFormatting>
  <conditionalFormatting sqref="F13">
    <cfRule type="iconSet" priority="29">
      <iconSet iconSet="4Rating">
        <cfvo type="percent" val="0"/>
        <cfvo type="num" val="25"/>
        <cfvo type="num" val="50"/>
        <cfvo type="num" val="75"/>
      </iconSet>
    </cfRule>
  </conditionalFormatting>
  <conditionalFormatting sqref="E13">
    <cfRule type="iconSet" priority="28">
      <iconSet iconSet="4Rating">
        <cfvo type="percent" val="0"/>
        <cfvo type="num" val="25"/>
        <cfvo type="num" val="50"/>
        <cfvo type="num" val="75"/>
      </iconSet>
    </cfRule>
  </conditionalFormatting>
  <conditionalFormatting sqref="E19">
    <cfRule type="iconSet" priority="26">
      <iconSet iconSet="4Rating">
        <cfvo type="percent" val="0"/>
        <cfvo type="num" val="25"/>
        <cfvo type="num" val="50"/>
        <cfvo type="num" val="75"/>
      </iconSet>
    </cfRule>
  </conditionalFormatting>
  <conditionalFormatting sqref="G19:H19">
    <cfRule type="iconSet" priority="27">
      <iconSet iconSet="4Rating">
        <cfvo type="percent" val="0"/>
        <cfvo type="num" val="10"/>
        <cfvo type="num" val="25"/>
        <cfvo type="num" val="45"/>
      </iconSet>
    </cfRule>
  </conditionalFormatting>
  <conditionalFormatting sqref="F19">
    <cfRule type="iconSet" priority="25">
      <iconSet iconSet="4Rating">
        <cfvo type="percent" val="0"/>
        <cfvo type="num" val="25"/>
        <cfvo type="num" val="50"/>
        <cfvo type="num" val="75"/>
      </iconSet>
    </cfRule>
  </conditionalFormatting>
  <conditionalFormatting sqref="G20:H20">
    <cfRule type="iconSet" priority="24">
      <iconSet iconSet="4Rating">
        <cfvo type="percent" val="0"/>
        <cfvo type="num" val="10"/>
        <cfvo type="num" val="25"/>
        <cfvo type="num" val="45"/>
      </iconSet>
    </cfRule>
  </conditionalFormatting>
  <conditionalFormatting sqref="F20">
    <cfRule type="iconSet" priority="23">
      <iconSet iconSet="4Rating">
        <cfvo type="percent" val="0"/>
        <cfvo type="num" val="25"/>
        <cfvo type="num" val="50"/>
        <cfvo type="num" val="75"/>
      </iconSet>
    </cfRule>
  </conditionalFormatting>
  <conditionalFormatting sqref="E20">
    <cfRule type="iconSet" priority="22">
      <iconSet iconSet="4Rating">
        <cfvo type="percent" val="0"/>
        <cfvo type="num" val="25"/>
        <cfvo type="num" val="50"/>
        <cfvo type="num" val="75"/>
      </iconSet>
    </cfRule>
  </conditionalFormatting>
  <conditionalFormatting sqref="G12:H12">
    <cfRule type="iconSet" priority="21">
      <iconSet iconSet="4Rating">
        <cfvo type="percent" val="0"/>
        <cfvo type="num" val="10"/>
        <cfvo type="num" val="25"/>
        <cfvo type="num" val="45"/>
      </iconSet>
    </cfRule>
  </conditionalFormatting>
  <conditionalFormatting sqref="F12">
    <cfRule type="iconSet" priority="20">
      <iconSet iconSet="4Rating">
        <cfvo type="percent" val="0"/>
        <cfvo type="num" val="25"/>
        <cfvo type="num" val="50"/>
        <cfvo type="num" val="75"/>
      </iconSet>
    </cfRule>
  </conditionalFormatting>
  <conditionalFormatting sqref="E12">
    <cfRule type="iconSet" priority="19">
      <iconSet iconSet="4Rating">
        <cfvo type="percent" val="0"/>
        <cfvo type="num" val="25"/>
        <cfvo type="num" val="50"/>
        <cfvo type="num" val="75"/>
      </iconSet>
    </cfRule>
  </conditionalFormatting>
  <conditionalFormatting sqref="G14:H14">
    <cfRule type="iconSet" priority="18">
      <iconSet iconSet="4Rating">
        <cfvo type="percent" val="0"/>
        <cfvo type="num" val="10"/>
        <cfvo type="num" val="25"/>
        <cfvo type="num" val="45"/>
      </iconSet>
    </cfRule>
  </conditionalFormatting>
  <conditionalFormatting sqref="F14">
    <cfRule type="iconSet" priority="17">
      <iconSet iconSet="4Rating">
        <cfvo type="percent" val="0"/>
        <cfvo type="num" val="25"/>
        <cfvo type="num" val="50"/>
        <cfvo type="num" val="75"/>
      </iconSet>
    </cfRule>
  </conditionalFormatting>
  <conditionalFormatting sqref="E14">
    <cfRule type="iconSet" priority="16">
      <iconSet iconSet="4Rating">
        <cfvo type="percent" val="0"/>
        <cfvo type="num" val="25"/>
        <cfvo type="num" val="50"/>
        <cfvo type="num" val="75"/>
      </iconSet>
    </cfRule>
  </conditionalFormatting>
  <conditionalFormatting sqref="G23:H23">
    <cfRule type="iconSet" priority="15">
      <iconSet iconSet="4Rating">
        <cfvo type="percent" val="0"/>
        <cfvo type="num" val="10"/>
        <cfvo type="num" val="25"/>
        <cfvo type="num" val="45"/>
      </iconSet>
    </cfRule>
  </conditionalFormatting>
  <conditionalFormatting sqref="F23">
    <cfRule type="iconSet" priority="14">
      <iconSet iconSet="4Rating">
        <cfvo type="percent" val="0"/>
        <cfvo type="num" val="25"/>
        <cfvo type="num" val="50"/>
        <cfvo type="num" val="75"/>
      </iconSet>
    </cfRule>
  </conditionalFormatting>
  <conditionalFormatting sqref="E23">
    <cfRule type="iconSet" priority="13">
      <iconSet iconSet="4Rating">
        <cfvo type="percent" val="0"/>
        <cfvo type="num" val="25"/>
        <cfvo type="num" val="50"/>
        <cfvo type="num" val="75"/>
      </iconSet>
    </cfRule>
  </conditionalFormatting>
  <conditionalFormatting sqref="G25:H25">
    <cfRule type="iconSet" priority="12">
      <iconSet iconSet="4Rating">
        <cfvo type="percent" val="0"/>
        <cfvo type="num" val="10"/>
        <cfvo type="num" val="25"/>
        <cfvo type="num" val="45"/>
      </iconSet>
    </cfRule>
  </conditionalFormatting>
  <conditionalFormatting sqref="F25">
    <cfRule type="iconSet" priority="11">
      <iconSet iconSet="4Rating">
        <cfvo type="percent" val="0"/>
        <cfvo type="num" val="25"/>
        <cfvo type="num" val="50"/>
        <cfvo type="num" val="75"/>
      </iconSet>
    </cfRule>
  </conditionalFormatting>
  <conditionalFormatting sqref="E25">
    <cfRule type="iconSet" priority="10">
      <iconSet iconSet="4Rating">
        <cfvo type="percent" val="0"/>
        <cfvo type="num" val="25"/>
        <cfvo type="num" val="50"/>
        <cfvo type="num" val="75"/>
      </iconSet>
    </cfRule>
  </conditionalFormatting>
  <conditionalFormatting sqref="G24:H24">
    <cfRule type="iconSet" priority="9">
      <iconSet iconSet="4Rating">
        <cfvo type="percent" val="0"/>
        <cfvo type="num" val="10"/>
        <cfvo type="num" val="25"/>
        <cfvo type="num" val="45"/>
      </iconSet>
    </cfRule>
  </conditionalFormatting>
  <conditionalFormatting sqref="F24">
    <cfRule type="iconSet" priority="8">
      <iconSet iconSet="4Rating">
        <cfvo type="percent" val="0"/>
        <cfvo type="num" val="25"/>
        <cfvo type="num" val="50"/>
        <cfvo type="num" val="75"/>
      </iconSet>
    </cfRule>
  </conditionalFormatting>
  <conditionalFormatting sqref="E24">
    <cfRule type="iconSet" priority="7">
      <iconSet iconSet="4Rating">
        <cfvo type="percent" val="0"/>
        <cfvo type="num" val="25"/>
        <cfvo type="num" val="50"/>
        <cfvo type="num" val="75"/>
      </iconSet>
    </cfRule>
  </conditionalFormatting>
  <conditionalFormatting sqref="G22:H22">
    <cfRule type="iconSet" priority="6">
      <iconSet iconSet="4Rating">
        <cfvo type="percent" val="0"/>
        <cfvo type="num" val="10"/>
        <cfvo type="num" val="25"/>
        <cfvo type="num" val="45"/>
      </iconSet>
    </cfRule>
  </conditionalFormatting>
  <conditionalFormatting sqref="F22">
    <cfRule type="iconSet" priority="5">
      <iconSet iconSet="4Rating">
        <cfvo type="percent" val="0"/>
        <cfvo type="num" val="25"/>
        <cfvo type="num" val="50"/>
        <cfvo type="num" val="75"/>
      </iconSet>
    </cfRule>
  </conditionalFormatting>
  <conditionalFormatting sqref="E22">
    <cfRule type="iconSet" priority="4">
      <iconSet iconSet="4Rating">
        <cfvo type="percent" val="0"/>
        <cfvo type="num" val="25"/>
        <cfvo type="num" val="50"/>
        <cfvo type="num" val="75"/>
      </iconSet>
    </cfRule>
  </conditionalFormatting>
  <conditionalFormatting sqref="G21:H21">
    <cfRule type="iconSet" priority="3">
      <iconSet iconSet="4Rating">
        <cfvo type="percent" val="0"/>
        <cfvo type="num" val="10"/>
        <cfvo type="num" val="25"/>
        <cfvo type="num" val="45"/>
      </iconSet>
    </cfRule>
  </conditionalFormatting>
  <conditionalFormatting sqref="F21">
    <cfRule type="iconSet" priority="2">
      <iconSet iconSet="4Rating">
        <cfvo type="percent" val="0"/>
        <cfvo type="num" val="25"/>
        <cfvo type="num" val="50"/>
        <cfvo type="num" val="75"/>
      </iconSet>
    </cfRule>
  </conditionalFormatting>
  <conditionalFormatting sqref="E21">
    <cfRule type="iconSet" priority="1">
      <iconSet iconSet="4Rating">
        <cfvo type="percent" val="0"/>
        <cfvo type="num" val="25"/>
        <cfvo type="num" val="50"/>
        <cfvo type="num" val="75"/>
      </iconSet>
    </cfRule>
  </conditionalFormatting>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J25"/>
  <sheetViews>
    <sheetView showGridLines="0" topLeftCell="C1" zoomScale="120" zoomScaleNormal="120" workbookViewId="0">
      <selection activeCell="D32" sqref="D32"/>
    </sheetView>
  </sheetViews>
  <sheetFormatPr defaultRowHeight="14.25" outlineLevelRow="2" x14ac:dyDescent="0.45"/>
  <cols>
    <col min="1" max="2" width="18" hidden="1" customWidth="1"/>
    <col min="3" max="3" width="0.6640625" customWidth="1"/>
    <col min="4" max="4" width="55.265625" customWidth="1"/>
    <col min="5" max="7" width="18" customWidth="1"/>
    <col min="8" max="8" width="15.86328125" customWidth="1"/>
    <col min="9" max="9" width="15.59765625" hidden="1" customWidth="1"/>
    <col min="10" max="10" width="18" hidden="1" customWidth="1"/>
  </cols>
  <sheetData>
    <row r="1" spans="1:10" ht="3.95" customHeight="1" x14ac:dyDescent="0.45"/>
    <row r="2" spans="1:10" ht="15.75" x14ac:dyDescent="0.5">
      <c r="A2" s="5" t="s">
        <v>0</v>
      </c>
      <c r="B2" s="5" t="s">
        <v>1</v>
      </c>
      <c r="C2" s="5"/>
      <c r="D2" s="7" t="s">
        <v>2</v>
      </c>
      <c r="E2" s="7" t="s">
        <v>3</v>
      </c>
      <c r="F2" s="7" t="s">
        <v>4</v>
      </c>
      <c r="G2" s="7" t="s">
        <v>5</v>
      </c>
      <c r="H2" s="7" t="s">
        <v>6</v>
      </c>
      <c r="I2" s="7" t="s">
        <v>7</v>
      </c>
      <c r="J2" s="7" t="s">
        <v>8</v>
      </c>
    </row>
    <row r="3" spans="1:10" ht="31.15" x14ac:dyDescent="0.55000000000000004">
      <c r="A3" s="6" t="s">
        <v>9</v>
      </c>
      <c r="B3" s="6" t="s">
        <v>10</v>
      </c>
      <c r="C3" s="6"/>
      <c r="D3" s="14" t="s">
        <v>130</v>
      </c>
      <c r="E3" s="8">
        <f>100%*E4</f>
        <v>97</v>
      </c>
      <c r="F3" s="8">
        <f>33%*F4+33%*F5+33%*F6</f>
        <v>29.04</v>
      </c>
      <c r="G3" s="8">
        <f>40%*G4+40%*G5+20%*G6</f>
        <v>7</v>
      </c>
      <c r="H3" s="8">
        <f>40%*H4+40%*H5+20%*H6</f>
        <v>39.900000000000006</v>
      </c>
      <c r="I3" s="2" t="s">
        <v>12</v>
      </c>
      <c r="J3" s="2" t="s">
        <v>13</v>
      </c>
    </row>
    <row r="4" spans="1:10" outlineLevel="1" x14ac:dyDescent="0.45">
      <c r="A4" s="2"/>
      <c r="B4" s="2"/>
      <c r="C4" s="2"/>
      <c r="D4" s="4" t="s">
        <v>131</v>
      </c>
      <c r="E4" s="13">
        <v>97</v>
      </c>
      <c r="F4" s="13">
        <v>23</v>
      </c>
      <c r="G4" s="2">
        <v>-8</v>
      </c>
      <c r="H4" s="2">
        <v>42.5</v>
      </c>
      <c r="I4" s="2"/>
      <c r="J4" s="2"/>
    </row>
    <row r="5" spans="1:10" outlineLevel="1" x14ac:dyDescent="0.45">
      <c r="A5" s="2"/>
      <c r="B5" s="2"/>
      <c r="C5" s="2"/>
      <c r="D5" s="4" t="s">
        <v>132</v>
      </c>
      <c r="E5" s="13">
        <v>4</v>
      </c>
      <c r="F5" s="13">
        <v>35</v>
      </c>
      <c r="G5" s="2">
        <v>13</v>
      </c>
      <c r="H5" s="2">
        <v>48</v>
      </c>
      <c r="I5" s="2"/>
      <c r="J5" s="2"/>
    </row>
    <row r="6" spans="1:10" outlineLevel="1" x14ac:dyDescent="0.45">
      <c r="A6" s="2"/>
      <c r="B6" s="2"/>
      <c r="C6" s="2"/>
      <c r="D6" s="4" t="s">
        <v>133</v>
      </c>
      <c r="E6" s="13">
        <v>12</v>
      </c>
      <c r="F6" s="13">
        <v>30</v>
      </c>
      <c r="G6" s="2">
        <v>25</v>
      </c>
      <c r="H6" s="2">
        <v>18.5</v>
      </c>
      <c r="I6" s="2"/>
      <c r="J6" s="2"/>
    </row>
    <row r="7" spans="1:10" x14ac:dyDescent="0.45">
      <c r="E7" s="3"/>
      <c r="F7" s="3"/>
      <c r="G7" s="3"/>
      <c r="H7" s="3"/>
    </row>
    <row r="8" spans="1:10" ht="18" x14ac:dyDescent="0.55000000000000004">
      <c r="D8" s="15" t="s">
        <v>29</v>
      </c>
    </row>
    <row r="9" spans="1:10" ht="3.6" customHeight="1" x14ac:dyDescent="0.45"/>
    <row r="10" spans="1:10" ht="15.75" x14ac:dyDescent="0.5">
      <c r="A10" s="1" t="s">
        <v>0</v>
      </c>
      <c r="B10" s="5" t="s">
        <v>1</v>
      </c>
      <c r="C10" s="5"/>
      <c r="D10" s="7" t="s">
        <v>2</v>
      </c>
      <c r="E10" s="7" t="s">
        <v>3</v>
      </c>
      <c r="F10" s="7" t="s">
        <v>4</v>
      </c>
      <c r="G10" s="7" t="s">
        <v>5</v>
      </c>
      <c r="H10" s="7" t="s">
        <v>6</v>
      </c>
      <c r="I10" s="1" t="s">
        <v>7</v>
      </c>
      <c r="J10" s="1" t="s">
        <v>8</v>
      </c>
    </row>
    <row r="11" spans="1:10" ht="31.15" x14ac:dyDescent="0.55000000000000004">
      <c r="A11" s="2" t="s">
        <v>9</v>
      </c>
      <c r="B11" s="2" t="s">
        <v>10</v>
      </c>
      <c r="C11" s="2"/>
      <c r="D11" s="14" t="s">
        <v>134</v>
      </c>
      <c r="E11" s="8">
        <f>100%*E12</f>
        <v>97</v>
      </c>
      <c r="F11" s="8">
        <f>33%*F12+33%*F13+33%*F14</f>
        <v>33.99</v>
      </c>
      <c r="G11" s="8">
        <f>40%*G12+20%*G14+40%*G13</f>
        <v>25.8</v>
      </c>
      <c r="H11" s="8">
        <f>40%*H12+20%*H14+40%*H13</f>
        <v>49.1</v>
      </c>
      <c r="I11" s="2" t="s">
        <v>12</v>
      </c>
      <c r="J11" s="2" t="s">
        <v>13</v>
      </c>
    </row>
    <row r="12" spans="1:10" outlineLevel="1" x14ac:dyDescent="0.45">
      <c r="A12" s="2"/>
      <c r="B12" s="2"/>
      <c r="C12" s="2"/>
      <c r="D12" s="4" t="s">
        <v>131</v>
      </c>
      <c r="E12" s="13">
        <v>97</v>
      </c>
      <c r="F12" s="13">
        <v>23</v>
      </c>
      <c r="G12" s="2">
        <v>-8</v>
      </c>
      <c r="H12" s="2">
        <v>42.5</v>
      </c>
      <c r="I12" s="2"/>
      <c r="J12" s="2"/>
    </row>
    <row r="13" spans="1:10" outlineLevel="1" x14ac:dyDescent="0.45">
      <c r="A13" s="2"/>
      <c r="B13" s="2"/>
      <c r="C13" s="2"/>
      <c r="D13" s="4" t="s">
        <v>135</v>
      </c>
      <c r="E13" s="13">
        <v>10</v>
      </c>
      <c r="F13" s="13">
        <v>50</v>
      </c>
      <c r="G13" s="2">
        <v>60</v>
      </c>
      <c r="H13" s="2">
        <v>71</v>
      </c>
      <c r="I13" s="2"/>
      <c r="J13" s="2"/>
    </row>
    <row r="14" spans="1:10" outlineLevel="1" x14ac:dyDescent="0.45">
      <c r="A14" s="2"/>
      <c r="B14" s="2"/>
      <c r="C14" s="2"/>
      <c r="D14" s="4" t="s">
        <v>133</v>
      </c>
      <c r="E14" s="13">
        <v>12</v>
      </c>
      <c r="F14" s="13">
        <v>30</v>
      </c>
      <c r="G14" s="2">
        <v>25</v>
      </c>
      <c r="H14" s="2">
        <v>18.5</v>
      </c>
      <c r="I14" s="2"/>
      <c r="J14" s="2"/>
    </row>
    <row r="15" spans="1:10" x14ac:dyDescent="0.45">
      <c r="E15" s="3"/>
      <c r="F15" s="3"/>
      <c r="G15" s="3"/>
      <c r="H15" s="3"/>
    </row>
    <row r="16" spans="1:10" ht="18" x14ac:dyDescent="0.55000000000000004">
      <c r="D16" s="15" t="s">
        <v>32</v>
      </c>
    </row>
    <row r="17" spans="1:10" ht="3.4" customHeight="1" x14ac:dyDescent="0.45"/>
    <row r="18" spans="1:10" ht="15.75" x14ac:dyDescent="0.5">
      <c r="A18" s="1" t="s">
        <v>0</v>
      </c>
      <c r="B18" s="5" t="s">
        <v>1</v>
      </c>
      <c r="C18" s="5"/>
      <c r="D18" s="7" t="s">
        <v>2</v>
      </c>
      <c r="E18" s="7" t="s">
        <v>3</v>
      </c>
      <c r="F18" s="7" t="s">
        <v>4</v>
      </c>
      <c r="G18" s="7" t="s">
        <v>5</v>
      </c>
      <c r="H18" s="7" t="s">
        <v>6</v>
      </c>
      <c r="I18" s="1" t="s">
        <v>7</v>
      </c>
      <c r="J18" s="1" t="s">
        <v>8</v>
      </c>
    </row>
    <row r="19" spans="1:10" ht="46.15" x14ac:dyDescent="0.55000000000000004">
      <c r="A19" s="2" t="s">
        <v>9</v>
      </c>
      <c r="B19" s="2" t="s">
        <v>10</v>
      </c>
      <c r="C19" s="2"/>
      <c r="D19" s="14" t="s">
        <v>136</v>
      </c>
      <c r="E19" s="8">
        <f>50%*E22+50%*E24</f>
        <v>88.25</v>
      </c>
      <c r="F19" s="8">
        <f>25%*F21+25%*F22+10%*F23+15%*F25+25%*F24</f>
        <v>58.75</v>
      </c>
      <c r="G19" s="8">
        <f>15%*G22+5%*G25+40%*G23+5%*G20+20%*G21+25%*G24</f>
        <v>58.15</v>
      </c>
      <c r="H19" s="8">
        <f>15%*H20+10%*H21+15%*H22+30%*H23+20%*H24+10%*H25</f>
        <v>52.925000000000004</v>
      </c>
      <c r="I19" s="2" t="s">
        <v>12</v>
      </c>
      <c r="J19" s="2" t="s">
        <v>13</v>
      </c>
    </row>
    <row r="20" spans="1:10" outlineLevel="1" x14ac:dyDescent="0.45">
      <c r="D20" s="10" t="s">
        <v>25</v>
      </c>
      <c r="E20" s="13">
        <v>-22</v>
      </c>
      <c r="F20" s="13">
        <v>10</v>
      </c>
      <c r="G20" s="2">
        <v>8</v>
      </c>
      <c r="H20" s="2">
        <v>34</v>
      </c>
    </row>
    <row r="21" spans="1:10" ht="15.75" outlineLevel="1" x14ac:dyDescent="0.5">
      <c r="A21" s="2"/>
      <c r="B21" s="2"/>
      <c r="C21" s="2"/>
      <c r="D21" s="11" t="s">
        <v>79</v>
      </c>
      <c r="E21" s="13">
        <v>85</v>
      </c>
      <c r="F21" s="13">
        <v>89</v>
      </c>
      <c r="G21" s="2">
        <v>81</v>
      </c>
      <c r="H21" s="2">
        <v>93</v>
      </c>
      <c r="I21" s="2"/>
      <c r="J21" s="2"/>
    </row>
    <row r="22" spans="1:10" outlineLevel="2" x14ac:dyDescent="0.45">
      <c r="A22" s="2"/>
      <c r="B22" s="2"/>
      <c r="C22" s="2"/>
      <c r="D22" s="4" t="s">
        <v>131</v>
      </c>
      <c r="E22" s="13">
        <v>97</v>
      </c>
      <c r="F22" s="13">
        <v>23</v>
      </c>
      <c r="G22" s="2">
        <v>-8</v>
      </c>
      <c r="H22" s="2">
        <v>42.5</v>
      </c>
      <c r="I22" s="2"/>
      <c r="J22" s="2"/>
    </row>
    <row r="23" spans="1:10" outlineLevel="2" x14ac:dyDescent="0.45">
      <c r="A23" s="2"/>
      <c r="B23" s="2"/>
      <c r="C23" s="2"/>
      <c r="D23" s="4" t="s">
        <v>135</v>
      </c>
      <c r="E23" s="13">
        <v>10</v>
      </c>
      <c r="F23" s="13">
        <v>50</v>
      </c>
      <c r="G23" s="2">
        <v>60</v>
      </c>
      <c r="H23" s="2">
        <v>71</v>
      </c>
      <c r="I23" s="2"/>
      <c r="J23" s="2"/>
    </row>
    <row r="24" spans="1:10" outlineLevel="2" x14ac:dyDescent="0.45">
      <c r="A24" s="2"/>
      <c r="B24" s="2"/>
      <c r="D24" s="12" t="s">
        <v>121</v>
      </c>
      <c r="E24" s="13">
        <v>79.5</v>
      </c>
      <c r="F24" s="13">
        <v>85</v>
      </c>
      <c r="G24" s="2">
        <v>70</v>
      </c>
      <c r="H24" s="2">
        <v>45</v>
      </c>
      <c r="I24" s="2"/>
      <c r="J24" s="2"/>
    </row>
    <row r="25" spans="1:10" outlineLevel="2" x14ac:dyDescent="0.45">
      <c r="A25" s="2"/>
      <c r="B25" s="2"/>
      <c r="C25" s="2"/>
      <c r="D25" s="4" t="s">
        <v>133</v>
      </c>
      <c r="E25" s="13">
        <v>12</v>
      </c>
      <c r="F25" s="13">
        <v>30</v>
      </c>
      <c r="G25" s="2">
        <v>25</v>
      </c>
      <c r="H25" s="2">
        <v>18.5</v>
      </c>
      <c r="I25" s="2"/>
      <c r="J25" s="2"/>
    </row>
  </sheetData>
  <conditionalFormatting sqref="E3">
    <cfRule type="iconSet" priority="38">
      <iconSet iconSet="4Rating">
        <cfvo type="percent" val="0"/>
        <cfvo type="num" val="25"/>
        <cfvo type="num" val="50"/>
        <cfvo type="num" val="75"/>
      </iconSet>
    </cfRule>
  </conditionalFormatting>
  <conditionalFormatting sqref="G3:H6">
    <cfRule type="iconSet" priority="39">
      <iconSet iconSet="4Rating">
        <cfvo type="percent" val="0"/>
        <cfvo type="num" val="10"/>
        <cfvo type="num" val="25"/>
        <cfvo type="num" val="45"/>
      </iconSet>
    </cfRule>
  </conditionalFormatting>
  <conditionalFormatting sqref="F3">
    <cfRule type="iconSet" priority="37">
      <iconSet iconSet="4Rating">
        <cfvo type="percent" val="0"/>
        <cfvo type="num" val="25"/>
        <cfvo type="num" val="50"/>
        <cfvo type="num" val="75"/>
      </iconSet>
    </cfRule>
  </conditionalFormatting>
  <conditionalFormatting sqref="F4">
    <cfRule type="iconSet" priority="36">
      <iconSet iconSet="4Rating">
        <cfvo type="percent" val="0"/>
        <cfvo type="num" val="25"/>
        <cfvo type="num" val="50"/>
        <cfvo type="num" val="75"/>
      </iconSet>
    </cfRule>
  </conditionalFormatting>
  <conditionalFormatting sqref="F5:F6">
    <cfRule type="iconSet" priority="35">
      <iconSet iconSet="4Rating">
        <cfvo type="percent" val="0"/>
        <cfvo type="num" val="25"/>
        <cfvo type="num" val="50"/>
        <cfvo type="num" val="75"/>
      </iconSet>
    </cfRule>
  </conditionalFormatting>
  <conditionalFormatting sqref="E4:E6">
    <cfRule type="iconSet" priority="34">
      <iconSet iconSet="4Rating">
        <cfvo type="percent" val="0"/>
        <cfvo type="num" val="25"/>
        <cfvo type="num" val="50"/>
        <cfvo type="num" val="75"/>
      </iconSet>
    </cfRule>
  </conditionalFormatting>
  <conditionalFormatting sqref="E11">
    <cfRule type="iconSet" priority="32">
      <iconSet iconSet="4Rating">
        <cfvo type="percent" val="0"/>
        <cfvo type="num" val="25"/>
        <cfvo type="num" val="50"/>
        <cfvo type="num" val="75"/>
      </iconSet>
    </cfRule>
  </conditionalFormatting>
  <conditionalFormatting sqref="G11:H11">
    <cfRule type="iconSet" priority="33">
      <iconSet iconSet="4Rating">
        <cfvo type="percent" val="0"/>
        <cfvo type="num" val="10"/>
        <cfvo type="num" val="25"/>
        <cfvo type="num" val="45"/>
      </iconSet>
    </cfRule>
  </conditionalFormatting>
  <conditionalFormatting sqref="F11">
    <cfRule type="iconSet" priority="31">
      <iconSet iconSet="4Rating">
        <cfvo type="percent" val="0"/>
        <cfvo type="num" val="25"/>
        <cfvo type="num" val="50"/>
        <cfvo type="num" val="75"/>
      </iconSet>
    </cfRule>
  </conditionalFormatting>
  <conditionalFormatting sqref="G13:H13">
    <cfRule type="iconSet" priority="30">
      <iconSet iconSet="4Rating">
        <cfvo type="percent" val="0"/>
        <cfvo type="num" val="10"/>
        <cfvo type="num" val="25"/>
        <cfvo type="num" val="45"/>
      </iconSet>
    </cfRule>
  </conditionalFormatting>
  <conditionalFormatting sqref="F13">
    <cfRule type="iconSet" priority="29">
      <iconSet iconSet="4Rating">
        <cfvo type="percent" val="0"/>
        <cfvo type="num" val="25"/>
        <cfvo type="num" val="50"/>
        <cfvo type="num" val="75"/>
      </iconSet>
    </cfRule>
  </conditionalFormatting>
  <conditionalFormatting sqref="E13">
    <cfRule type="iconSet" priority="28">
      <iconSet iconSet="4Rating">
        <cfvo type="percent" val="0"/>
        <cfvo type="num" val="25"/>
        <cfvo type="num" val="50"/>
        <cfvo type="num" val="75"/>
      </iconSet>
    </cfRule>
  </conditionalFormatting>
  <conditionalFormatting sqref="E19">
    <cfRule type="iconSet" priority="26">
      <iconSet iconSet="4Rating">
        <cfvo type="percent" val="0"/>
        <cfvo type="num" val="25"/>
        <cfvo type="num" val="50"/>
        <cfvo type="num" val="75"/>
      </iconSet>
    </cfRule>
  </conditionalFormatting>
  <conditionalFormatting sqref="G19:H19">
    <cfRule type="iconSet" priority="27">
      <iconSet iconSet="4Rating">
        <cfvo type="percent" val="0"/>
        <cfvo type="num" val="10"/>
        <cfvo type="num" val="25"/>
        <cfvo type="num" val="45"/>
      </iconSet>
    </cfRule>
  </conditionalFormatting>
  <conditionalFormatting sqref="F19">
    <cfRule type="iconSet" priority="25">
      <iconSet iconSet="4Rating">
        <cfvo type="percent" val="0"/>
        <cfvo type="num" val="25"/>
        <cfvo type="num" val="50"/>
        <cfvo type="num" val="75"/>
      </iconSet>
    </cfRule>
  </conditionalFormatting>
  <conditionalFormatting sqref="G20:H20">
    <cfRule type="iconSet" priority="24">
      <iconSet iconSet="4Rating">
        <cfvo type="percent" val="0"/>
        <cfvo type="num" val="10"/>
        <cfvo type="num" val="25"/>
        <cfvo type="num" val="45"/>
      </iconSet>
    </cfRule>
  </conditionalFormatting>
  <conditionalFormatting sqref="F20">
    <cfRule type="iconSet" priority="23">
      <iconSet iconSet="4Rating">
        <cfvo type="percent" val="0"/>
        <cfvo type="num" val="25"/>
        <cfvo type="num" val="50"/>
        <cfvo type="num" val="75"/>
      </iconSet>
    </cfRule>
  </conditionalFormatting>
  <conditionalFormatting sqref="E20">
    <cfRule type="iconSet" priority="22">
      <iconSet iconSet="4Rating">
        <cfvo type="percent" val="0"/>
        <cfvo type="num" val="25"/>
        <cfvo type="num" val="50"/>
        <cfvo type="num" val="75"/>
      </iconSet>
    </cfRule>
  </conditionalFormatting>
  <conditionalFormatting sqref="G12:H12">
    <cfRule type="iconSet" priority="21">
      <iconSet iconSet="4Rating">
        <cfvo type="percent" val="0"/>
        <cfvo type="num" val="10"/>
        <cfvo type="num" val="25"/>
        <cfvo type="num" val="45"/>
      </iconSet>
    </cfRule>
  </conditionalFormatting>
  <conditionalFormatting sqref="F12">
    <cfRule type="iconSet" priority="20">
      <iconSet iconSet="4Rating">
        <cfvo type="percent" val="0"/>
        <cfvo type="num" val="25"/>
        <cfvo type="num" val="50"/>
        <cfvo type="num" val="75"/>
      </iconSet>
    </cfRule>
  </conditionalFormatting>
  <conditionalFormatting sqref="E12">
    <cfRule type="iconSet" priority="19">
      <iconSet iconSet="4Rating">
        <cfvo type="percent" val="0"/>
        <cfvo type="num" val="25"/>
        <cfvo type="num" val="50"/>
        <cfvo type="num" val="75"/>
      </iconSet>
    </cfRule>
  </conditionalFormatting>
  <conditionalFormatting sqref="G14:H14">
    <cfRule type="iconSet" priority="18">
      <iconSet iconSet="4Rating">
        <cfvo type="percent" val="0"/>
        <cfvo type="num" val="10"/>
        <cfvo type="num" val="25"/>
        <cfvo type="num" val="45"/>
      </iconSet>
    </cfRule>
  </conditionalFormatting>
  <conditionalFormatting sqref="F14">
    <cfRule type="iconSet" priority="17">
      <iconSet iconSet="4Rating">
        <cfvo type="percent" val="0"/>
        <cfvo type="num" val="25"/>
        <cfvo type="num" val="50"/>
        <cfvo type="num" val="75"/>
      </iconSet>
    </cfRule>
  </conditionalFormatting>
  <conditionalFormatting sqref="E14">
    <cfRule type="iconSet" priority="16">
      <iconSet iconSet="4Rating">
        <cfvo type="percent" val="0"/>
        <cfvo type="num" val="25"/>
        <cfvo type="num" val="50"/>
        <cfvo type="num" val="75"/>
      </iconSet>
    </cfRule>
  </conditionalFormatting>
  <conditionalFormatting sqref="G23:H23">
    <cfRule type="iconSet" priority="15">
      <iconSet iconSet="4Rating">
        <cfvo type="percent" val="0"/>
        <cfvo type="num" val="10"/>
        <cfvo type="num" val="25"/>
        <cfvo type="num" val="45"/>
      </iconSet>
    </cfRule>
  </conditionalFormatting>
  <conditionalFormatting sqref="F23">
    <cfRule type="iconSet" priority="14">
      <iconSet iconSet="4Rating">
        <cfvo type="percent" val="0"/>
        <cfvo type="num" val="25"/>
        <cfvo type="num" val="50"/>
        <cfvo type="num" val="75"/>
      </iconSet>
    </cfRule>
  </conditionalFormatting>
  <conditionalFormatting sqref="E23">
    <cfRule type="iconSet" priority="13">
      <iconSet iconSet="4Rating">
        <cfvo type="percent" val="0"/>
        <cfvo type="num" val="25"/>
        <cfvo type="num" val="50"/>
        <cfvo type="num" val="75"/>
      </iconSet>
    </cfRule>
  </conditionalFormatting>
  <conditionalFormatting sqref="G25:H25">
    <cfRule type="iconSet" priority="12">
      <iconSet iconSet="4Rating">
        <cfvo type="percent" val="0"/>
        <cfvo type="num" val="10"/>
        <cfvo type="num" val="25"/>
        <cfvo type="num" val="45"/>
      </iconSet>
    </cfRule>
  </conditionalFormatting>
  <conditionalFormatting sqref="F25">
    <cfRule type="iconSet" priority="11">
      <iconSet iconSet="4Rating">
        <cfvo type="percent" val="0"/>
        <cfvo type="num" val="25"/>
        <cfvo type="num" val="50"/>
        <cfvo type="num" val="75"/>
      </iconSet>
    </cfRule>
  </conditionalFormatting>
  <conditionalFormatting sqref="E25">
    <cfRule type="iconSet" priority="10">
      <iconSet iconSet="4Rating">
        <cfvo type="percent" val="0"/>
        <cfvo type="num" val="25"/>
        <cfvo type="num" val="50"/>
        <cfvo type="num" val="75"/>
      </iconSet>
    </cfRule>
  </conditionalFormatting>
  <conditionalFormatting sqref="G24:H24">
    <cfRule type="iconSet" priority="9">
      <iconSet iconSet="4Rating">
        <cfvo type="percent" val="0"/>
        <cfvo type="num" val="10"/>
        <cfvo type="num" val="25"/>
        <cfvo type="num" val="45"/>
      </iconSet>
    </cfRule>
  </conditionalFormatting>
  <conditionalFormatting sqref="F24">
    <cfRule type="iconSet" priority="8">
      <iconSet iconSet="4Rating">
        <cfvo type="percent" val="0"/>
        <cfvo type="num" val="25"/>
        <cfvo type="num" val="50"/>
        <cfvo type="num" val="75"/>
      </iconSet>
    </cfRule>
  </conditionalFormatting>
  <conditionalFormatting sqref="E24">
    <cfRule type="iconSet" priority="7">
      <iconSet iconSet="4Rating">
        <cfvo type="percent" val="0"/>
        <cfvo type="num" val="25"/>
        <cfvo type="num" val="50"/>
        <cfvo type="num" val="75"/>
      </iconSet>
    </cfRule>
  </conditionalFormatting>
  <conditionalFormatting sqref="G22:H22">
    <cfRule type="iconSet" priority="6">
      <iconSet iconSet="4Rating">
        <cfvo type="percent" val="0"/>
        <cfvo type="num" val="10"/>
        <cfvo type="num" val="25"/>
        <cfvo type="num" val="45"/>
      </iconSet>
    </cfRule>
  </conditionalFormatting>
  <conditionalFormatting sqref="F22">
    <cfRule type="iconSet" priority="5">
      <iconSet iconSet="4Rating">
        <cfvo type="percent" val="0"/>
        <cfvo type="num" val="25"/>
        <cfvo type="num" val="50"/>
        <cfvo type="num" val="75"/>
      </iconSet>
    </cfRule>
  </conditionalFormatting>
  <conditionalFormatting sqref="E22">
    <cfRule type="iconSet" priority="4">
      <iconSet iconSet="4Rating">
        <cfvo type="percent" val="0"/>
        <cfvo type="num" val="25"/>
        <cfvo type="num" val="50"/>
        <cfvo type="num" val="75"/>
      </iconSet>
    </cfRule>
  </conditionalFormatting>
  <conditionalFormatting sqref="G21:H21">
    <cfRule type="iconSet" priority="3">
      <iconSet iconSet="4Rating">
        <cfvo type="percent" val="0"/>
        <cfvo type="num" val="10"/>
        <cfvo type="num" val="25"/>
        <cfvo type="num" val="45"/>
      </iconSet>
    </cfRule>
  </conditionalFormatting>
  <conditionalFormatting sqref="F21">
    <cfRule type="iconSet" priority="2">
      <iconSet iconSet="4Rating">
        <cfvo type="percent" val="0"/>
        <cfvo type="num" val="25"/>
        <cfvo type="num" val="50"/>
        <cfvo type="num" val="75"/>
      </iconSet>
    </cfRule>
  </conditionalFormatting>
  <conditionalFormatting sqref="E21">
    <cfRule type="iconSet" priority="1">
      <iconSet iconSet="4Rating">
        <cfvo type="percent" val="0"/>
        <cfvo type="num" val="25"/>
        <cfvo type="num" val="50"/>
        <cfvo type="num" val="75"/>
      </iconSet>
    </cfRule>
  </conditionalFormatting>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J25"/>
  <sheetViews>
    <sheetView showGridLines="0" topLeftCell="C16" zoomScale="120" zoomScaleNormal="120" workbookViewId="0">
      <selection activeCell="D32" sqref="D32"/>
    </sheetView>
  </sheetViews>
  <sheetFormatPr defaultRowHeight="14.25" outlineLevelRow="2" x14ac:dyDescent="0.45"/>
  <cols>
    <col min="1" max="2" width="18" hidden="1" customWidth="1"/>
    <col min="3" max="3" width="0.6640625" customWidth="1"/>
    <col min="4" max="4" width="55.265625" customWidth="1"/>
    <col min="5" max="7" width="18" customWidth="1"/>
    <col min="8" max="8" width="15.86328125" customWidth="1"/>
    <col min="9" max="9" width="15.59765625" hidden="1" customWidth="1"/>
    <col min="10" max="10" width="18" hidden="1" customWidth="1"/>
  </cols>
  <sheetData>
    <row r="1" spans="1:10" ht="3.95" customHeight="1" x14ac:dyDescent="0.45"/>
    <row r="2" spans="1:10" ht="15.75" x14ac:dyDescent="0.5">
      <c r="A2" s="5" t="s">
        <v>0</v>
      </c>
      <c r="B2" s="5" t="s">
        <v>1</v>
      </c>
      <c r="C2" s="5"/>
      <c r="D2" s="7" t="s">
        <v>2</v>
      </c>
      <c r="E2" s="7" t="s">
        <v>3</v>
      </c>
      <c r="F2" s="7" t="s">
        <v>4</v>
      </c>
      <c r="G2" s="7" t="s">
        <v>5</v>
      </c>
      <c r="H2" s="7" t="s">
        <v>6</v>
      </c>
      <c r="I2" s="7" t="s">
        <v>7</v>
      </c>
      <c r="J2" s="7" t="s">
        <v>8</v>
      </c>
    </row>
    <row r="3" spans="1:10" ht="31.15" x14ac:dyDescent="0.55000000000000004">
      <c r="A3" s="6" t="s">
        <v>9</v>
      </c>
      <c r="B3" s="6" t="s">
        <v>10</v>
      </c>
      <c r="C3" s="6"/>
      <c r="D3" s="14" t="s">
        <v>130</v>
      </c>
      <c r="E3" s="8">
        <f>100%*E4</f>
        <v>97</v>
      </c>
      <c r="F3" s="8">
        <f>33%*F4+33%*F5+33%*F6</f>
        <v>29.04</v>
      </c>
      <c r="G3" s="8">
        <f>40%*G4+40%*G5+20%*G6</f>
        <v>7</v>
      </c>
      <c r="H3" s="8">
        <f>40%*H4+40%*H5+20%*H6</f>
        <v>39.900000000000006</v>
      </c>
      <c r="I3" s="2" t="s">
        <v>12</v>
      </c>
      <c r="J3" s="2" t="s">
        <v>13</v>
      </c>
    </row>
    <row r="4" spans="1:10" outlineLevel="1" x14ac:dyDescent="0.45">
      <c r="A4" s="2"/>
      <c r="B4" s="2"/>
      <c r="C4" s="2"/>
      <c r="D4" s="4" t="s">
        <v>131</v>
      </c>
      <c r="E4" s="13">
        <v>97</v>
      </c>
      <c r="F4" s="13">
        <v>23</v>
      </c>
      <c r="G4" s="2">
        <v>-8</v>
      </c>
      <c r="H4" s="2">
        <v>42.5</v>
      </c>
      <c r="I4" s="2"/>
      <c r="J4" s="2"/>
    </row>
    <row r="5" spans="1:10" outlineLevel="1" x14ac:dyDescent="0.45">
      <c r="A5" s="2"/>
      <c r="B5" s="2"/>
      <c r="C5" s="2"/>
      <c r="D5" s="4" t="s">
        <v>132</v>
      </c>
      <c r="E5" s="13">
        <v>4</v>
      </c>
      <c r="F5" s="13">
        <v>35</v>
      </c>
      <c r="G5" s="2">
        <v>13</v>
      </c>
      <c r="H5" s="2">
        <v>48</v>
      </c>
      <c r="I5" s="2"/>
      <c r="J5" s="2"/>
    </row>
    <row r="6" spans="1:10" outlineLevel="1" x14ac:dyDescent="0.45">
      <c r="A6" s="2"/>
      <c r="B6" s="2"/>
      <c r="C6" s="2"/>
      <c r="D6" s="4" t="s">
        <v>133</v>
      </c>
      <c r="E6" s="13">
        <v>12</v>
      </c>
      <c r="F6" s="13">
        <v>30</v>
      </c>
      <c r="G6" s="2">
        <v>25</v>
      </c>
      <c r="H6" s="2">
        <v>18.5</v>
      </c>
      <c r="I6" s="2"/>
      <c r="J6" s="2"/>
    </row>
    <row r="7" spans="1:10" x14ac:dyDescent="0.45">
      <c r="E7" s="3"/>
      <c r="F7" s="3"/>
      <c r="G7" s="3"/>
      <c r="H7" s="3"/>
    </row>
    <row r="8" spans="1:10" ht="18" x14ac:dyDescent="0.55000000000000004">
      <c r="D8" s="15" t="s">
        <v>29</v>
      </c>
    </row>
    <row r="9" spans="1:10" ht="3.6" customHeight="1" x14ac:dyDescent="0.45"/>
    <row r="10" spans="1:10" ht="15.75" x14ac:dyDescent="0.5">
      <c r="A10" s="1" t="s">
        <v>0</v>
      </c>
      <c r="B10" s="5" t="s">
        <v>1</v>
      </c>
      <c r="C10" s="5"/>
      <c r="D10" s="7" t="s">
        <v>2</v>
      </c>
      <c r="E10" s="7" t="s">
        <v>3</v>
      </c>
      <c r="F10" s="7" t="s">
        <v>4</v>
      </c>
      <c r="G10" s="7" t="s">
        <v>5</v>
      </c>
      <c r="H10" s="7" t="s">
        <v>6</v>
      </c>
      <c r="I10" s="1" t="s">
        <v>7</v>
      </c>
      <c r="J10" s="1" t="s">
        <v>8</v>
      </c>
    </row>
    <row r="11" spans="1:10" ht="31.15" x14ac:dyDescent="0.55000000000000004">
      <c r="A11" s="2" t="s">
        <v>9</v>
      </c>
      <c r="B11" s="2" t="s">
        <v>10</v>
      </c>
      <c r="C11" s="2"/>
      <c r="D11" s="14" t="s">
        <v>134</v>
      </c>
      <c r="E11" s="8">
        <f>100%*E12</f>
        <v>97</v>
      </c>
      <c r="F11" s="8">
        <f>33%*F12+33%*F13+33%*F14</f>
        <v>33.99</v>
      </c>
      <c r="G11" s="8">
        <f>40%*G12+20%*G14+40%*G13</f>
        <v>25.8</v>
      </c>
      <c r="H11" s="8">
        <f>40%*H12+20%*H14+40%*H13</f>
        <v>49.1</v>
      </c>
      <c r="I11" s="2" t="s">
        <v>12</v>
      </c>
      <c r="J11" s="2" t="s">
        <v>13</v>
      </c>
    </row>
    <row r="12" spans="1:10" outlineLevel="1" x14ac:dyDescent="0.45">
      <c r="A12" s="2"/>
      <c r="B12" s="2"/>
      <c r="C12" s="2"/>
      <c r="D12" s="4" t="s">
        <v>131</v>
      </c>
      <c r="E12" s="13">
        <v>97</v>
      </c>
      <c r="F12" s="13">
        <v>23</v>
      </c>
      <c r="G12" s="2">
        <v>-8</v>
      </c>
      <c r="H12" s="2">
        <v>42.5</v>
      </c>
      <c r="I12" s="2"/>
      <c r="J12" s="2"/>
    </row>
    <row r="13" spans="1:10" outlineLevel="1" x14ac:dyDescent="0.45">
      <c r="A13" s="2"/>
      <c r="B13" s="2"/>
      <c r="C13" s="2"/>
      <c r="D13" s="4" t="s">
        <v>135</v>
      </c>
      <c r="E13" s="13">
        <v>10</v>
      </c>
      <c r="F13" s="13">
        <v>50</v>
      </c>
      <c r="G13" s="2">
        <v>60</v>
      </c>
      <c r="H13" s="2">
        <v>71</v>
      </c>
      <c r="I13" s="2"/>
      <c r="J13" s="2"/>
    </row>
    <row r="14" spans="1:10" outlineLevel="1" x14ac:dyDescent="0.45">
      <c r="A14" s="2"/>
      <c r="B14" s="2"/>
      <c r="C14" s="2"/>
      <c r="D14" s="4" t="s">
        <v>133</v>
      </c>
      <c r="E14" s="13">
        <v>12</v>
      </c>
      <c r="F14" s="13">
        <v>30</v>
      </c>
      <c r="G14" s="2">
        <v>25</v>
      </c>
      <c r="H14" s="2">
        <v>18.5</v>
      </c>
      <c r="I14" s="2"/>
      <c r="J14" s="2"/>
    </row>
    <row r="15" spans="1:10" x14ac:dyDescent="0.45">
      <c r="E15" s="3"/>
      <c r="F15" s="3"/>
      <c r="G15" s="3"/>
      <c r="H15" s="3"/>
    </row>
    <row r="16" spans="1:10" ht="18" x14ac:dyDescent="0.55000000000000004">
      <c r="D16" s="15" t="s">
        <v>32</v>
      </c>
    </row>
    <row r="17" spans="1:10" ht="3.4" customHeight="1" x14ac:dyDescent="0.45"/>
    <row r="18" spans="1:10" ht="15.75" x14ac:dyDescent="0.5">
      <c r="A18" s="1" t="s">
        <v>0</v>
      </c>
      <c r="B18" s="5" t="s">
        <v>1</v>
      </c>
      <c r="C18" s="5"/>
      <c r="D18" s="7" t="s">
        <v>2</v>
      </c>
      <c r="E18" s="7" t="s">
        <v>3</v>
      </c>
      <c r="F18" s="7" t="s">
        <v>4</v>
      </c>
      <c r="G18" s="7" t="s">
        <v>5</v>
      </c>
      <c r="H18" s="7" t="s">
        <v>6</v>
      </c>
      <c r="I18" s="1" t="s">
        <v>7</v>
      </c>
      <c r="J18" s="1" t="s">
        <v>8</v>
      </c>
    </row>
    <row r="19" spans="1:10" ht="46.15" x14ac:dyDescent="0.55000000000000004">
      <c r="A19" s="2" t="s">
        <v>9</v>
      </c>
      <c r="B19" s="2" t="s">
        <v>10</v>
      </c>
      <c r="C19" s="2"/>
      <c r="D19" s="14" t="s">
        <v>136</v>
      </c>
      <c r="E19" s="8">
        <f>50%*E22+50%*E24</f>
        <v>88.25</v>
      </c>
      <c r="F19" s="8">
        <f>25%*F21+25%*F22+10%*F23+15%*F25+25%*F24</f>
        <v>58.75</v>
      </c>
      <c r="G19" s="8">
        <f>15%*G22+5%*G25+40%*G23+5%*G20+20%*G21+25%*G24</f>
        <v>58.15</v>
      </c>
      <c r="H19" s="8">
        <f>15%*H20+10%*H21+15%*H22+30%*H23+20%*H24+10%*H25</f>
        <v>52.925000000000004</v>
      </c>
      <c r="I19" s="2" t="s">
        <v>12</v>
      </c>
      <c r="J19" s="2" t="s">
        <v>13</v>
      </c>
    </row>
    <row r="20" spans="1:10" outlineLevel="1" x14ac:dyDescent="0.45">
      <c r="D20" s="10" t="s">
        <v>25</v>
      </c>
      <c r="E20" s="13">
        <v>-22</v>
      </c>
      <c r="F20" s="13">
        <v>10</v>
      </c>
      <c r="G20" s="2">
        <v>8</v>
      </c>
      <c r="H20" s="2">
        <v>34</v>
      </c>
    </row>
    <row r="21" spans="1:10" ht="15.75" outlineLevel="1" x14ac:dyDescent="0.5">
      <c r="A21" s="2"/>
      <c r="B21" s="2"/>
      <c r="C21" s="2"/>
      <c r="D21" s="11" t="s">
        <v>79</v>
      </c>
      <c r="E21" s="13">
        <v>85</v>
      </c>
      <c r="F21" s="13">
        <v>89</v>
      </c>
      <c r="G21" s="2">
        <v>81</v>
      </c>
      <c r="H21" s="2">
        <v>93</v>
      </c>
      <c r="I21" s="2"/>
      <c r="J21" s="2"/>
    </row>
    <row r="22" spans="1:10" outlineLevel="2" x14ac:dyDescent="0.45">
      <c r="A22" s="2"/>
      <c r="B22" s="2"/>
      <c r="C22" s="2"/>
      <c r="D22" s="4" t="s">
        <v>131</v>
      </c>
      <c r="E22" s="13">
        <v>97</v>
      </c>
      <c r="F22" s="13">
        <v>23</v>
      </c>
      <c r="G22" s="2">
        <v>-8</v>
      </c>
      <c r="H22" s="2">
        <v>42.5</v>
      </c>
      <c r="I22" s="2"/>
      <c r="J22" s="2"/>
    </row>
    <row r="23" spans="1:10" outlineLevel="2" x14ac:dyDescent="0.45">
      <c r="A23" s="2"/>
      <c r="B23" s="2"/>
      <c r="C23" s="2"/>
      <c r="D23" s="4" t="s">
        <v>135</v>
      </c>
      <c r="E23" s="13">
        <v>10</v>
      </c>
      <c r="F23" s="13">
        <v>50</v>
      </c>
      <c r="G23" s="2">
        <v>60</v>
      </c>
      <c r="H23" s="2">
        <v>71</v>
      </c>
      <c r="I23" s="2"/>
      <c r="J23" s="2"/>
    </row>
    <row r="24" spans="1:10" outlineLevel="2" x14ac:dyDescent="0.45">
      <c r="A24" s="2"/>
      <c r="B24" s="2"/>
      <c r="D24" s="12" t="s">
        <v>121</v>
      </c>
      <c r="E24" s="13">
        <v>79.5</v>
      </c>
      <c r="F24" s="13">
        <v>85</v>
      </c>
      <c r="G24" s="2">
        <v>70</v>
      </c>
      <c r="H24" s="2">
        <v>45</v>
      </c>
      <c r="I24" s="2"/>
      <c r="J24" s="2"/>
    </row>
    <row r="25" spans="1:10" outlineLevel="2" x14ac:dyDescent="0.45">
      <c r="A25" s="2"/>
      <c r="B25" s="2"/>
      <c r="C25" s="2"/>
      <c r="D25" s="4" t="s">
        <v>133</v>
      </c>
      <c r="E25" s="13">
        <v>12</v>
      </c>
      <c r="F25" s="13">
        <v>30</v>
      </c>
      <c r="G25" s="2">
        <v>25</v>
      </c>
      <c r="H25" s="2">
        <v>18.5</v>
      </c>
      <c r="I25" s="2"/>
      <c r="J25" s="2"/>
    </row>
  </sheetData>
  <conditionalFormatting sqref="E3">
    <cfRule type="iconSet" priority="38">
      <iconSet iconSet="4Rating">
        <cfvo type="percent" val="0"/>
        <cfvo type="num" val="25"/>
        <cfvo type="num" val="50"/>
        <cfvo type="num" val="75"/>
      </iconSet>
    </cfRule>
  </conditionalFormatting>
  <conditionalFormatting sqref="G3:H6">
    <cfRule type="iconSet" priority="39">
      <iconSet iconSet="4Rating">
        <cfvo type="percent" val="0"/>
        <cfvo type="num" val="10"/>
        <cfvo type="num" val="25"/>
        <cfvo type="num" val="45"/>
      </iconSet>
    </cfRule>
  </conditionalFormatting>
  <conditionalFormatting sqref="F3">
    <cfRule type="iconSet" priority="37">
      <iconSet iconSet="4Rating">
        <cfvo type="percent" val="0"/>
        <cfvo type="num" val="25"/>
        <cfvo type="num" val="50"/>
        <cfvo type="num" val="75"/>
      </iconSet>
    </cfRule>
  </conditionalFormatting>
  <conditionalFormatting sqref="F4">
    <cfRule type="iconSet" priority="36">
      <iconSet iconSet="4Rating">
        <cfvo type="percent" val="0"/>
        <cfvo type="num" val="25"/>
        <cfvo type="num" val="50"/>
        <cfvo type="num" val="75"/>
      </iconSet>
    </cfRule>
  </conditionalFormatting>
  <conditionalFormatting sqref="F5:F6">
    <cfRule type="iconSet" priority="35">
      <iconSet iconSet="4Rating">
        <cfvo type="percent" val="0"/>
        <cfvo type="num" val="25"/>
        <cfvo type="num" val="50"/>
        <cfvo type="num" val="75"/>
      </iconSet>
    </cfRule>
  </conditionalFormatting>
  <conditionalFormatting sqref="E4:E6">
    <cfRule type="iconSet" priority="34">
      <iconSet iconSet="4Rating">
        <cfvo type="percent" val="0"/>
        <cfvo type="num" val="25"/>
        <cfvo type="num" val="50"/>
        <cfvo type="num" val="75"/>
      </iconSet>
    </cfRule>
  </conditionalFormatting>
  <conditionalFormatting sqref="E11">
    <cfRule type="iconSet" priority="32">
      <iconSet iconSet="4Rating">
        <cfvo type="percent" val="0"/>
        <cfvo type="num" val="25"/>
        <cfvo type="num" val="50"/>
        <cfvo type="num" val="75"/>
      </iconSet>
    </cfRule>
  </conditionalFormatting>
  <conditionalFormatting sqref="G11:H11">
    <cfRule type="iconSet" priority="33">
      <iconSet iconSet="4Rating">
        <cfvo type="percent" val="0"/>
        <cfvo type="num" val="10"/>
        <cfvo type="num" val="25"/>
        <cfvo type="num" val="45"/>
      </iconSet>
    </cfRule>
  </conditionalFormatting>
  <conditionalFormatting sqref="F11">
    <cfRule type="iconSet" priority="31">
      <iconSet iconSet="4Rating">
        <cfvo type="percent" val="0"/>
        <cfvo type="num" val="25"/>
        <cfvo type="num" val="50"/>
        <cfvo type="num" val="75"/>
      </iconSet>
    </cfRule>
  </conditionalFormatting>
  <conditionalFormatting sqref="G13:H13">
    <cfRule type="iconSet" priority="30">
      <iconSet iconSet="4Rating">
        <cfvo type="percent" val="0"/>
        <cfvo type="num" val="10"/>
        <cfvo type="num" val="25"/>
        <cfvo type="num" val="45"/>
      </iconSet>
    </cfRule>
  </conditionalFormatting>
  <conditionalFormatting sqref="F13">
    <cfRule type="iconSet" priority="29">
      <iconSet iconSet="4Rating">
        <cfvo type="percent" val="0"/>
        <cfvo type="num" val="25"/>
        <cfvo type="num" val="50"/>
        <cfvo type="num" val="75"/>
      </iconSet>
    </cfRule>
  </conditionalFormatting>
  <conditionalFormatting sqref="E13">
    <cfRule type="iconSet" priority="28">
      <iconSet iconSet="4Rating">
        <cfvo type="percent" val="0"/>
        <cfvo type="num" val="25"/>
        <cfvo type="num" val="50"/>
        <cfvo type="num" val="75"/>
      </iconSet>
    </cfRule>
  </conditionalFormatting>
  <conditionalFormatting sqref="E19">
    <cfRule type="iconSet" priority="26">
      <iconSet iconSet="4Rating">
        <cfvo type="percent" val="0"/>
        <cfvo type="num" val="25"/>
        <cfvo type="num" val="50"/>
        <cfvo type="num" val="75"/>
      </iconSet>
    </cfRule>
  </conditionalFormatting>
  <conditionalFormatting sqref="G19:H19">
    <cfRule type="iconSet" priority="27">
      <iconSet iconSet="4Rating">
        <cfvo type="percent" val="0"/>
        <cfvo type="num" val="10"/>
        <cfvo type="num" val="25"/>
        <cfvo type="num" val="45"/>
      </iconSet>
    </cfRule>
  </conditionalFormatting>
  <conditionalFormatting sqref="F19">
    <cfRule type="iconSet" priority="25">
      <iconSet iconSet="4Rating">
        <cfvo type="percent" val="0"/>
        <cfvo type="num" val="25"/>
        <cfvo type="num" val="50"/>
        <cfvo type="num" val="75"/>
      </iconSet>
    </cfRule>
  </conditionalFormatting>
  <conditionalFormatting sqref="G20:H20">
    <cfRule type="iconSet" priority="24">
      <iconSet iconSet="4Rating">
        <cfvo type="percent" val="0"/>
        <cfvo type="num" val="10"/>
        <cfvo type="num" val="25"/>
        <cfvo type="num" val="45"/>
      </iconSet>
    </cfRule>
  </conditionalFormatting>
  <conditionalFormatting sqref="F20">
    <cfRule type="iconSet" priority="23">
      <iconSet iconSet="4Rating">
        <cfvo type="percent" val="0"/>
        <cfvo type="num" val="25"/>
        <cfvo type="num" val="50"/>
        <cfvo type="num" val="75"/>
      </iconSet>
    </cfRule>
  </conditionalFormatting>
  <conditionalFormatting sqref="E20">
    <cfRule type="iconSet" priority="22">
      <iconSet iconSet="4Rating">
        <cfvo type="percent" val="0"/>
        <cfvo type="num" val="25"/>
        <cfvo type="num" val="50"/>
        <cfvo type="num" val="75"/>
      </iconSet>
    </cfRule>
  </conditionalFormatting>
  <conditionalFormatting sqref="G12:H12">
    <cfRule type="iconSet" priority="21">
      <iconSet iconSet="4Rating">
        <cfvo type="percent" val="0"/>
        <cfvo type="num" val="10"/>
        <cfvo type="num" val="25"/>
        <cfvo type="num" val="45"/>
      </iconSet>
    </cfRule>
  </conditionalFormatting>
  <conditionalFormatting sqref="F12">
    <cfRule type="iconSet" priority="20">
      <iconSet iconSet="4Rating">
        <cfvo type="percent" val="0"/>
        <cfvo type="num" val="25"/>
        <cfvo type="num" val="50"/>
        <cfvo type="num" val="75"/>
      </iconSet>
    </cfRule>
  </conditionalFormatting>
  <conditionalFormatting sqref="E12">
    <cfRule type="iconSet" priority="19">
      <iconSet iconSet="4Rating">
        <cfvo type="percent" val="0"/>
        <cfvo type="num" val="25"/>
        <cfvo type="num" val="50"/>
        <cfvo type="num" val="75"/>
      </iconSet>
    </cfRule>
  </conditionalFormatting>
  <conditionalFormatting sqref="G14:H14">
    <cfRule type="iconSet" priority="18">
      <iconSet iconSet="4Rating">
        <cfvo type="percent" val="0"/>
        <cfvo type="num" val="10"/>
        <cfvo type="num" val="25"/>
        <cfvo type="num" val="45"/>
      </iconSet>
    </cfRule>
  </conditionalFormatting>
  <conditionalFormatting sqref="F14">
    <cfRule type="iconSet" priority="17">
      <iconSet iconSet="4Rating">
        <cfvo type="percent" val="0"/>
        <cfvo type="num" val="25"/>
        <cfvo type="num" val="50"/>
        <cfvo type="num" val="75"/>
      </iconSet>
    </cfRule>
  </conditionalFormatting>
  <conditionalFormatting sqref="E14">
    <cfRule type="iconSet" priority="16">
      <iconSet iconSet="4Rating">
        <cfvo type="percent" val="0"/>
        <cfvo type="num" val="25"/>
        <cfvo type="num" val="50"/>
        <cfvo type="num" val="75"/>
      </iconSet>
    </cfRule>
  </conditionalFormatting>
  <conditionalFormatting sqref="G23:H23">
    <cfRule type="iconSet" priority="15">
      <iconSet iconSet="4Rating">
        <cfvo type="percent" val="0"/>
        <cfvo type="num" val="10"/>
        <cfvo type="num" val="25"/>
        <cfvo type="num" val="45"/>
      </iconSet>
    </cfRule>
  </conditionalFormatting>
  <conditionalFormatting sqref="F23">
    <cfRule type="iconSet" priority="14">
      <iconSet iconSet="4Rating">
        <cfvo type="percent" val="0"/>
        <cfvo type="num" val="25"/>
        <cfvo type="num" val="50"/>
        <cfvo type="num" val="75"/>
      </iconSet>
    </cfRule>
  </conditionalFormatting>
  <conditionalFormatting sqref="E23">
    <cfRule type="iconSet" priority="13">
      <iconSet iconSet="4Rating">
        <cfvo type="percent" val="0"/>
        <cfvo type="num" val="25"/>
        <cfvo type="num" val="50"/>
        <cfvo type="num" val="75"/>
      </iconSet>
    </cfRule>
  </conditionalFormatting>
  <conditionalFormatting sqref="G25:H25">
    <cfRule type="iconSet" priority="12">
      <iconSet iconSet="4Rating">
        <cfvo type="percent" val="0"/>
        <cfvo type="num" val="10"/>
        <cfvo type="num" val="25"/>
        <cfvo type="num" val="45"/>
      </iconSet>
    </cfRule>
  </conditionalFormatting>
  <conditionalFormatting sqref="F25">
    <cfRule type="iconSet" priority="11">
      <iconSet iconSet="4Rating">
        <cfvo type="percent" val="0"/>
        <cfvo type="num" val="25"/>
        <cfvo type="num" val="50"/>
        <cfvo type="num" val="75"/>
      </iconSet>
    </cfRule>
  </conditionalFormatting>
  <conditionalFormatting sqref="E25">
    <cfRule type="iconSet" priority="10">
      <iconSet iconSet="4Rating">
        <cfvo type="percent" val="0"/>
        <cfvo type="num" val="25"/>
        <cfvo type="num" val="50"/>
        <cfvo type="num" val="75"/>
      </iconSet>
    </cfRule>
  </conditionalFormatting>
  <conditionalFormatting sqref="G24:H24">
    <cfRule type="iconSet" priority="9">
      <iconSet iconSet="4Rating">
        <cfvo type="percent" val="0"/>
        <cfvo type="num" val="10"/>
        <cfvo type="num" val="25"/>
        <cfvo type="num" val="45"/>
      </iconSet>
    </cfRule>
  </conditionalFormatting>
  <conditionalFormatting sqref="F24">
    <cfRule type="iconSet" priority="8">
      <iconSet iconSet="4Rating">
        <cfvo type="percent" val="0"/>
        <cfvo type="num" val="25"/>
        <cfvo type="num" val="50"/>
        <cfvo type="num" val="75"/>
      </iconSet>
    </cfRule>
  </conditionalFormatting>
  <conditionalFormatting sqref="E24">
    <cfRule type="iconSet" priority="7">
      <iconSet iconSet="4Rating">
        <cfvo type="percent" val="0"/>
        <cfvo type="num" val="25"/>
        <cfvo type="num" val="50"/>
        <cfvo type="num" val="75"/>
      </iconSet>
    </cfRule>
  </conditionalFormatting>
  <conditionalFormatting sqref="G22:H22">
    <cfRule type="iconSet" priority="6">
      <iconSet iconSet="4Rating">
        <cfvo type="percent" val="0"/>
        <cfvo type="num" val="10"/>
        <cfvo type="num" val="25"/>
        <cfvo type="num" val="45"/>
      </iconSet>
    </cfRule>
  </conditionalFormatting>
  <conditionalFormatting sqref="F22">
    <cfRule type="iconSet" priority="5">
      <iconSet iconSet="4Rating">
        <cfvo type="percent" val="0"/>
        <cfvo type="num" val="25"/>
        <cfvo type="num" val="50"/>
        <cfvo type="num" val="75"/>
      </iconSet>
    </cfRule>
  </conditionalFormatting>
  <conditionalFormatting sqref="E22">
    <cfRule type="iconSet" priority="4">
      <iconSet iconSet="4Rating">
        <cfvo type="percent" val="0"/>
        <cfvo type="num" val="25"/>
        <cfvo type="num" val="50"/>
        <cfvo type="num" val="75"/>
      </iconSet>
    </cfRule>
  </conditionalFormatting>
  <conditionalFormatting sqref="G21:H21">
    <cfRule type="iconSet" priority="3">
      <iconSet iconSet="4Rating">
        <cfvo type="percent" val="0"/>
        <cfvo type="num" val="10"/>
        <cfvo type="num" val="25"/>
        <cfvo type="num" val="45"/>
      </iconSet>
    </cfRule>
  </conditionalFormatting>
  <conditionalFormatting sqref="F21">
    <cfRule type="iconSet" priority="2">
      <iconSet iconSet="4Rating">
        <cfvo type="percent" val="0"/>
        <cfvo type="num" val="25"/>
        <cfvo type="num" val="50"/>
        <cfvo type="num" val="75"/>
      </iconSet>
    </cfRule>
  </conditionalFormatting>
  <conditionalFormatting sqref="E21">
    <cfRule type="iconSet" priority="1">
      <iconSet iconSet="4Rating">
        <cfvo type="percent" val="0"/>
        <cfvo type="num" val="25"/>
        <cfvo type="num" val="50"/>
        <cfvo type="num" val="75"/>
      </iconSet>
    </cfRule>
  </conditionalFormatting>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B1:G854"/>
  <sheetViews>
    <sheetView showGridLines="0" topLeftCell="A49" workbookViewId="0">
      <selection activeCell="F19" sqref="F19"/>
    </sheetView>
  </sheetViews>
  <sheetFormatPr defaultRowHeight="14.25" x14ac:dyDescent="0.45"/>
  <cols>
    <col min="1" max="1" width="3.59765625" customWidth="1"/>
    <col min="2" max="2" width="62.796875" bestFit="1" customWidth="1"/>
    <col min="3" max="3" width="14.796875" customWidth="1"/>
    <col min="4" max="4" width="14.3984375" bestFit="1" customWidth="1"/>
    <col min="5" max="5" width="16.3984375" bestFit="1" customWidth="1"/>
    <col min="6" max="6" width="15.73046875" customWidth="1"/>
  </cols>
  <sheetData>
    <row r="1" spans="2:7" ht="7.9" customHeight="1" thickBot="1" x14ac:dyDescent="0.5"/>
    <row r="2" spans="2:7" ht="7.9" customHeight="1" x14ac:dyDescent="0.45">
      <c r="B2" s="91" t="s">
        <v>956</v>
      </c>
      <c r="C2" s="92"/>
      <c r="D2" s="92"/>
      <c r="E2" s="92"/>
      <c r="F2" s="93"/>
      <c r="G2" t="s">
        <v>247</v>
      </c>
    </row>
    <row r="3" spans="2:7" ht="7.9" customHeight="1" x14ac:dyDescent="0.45">
      <c r="B3" s="94"/>
      <c r="C3" s="95"/>
      <c r="D3" s="95"/>
      <c r="E3" s="95"/>
      <c r="F3" s="96"/>
    </row>
    <row r="4" spans="2:7" ht="7.9" customHeight="1" x14ac:dyDescent="0.45">
      <c r="B4" s="94"/>
      <c r="C4" s="95"/>
      <c r="D4" s="95"/>
      <c r="E4" s="95"/>
      <c r="F4" s="96"/>
    </row>
    <row r="5" spans="2:7" ht="7.9" customHeight="1" x14ac:dyDescent="0.45">
      <c r="B5" s="94"/>
      <c r="C5" s="95"/>
      <c r="D5" s="95"/>
      <c r="E5" s="95"/>
      <c r="F5" s="96"/>
    </row>
    <row r="6" spans="2:7" ht="7.9" customHeight="1" x14ac:dyDescent="0.45">
      <c r="B6" s="94"/>
      <c r="C6" s="95"/>
      <c r="D6" s="95"/>
      <c r="E6" s="95"/>
      <c r="F6" s="96"/>
    </row>
    <row r="7" spans="2:7" ht="7.9" customHeight="1" x14ac:dyDescent="0.45">
      <c r="B7" s="94"/>
      <c r="C7" s="95"/>
      <c r="D7" s="95"/>
      <c r="E7" s="95"/>
      <c r="F7" s="96"/>
    </row>
    <row r="8" spans="2:7" ht="7.9" customHeight="1" x14ac:dyDescent="0.45">
      <c r="B8" s="94"/>
      <c r="C8" s="95"/>
      <c r="D8" s="95"/>
      <c r="E8" s="95"/>
      <c r="F8" s="96"/>
    </row>
    <row r="9" spans="2:7" ht="213.95" customHeight="1" thickBot="1" x14ac:dyDescent="0.5">
      <c r="B9" s="97"/>
      <c r="C9" s="98"/>
      <c r="D9" s="98"/>
      <c r="E9" s="98"/>
      <c r="F9" s="99"/>
    </row>
    <row r="10" spans="2:7" ht="15.4" customHeight="1" thickBot="1" x14ac:dyDescent="0.5">
      <c r="B10" s="39"/>
      <c r="C10" s="39"/>
      <c r="D10" s="39"/>
      <c r="E10" s="39"/>
      <c r="F10" s="39"/>
    </row>
    <row r="11" spans="2:7" ht="33.950000000000003" customHeight="1" thickBot="1" x14ac:dyDescent="0.5">
      <c r="B11" s="88" t="s">
        <v>148</v>
      </c>
      <c r="C11" s="89"/>
      <c r="D11" s="89"/>
      <c r="E11" s="89"/>
      <c r="F11" s="90"/>
    </row>
    <row r="12" spans="2:7" ht="15.4" x14ac:dyDescent="0.45">
      <c r="B12" s="28" t="s">
        <v>138</v>
      </c>
      <c r="C12" s="28" t="s">
        <v>140</v>
      </c>
      <c r="D12" s="28" t="s">
        <v>141</v>
      </c>
      <c r="E12" s="28" t="s">
        <v>142</v>
      </c>
      <c r="F12" s="28" t="s">
        <v>143</v>
      </c>
    </row>
    <row r="13" spans="2:7" ht="15.6" customHeight="1" x14ac:dyDescent="0.45">
      <c r="B13" s="29" t="s">
        <v>153</v>
      </c>
      <c r="C13" s="30">
        <v>85</v>
      </c>
      <c r="D13" s="30">
        <v>89</v>
      </c>
      <c r="E13" s="31">
        <v>81</v>
      </c>
      <c r="F13" s="31">
        <v>93</v>
      </c>
    </row>
    <row r="14" spans="2:7" ht="20.100000000000001" customHeight="1" x14ac:dyDescent="0.45">
      <c r="B14" s="29" t="s">
        <v>154</v>
      </c>
      <c r="C14" s="30">
        <v>63</v>
      </c>
      <c r="D14" s="30">
        <v>86</v>
      </c>
      <c r="E14" s="31">
        <v>58</v>
      </c>
      <c r="F14" s="31">
        <v>83</v>
      </c>
    </row>
    <row r="15" spans="2:7" ht="17.45" customHeight="1" x14ac:dyDescent="0.45">
      <c r="B15" s="29" t="s">
        <v>155</v>
      </c>
      <c r="C15" s="30">
        <v>51</v>
      </c>
      <c r="D15" s="30">
        <v>55</v>
      </c>
      <c r="E15" s="31">
        <v>70</v>
      </c>
      <c r="F15" s="31">
        <v>80</v>
      </c>
    </row>
    <row r="16" spans="2:7" ht="19.899999999999999" customHeight="1" x14ac:dyDescent="0.45">
      <c r="B16" s="29" t="s">
        <v>139</v>
      </c>
      <c r="C16" s="30">
        <v>25</v>
      </c>
      <c r="D16" s="30">
        <v>80</v>
      </c>
      <c r="E16" s="31">
        <v>55</v>
      </c>
      <c r="F16" s="31">
        <v>76</v>
      </c>
    </row>
    <row r="17" spans="2:6" ht="18.399999999999999" customHeight="1" x14ac:dyDescent="0.45">
      <c r="B17" s="29" t="s">
        <v>156</v>
      </c>
      <c r="C17" s="30">
        <v>0</v>
      </c>
      <c r="D17" s="30">
        <v>43</v>
      </c>
      <c r="E17" s="31">
        <v>29</v>
      </c>
      <c r="F17" s="31">
        <v>25</v>
      </c>
    </row>
    <row r="18" spans="2:6" ht="18.399999999999999" customHeight="1" x14ac:dyDescent="0.45">
      <c r="B18" s="34" t="s">
        <v>957</v>
      </c>
      <c r="C18" s="30">
        <v>78</v>
      </c>
      <c r="D18" s="30">
        <v>89</v>
      </c>
      <c r="E18" s="31">
        <v>55</v>
      </c>
      <c r="F18" s="31">
        <v>91</v>
      </c>
    </row>
    <row r="19" spans="2:6" x14ac:dyDescent="0.45">
      <c r="B19" s="32" t="s">
        <v>157</v>
      </c>
    </row>
    <row r="20" spans="2:6" ht="9.4" customHeight="1" x14ac:dyDescent="0.45">
      <c r="B20" s="33"/>
    </row>
    <row r="21" spans="2:6" x14ac:dyDescent="0.45">
      <c r="B21" s="38"/>
      <c r="C21" s="35"/>
      <c r="D21" s="35"/>
      <c r="E21" s="36"/>
      <c r="F21" s="36"/>
    </row>
    <row r="22" spans="2:6" ht="14.65" thickBot="1" x14ac:dyDescent="0.5"/>
    <row r="23" spans="2:6" ht="57.4" customHeight="1" thickBot="1" x14ac:dyDescent="0.5">
      <c r="B23" s="88" t="s">
        <v>158</v>
      </c>
      <c r="C23" s="89"/>
      <c r="D23" s="89"/>
      <c r="E23" s="89"/>
      <c r="F23" s="90"/>
    </row>
    <row r="24" spans="2:6" ht="15.75" thickBot="1" x14ac:dyDescent="0.5">
      <c r="B24" s="52" t="s">
        <v>138</v>
      </c>
      <c r="C24" s="53" t="s">
        <v>140</v>
      </c>
      <c r="D24" s="55" t="s">
        <v>141</v>
      </c>
      <c r="E24" s="70" t="s">
        <v>142</v>
      </c>
      <c r="F24" s="74" t="s">
        <v>143</v>
      </c>
    </row>
    <row r="25" spans="2:6" x14ac:dyDescent="0.45">
      <c r="B25" s="48" t="s">
        <v>159</v>
      </c>
      <c r="C25" s="49">
        <v>7</v>
      </c>
      <c r="D25" s="69">
        <v>30</v>
      </c>
      <c r="E25" s="71">
        <v>99</v>
      </c>
      <c r="F25" s="75">
        <v>64</v>
      </c>
    </row>
    <row r="26" spans="2:6" x14ac:dyDescent="0.45">
      <c r="B26" s="42" t="s">
        <v>160</v>
      </c>
      <c r="C26" s="30">
        <v>31</v>
      </c>
      <c r="D26" s="65">
        <v>55</v>
      </c>
      <c r="E26" s="72">
        <v>95</v>
      </c>
      <c r="F26" s="63">
        <v>86</v>
      </c>
    </row>
    <row r="27" spans="2:6" x14ac:dyDescent="0.45">
      <c r="B27" s="42" t="s">
        <v>83</v>
      </c>
      <c r="C27" s="30">
        <v>26</v>
      </c>
      <c r="D27" s="65">
        <v>50</v>
      </c>
      <c r="E27" s="72">
        <v>93</v>
      </c>
      <c r="F27" s="63">
        <v>94</v>
      </c>
    </row>
    <row r="28" spans="2:6" x14ac:dyDescent="0.45">
      <c r="B28" s="42" t="s">
        <v>161</v>
      </c>
      <c r="C28" s="30">
        <v>7</v>
      </c>
      <c r="D28" s="65">
        <v>45</v>
      </c>
      <c r="E28" s="72">
        <v>92</v>
      </c>
      <c r="F28" s="63">
        <v>87</v>
      </c>
    </row>
    <row r="29" spans="2:6" x14ac:dyDescent="0.45">
      <c r="B29" s="42" t="s">
        <v>162</v>
      </c>
      <c r="C29" s="30">
        <v>18</v>
      </c>
      <c r="D29" s="65">
        <v>30</v>
      </c>
      <c r="E29" s="72">
        <v>91</v>
      </c>
      <c r="F29" s="63">
        <v>98</v>
      </c>
    </row>
    <row r="30" spans="2:6" x14ac:dyDescent="0.45">
      <c r="B30" s="42" t="s">
        <v>152</v>
      </c>
      <c r="C30" s="30">
        <v>15</v>
      </c>
      <c r="D30" s="65">
        <v>50</v>
      </c>
      <c r="E30" s="72">
        <v>90</v>
      </c>
      <c r="F30" s="63">
        <v>72</v>
      </c>
    </row>
    <row r="31" spans="2:6" x14ac:dyDescent="0.45">
      <c r="B31" s="42" t="s">
        <v>163</v>
      </c>
      <c r="C31" s="30">
        <v>14</v>
      </c>
      <c r="D31" s="65">
        <v>45</v>
      </c>
      <c r="E31" s="72">
        <v>90</v>
      </c>
      <c r="F31" s="63">
        <v>85</v>
      </c>
    </row>
    <row r="32" spans="2:6" x14ac:dyDescent="0.45">
      <c r="B32" s="42" t="s">
        <v>164</v>
      </c>
      <c r="C32" s="30">
        <v>16</v>
      </c>
      <c r="D32" s="65">
        <v>45</v>
      </c>
      <c r="E32" s="72">
        <v>88</v>
      </c>
      <c r="F32" s="63">
        <v>71</v>
      </c>
    </row>
    <row r="33" spans="2:6" x14ac:dyDescent="0.45">
      <c r="B33" s="42" t="s">
        <v>169</v>
      </c>
      <c r="C33" s="30">
        <v>5</v>
      </c>
      <c r="D33" s="65">
        <v>25</v>
      </c>
      <c r="E33" s="72">
        <v>86</v>
      </c>
      <c r="F33" s="63">
        <v>71</v>
      </c>
    </row>
    <row r="34" spans="2:6" x14ac:dyDescent="0.45">
      <c r="B34" s="42" t="s">
        <v>168</v>
      </c>
      <c r="C34" s="30">
        <v>3</v>
      </c>
      <c r="D34" s="65">
        <v>40</v>
      </c>
      <c r="E34" s="72">
        <v>83</v>
      </c>
      <c r="F34" s="63">
        <v>50</v>
      </c>
    </row>
    <row r="35" spans="2:6" x14ac:dyDescent="0.45">
      <c r="B35" s="42" t="s">
        <v>167</v>
      </c>
      <c r="C35" s="30">
        <v>3</v>
      </c>
      <c r="D35" s="65">
        <v>33</v>
      </c>
      <c r="E35" s="72">
        <v>83</v>
      </c>
      <c r="F35" s="63">
        <v>80</v>
      </c>
    </row>
    <row r="36" spans="2:6" x14ac:dyDescent="0.45">
      <c r="B36" s="42" t="s">
        <v>166</v>
      </c>
      <c r="C36" s="30">
        <v>13</v>
      </c>
      <c r="D36" s="65">
        <v>45</v>
      </c>
      <c r="E36" s="72">
        <v>81</v>
      </c>
      <c r="F36" s="63">
        <v>89</v>
      </c>
    </row>
    <row r="37" spans="2:6" x14ac:dyDescent="0.45">
      <c r="B37" s="42" t="s">
        <v>150</v>
      </c>
      <c r="C37" s="30">
        <v>1</v>
      </c>
      <c r="D37" s="65">
        <v>20</v>
      </c>
      <c r="E37" s="72">
        <v>74</v>
      </c>
      <c r="F37" s="63">
        <v>75</v>
      </c>
    </row>
    <row r="38" spans="2:6" x14ac:dyDescent="0.45">
      <c r="B38" s="42" t="s">
        <v>165</v>
      </c>
      <c r="C38" s="30">
        <v>1</v>
      </c>
      <c r="D38" s="65">
        <v>60</v>
      </c>
      <c r="E38" s="72">
        <v>74</v>
      </c>
      <c r="F38" s="63">
        <v>75</v>
      </c>
    </row>
    <row r="39" spans="2:6" x14ac:dyDescent="0.45">
      <c r="B39" s="42" t="s">
        <v>170</v>
      </c>
      <c r="C39" s="30">
        <v>1</v>
      </c>
      <c r="D39" s="65">
        <v>23</v>
      </c>
      <c r="E39" s="72">
        <v>63</v>
      </c>
      <c r="F39" s="63">
        <v>49</v>
      </c>
    </row>
    <row r="40" spans="2:6" x14ac:dyDescent="0.45">
      <c r="B40" s="42" t="s">
        <v>55</v>
      </c>
      <c r="C40" s="30">
        <v>3</v>
      </c>
      <c r="D40" s="65">
        <v>25</v>
      </c>
      <c r="E40" s="72">
        <v>63</v>
      </c>
      <c r="F40" s="63">
        <v>62</v>
      </c>
    </row>
    <row r="41" spans="2:6" x14ac:dyDescent="0.45">
      <c r="B41" s="42" t="s">
        <v>171</v>
      </c>
      <c r="C41" s="30">
        <v>5</v>
      </c>
      <c r="D41" s="65">
        <v>30</v>
      </c>
      <c r="E41" s="72">
        <v>59</v>
      </c>
      <c r="F41" s="63">
        <v>68</v>
      </c>
    </row>
    <row r="42" spans="2:6" x14ac:dyDescent="0.45">
      <c r="B42" s="42" t="s">
        <v>172</v>
      </c>
      <c r="C42" s="30">
        <v>4</v>
      </c>
      <c r="D42" s="65">
        <v>29</v>
      </c>
      <c r="E42" s="72">
        <v>59</v>
      </c>
      <c r="F42" s="63">
        <v>65</v>
      </c>
    </row>
    <row r="43" spans="2:6" x14ac:dyDescent="0.45">
      <c r="B43" s="42" t="s">
        <v>145</v>
      </c>
      <c r="C43" s="30">
        <v>93</v>
      </c>
      <c r="D43" s="65">
        <v>73</v>
      </c>
      <c r="E43" s="72">
        <v>50</v>
      </c>
      <c r="F43" s="63">
        <v>46</v>
      </c>
    </row>
    <row r="44" spans="2:6" x14ac:dyDescent="0.45">
      <c r="B44" s="42" t="s">
        <v>146</v>
      </c>
      <c r="C44" s="30">
        <v>83</v>
      </c>
      <c r="D44" s="65">
        <v>63</v>
      </c>
      <c r="E44" s="72">
        <v>33</v>
      </c>
      <c r="F44" s="63">
        <v>48</v>
      </c>
    </row>
    <row r="45" spans="2:6" x14ac:dyDescent="0.45">
      <c r="B45" s="42" t="s">
        <v>151</v>
      </c>
      <c r="C45" s="30">
        <v>6</v>
      </c>
      <c r="D45" s="65">
        <v>50</v>
      </c>
      <c r="E45" s="72">
        <v>31</v>
      </c>
      <c r="F45" s="63">
        <v>49</v>
      </c>
    </row>
    <row r="46" spans="2:6" x14ac:dyDescent="0.45">
      <c r="B46" s="42" t="s">
        <v>147</v>
      </c>
      <c r="C46" s="30">
        <v>90</v>
      </c>
      <c r="D46" s="65">
        <v>61</v>
      </c>
      <c r="E46" s="72">
        <v>30</v>
      </c>
      <c r="F46" s="63">
        <v>49</v>
      </c>
    </row>
    <row r="47" spans="2:6" ht="14.65" thickBot="1" x14ac:dyDescent="0.5">
      <c r="B47" s="44" t="s">
        <v>149</v>
      </c>
      <c r="C47" s="45">
        <v>90</v>
      </c>
      <c r="D47" s="66">
        <v>61</v>
      </c>
      <c r="E47" s="73">
        <v>30</v>
      </c>
      <c r="F47" s="64">
        <v>49</v>
      </c>
    </row>
    <row r="49" spans="2:7" ht="14.65" thickBot="1" x14ac:dyDescent="0.5"/>
    <row r="50" spans="2:7" ht="37.35" customHeight="1" thickBot="1" x14ac:dyDescent="0.5">
      <c r="B50" s="88" t="s">
        <v>201</v>
      </c>
      <c r="C50" s="89"/>
      <c r="D50" s="89"/>
      <c r="E50" s="89"/>
      <c r="F50" s="90"/>
    </row>
    <row r="51" spans="2:7" ht="15.75" thickBot="1" x14ac:dyDescent="0.5">
      <c r="B51" s="52" t="s">
        <v>138</v>
      </c>
      <c r="C51" s="53" t="s">
        <v>58</v>
      </c>
      <c r="D51" s="53" t="s">
        <v>59</v>
      </c>
      <c r="E51" s="55" t="s">
        <v>60</v>
      </c>
      <c r="F51" s="54" t="s">
        <v>61</v>
      </c>
      <c r="G51" s="37"/>
    </row>
    <row r="52" spans="2:7" x14ac:dyDescent="0.45">
      <c r="B52" s="48" t="s">
        <v>175</v>
      </c>
      <c r="C52" s="49">
        <v>-12</v>
      </c>
      <c r="D52" s="49">
        <v>35</v>
      </c>
      <c r="E52" s="56">
        <v>57</v>
      </c>
      <c r="F52" s="51">
        <v>-15.5</v>
      </c>
    </row>
    <row r="53" spans="2:7" x14ac:dyDescent="0.45">
      <c r="B53" s="42" t="s">
        <v>176</v>
      </c>
      <c r="C53" s="30">
        <v>3</v>
      </c>
      <c r="D53" s="30">
        <v>45</v>
      </c>
      <c r="E53" s="57">
        <v>70</v>
      </c>
      <c r="F53" s="43">
        <v>4.5</v>
      </c>
    </row>
    <row r="54" spans="2:7" x14ac:dyDescent="0.45">
      <c r="B54" s="42" t="s">
        <v>177</v>
      </c>
      <c r="C54" s="30">
        <v>-14</v>
      </c>
      <c r="D54" s="30">
        <v>20</v>
      </c>
      <c r="E54" s="57">
        <v>30</v>
      </c>
      <c r="F54" s="43">
        <v>-7.5</v>
      </c>
    </row>
    <row r="55" spans="2:7" x14ac:dyDescent="0.45">
      <c r="B55" s="42" t="s">
        <v>178</v>
      </c>
      <c r="C55" s="30">
        <v>1</v>
      </c>
      <c r="D55" s="30">
        <v>25</v>
      </c>
      <c r="E55" s="57">
        <v>35</v>
      </c>
      <c r="F55" s="43">
        <v>13</v>
      </c>
    </row>
    <row r="56" spans="2:7" x14ac:dyDescent="0.45">
      <c r="B56" s="42" t="s">
        <v>179</v>
      </c>
      <c r="C56" s="30">
        <v>0</v>
      </c>
      <c r="D56" s="30">
        <v>30</v>
      </c>
      <c r="E56" s="57">
        <v>56</v>
      </c>
      <c r="F56" s="43">
        <v>33</v>
      </c>
    </row>
    <row r="57" spans="2:7" x14ac:dyDescent="0.45">
      <c r="B57" s="42" t="s">
        <v>180</v>
      </c>
      <c r="C57" s="30">
        <v>0</v>
      </c>
      <c r="D57" s="30">
        <v>50</v>
      </c>
      <c r="E57" s="57">
        <v>50</v>
      </c>
      <c r="F57" s="43">
        <v>17.5</v>
      </c>
    </row>
    <row r="58" spans="2:7" x14ac:dyDescent="0.45">
      <c r="B58" s="42" t="s">
        <v>181</v>
      </c>
      <c r="C58" s="30">
        <v>-12</v>
      </c>
      <c r="D58" s="30">
        <v>30</v>
      </c>
      <c r="E58" s="57">
        <v>33</v>
      </c>
      <c r="F58" s="43">
        <v>5</v>
      </c>
    </row>
    <row r="59" spans="2:7" x14ac:dyDescent="0.45">
      <c r="B59" s="42" t="s">
        <v>182</v>
      </c>
      <c r="C59" s="30">
        <v>-10</v>
      </c>
      <c r="D59" s="30">
        <v>38</v>
      </c>
      <c r="E59" s="57">
        <v>28</v>
      </c>
      <c r="F59" s="43">
        <v>-8</v>
      </c>
    </row>
    <row r="60" spans="2:7" x14ac:dyDescent="0.45">
      <c r="B60" s="42" t="s">
        <v>183</v>
      </c>
      <c r="C60" s="30">
        <v>0</v>
      </c>
      <c r="D60" s="30">
        <v>30</v>
      </c>
      <c r="E60" s="57">
        <v>76</v>
      </c>
      <c r="F60" s="43">
        <v>42</v>
      </c>
    </row>
    <row r="61" spans="2:7" x14ac:dyDescent="0.45">
      <c r="B61" s="42" t="s">
        <v>184</v>
      </c>
      <c r="C61" s="30">
        <v>-15</v>
      </c>
      <c r="D61" s="30">
        <v>25</v>
      </c>
      <c r="E61" s="57">
        <v>66</v>
      </c>
      <c r="F61" s="43">
        <v>-1.5</v>
      </c>
    </row>
    <row r="62" spans="2:7" x14ac:dyDescent="0.45">
      <c r="B62" s="42" t="s">
        <v>185</v>
      </c>
      <c r="C62" s="30">
        <v>1</v>
      </c>
      <c r="D62" s="30">
        <v>35</v>
      </c>
      <c r="E62" s="57">
        <v>39</v>
      </c>
      <c r="F62" s="43">
        <v>11</v>
      </c>
    </row>
    <row r="63" spans="2:7" x14ac:dyDescent="0.45">
      <c r="B63" s="42" t="s">
        <v>186</v>
      </c>
      <c r="C63" s="30">
        <v>0</v>
      </c>
      <c r="D63" s="30">
        <v>50</v>
      </c>
      <c r="E63" s="57">
        <v>41</v>
      </c>
      <c r="F63" s="43">
        <v>-5</v>
      </c>
    </row>
    <row r="64" spans="2:7" x14ac:dyDescent="0.45">
      <c r="B64" s="42" t="s">
        <v>187</v>
      </c>
      <c r="C64" s="30">
        <v>0</v>
      </c>
      <c r="D64" s="30">
        <v>40</v>
      </c>
      <c r="E64" s="57">
        <v>39</v>
      </c>
      <c r="F64" s="43">
        <v>-5</v>
      </c>
    </row>
    <row r="65" spans="2:6" x14ac:dyDescent="0.45">
      <c r="B65" s="42" t="s">
        <v>188</v>
      </c>
      <c r="C65" s="30">
        <v>-15</v>
      </c>
      <c r="D65" s="30">
        <v>35</v>
      </c>
      <c r="E65" s="57">
        <v>23</v>
      </c>
      <c r="F65" s="43">
        <v>-7</v>
      </c>
    </row>
    <row r="66" spans="2:6" x14ac:dyDescent="0.45">
      <c r="B66" s="42" t="s">
        <v>189</v>
      </c>
      <c r="C66" s="30">
        <v>0</v>
      </c>
      <c r="D66" s="30">
        <v>50</v>
      </c>
      <c r="E66" s="57">
        <v>41</v>
      </c>
      <c r="F66" s="43">
        <v>-3</v>
      </c>
    </row>
    <row r="67" spans="2:6" x14ac:dyDescent="0.45">
      <c r="B67" s="42" t="s">
        <v>190</v>
      </c>
      <c r="C67" s="30">
        <v>-10</v>
      </c>
      <c r="D67" s="30">
        <v>28</v>
      </c>
      <c r="E67" s="57">
        <v>55</v>
      </c>
      <c r="F67" s="43">
        <v>-12.5</v>
      </c>
    </row>
    <row r="68" spans="2:6" x14ac:dyDescent="0.45">
      <c r="B68" s="42" t="s">
        <v>191</v>
      </c>
      <c r="C68" s="30">
        <v>3</v>
      </c>
      <c r="D68" s="30">
        <v>55</v>
      </c>
      <c r="E68" s="57">
        <v>60</v>
      </c>
      <c r="F68" s="43">
        <v>-12</v>
      </c>
    </row>
    <row r="69" spans="2:6" x14ac:dyDescent="0.45">
      <c r="B69" s="42" t="s">
        <v>192</v>
      </c>
      <c r="C69" s="30">
        <v>-10</v>
      </c>
      <c r="D69" s="30">
        <v>45</v>
      </c>
      <c r="E69" s="57">
        <v>53</v>
      </c>
      <c r="F69" s="43">
        <v>-29</v>
      </c>
    </row>
    <row r="70" spans="2:6" x14ac:dyDescent="0.45">
      <c r="B70" s="42" t="s">
        <v>193</v>
      </c>
      <c r="C70" s="30">
        <v>-15</v>
      </c>
      <c r="D70" s="30">
        <v>20</v>
      </c>
      <c r="E70" s="57">
        <v>31.5</v>
      </c>
      <c r="F70" s="43">
        <v>-7</v>
      </c>
    </row>
    <row r="71" spans="2:6" x14ac:dyDescent="0.45">
      <c r="B71" s="42" t="s">
        <v>194</v>
      </c>
      <c r="C71" s="30">
        <v>-15</v>
      </c>
      <c r="D71" s="30">
        <v>20</v>
      </c>
      <c r="E71" s="57">
        <v>25</v>
      </c>
      <c r="F71" s="43">
        <v>-7</v>
      </c>
    </row>
    <row r="72" spans="2:6" x14ac:dyDescent="0.45">
      <c r="B72" s="42" t="s">
        <v>195</v>
      </c>
      <c r="C72" s="30">
        <v>-15</v>
      </c>
      <c r="D72" s="30">
        <v>20</v>
      </c>
      <c r="E72" s="57">
        <v>24</v>
      </c>
      <c r="F72" s="43">
        <v>-14.5</v>
      </c>
    </row>
    <row r="73" spans="2:6" x14ac:dyDescent="0.45">
      <c r="B73" s="42" t="s">
        <v>196</v>
      </c>
      <c r="C73" s="30">
        <v>-15</v>
      </c>
      <c r="D73" s="30">
        <v>35</v>
      </c>
      <c r="E73" s="57">
        <v>30</v>
      </c>
      <c r="F73" s="43">
        <v>-15</v>
      </c>
    </row>
    <row r="74" spans="2:6" x14ac:dyDescent="0.45">
      <c r="B74" s="42" t="s">
        <v>197</v>
      </c>
      <c r="C74" s="30">
        <v>0</v>
      </c>
      <c r="D74" s="30">
        <v>55</v>
      </c>
      <c r="E74" s="57">
        <v>59</v>
      </c>
      <c r="F74" s="43">
        <v>-9</v>
      </c>
    </row>
    <row r="75" spans="2:6" x14ac:dyDescent="0.45">
      <c r="B75" s="42" t="s">
        <v>198</v>
      </c>
      <c r="C75" s="30">
        <v>0</v>
      </c>
      <c r="D75" s="30">
        <v>30</v>
      </c>
      <c r="E75" s="57">
        <v>83</v>
      </c>
      <c r="F75" s="43">
        <v>27.5</v>
      </c>
    </row>
    <row r="76" spans="2:6" x14ac:dyDescent="0.45">
      <c r="B76" s="42" t="s">
        <v>199</v>
      </c>
      <c r="C76" s="30">
        <v>3</v>
      </c>
      <c r="D76" s="30">
        <v>30</v>
      </c>
      <c r="E76" s="57">
        <v>63</v>
      </c>
      <c r="F76" s="43">
        <v>1.5</v>
      </c>
    </row>
    <row r="77" spans="2:6" ht="14.65" thickBot="1" x14ac:dyDescent="0.5">
      <c r="B77" s="44" t="s">
        <v>200</v>
      </c>
      <c r="C77" s="45">
        <v>-15</v>
      </c>
      <c r="D77" s="45">
        <v>25</v>
      </c>
      <c r="E77" s="58">
        <v>21</v>
      </c>
      <c r="F77" s="47">
        <v>-19</v>
      </c>
    </row>
    <row r="78" spans="2:6" ht="14.65" thickBot="1" x14ac:dyDescent="0.5"/>
    <row r="79" spans="2:6" ht="36.950000000000003" customHeight="1" thickBot="1" x14ac:dyDescent="0.5">
      <c r="B79" s="88" t="s">
        <v>955</v>
      </c>
      <c r="C79" s="89"/>
      <c r="D79" s="89"/>
      <c r="E79" s="89"/>
      <c r="F79" s="90"/>
    </row>
    <row r="80" spans="2:6" ht="15.75" thickBot="1" x14ac:dyDescent="0.5">
      <c r="B80" s="52" t="s">
        <v>138</v>
      </c>
      <c r="C80" s="53" t="s">
        <v>58</v>
      </c>
      <c r="D80" s="55" t="s">
        <v>59</v>
      </c>
      <c r="E80" s="53" t="s">
        <v>60</v>
      </c>
      <c r="F80" s="54" t="s">
        <v>61</v>
      </c>
    </row>
    <row r="81" spans="2:6" x14ac:dyDescent="0.45">
      <c r="B81" s="48" t="s">
        <v>202</v>
      </c>
      <c r="C81" s="49">
        <v>35</v>
      </c>
      <c r="D81" s="69">
        <v>86</v>
      </c>
      <c r="E81" s="50">
        <v>-1</v>
      </c>
      <c r="F81" s="51">
        <v>29</v>
      </c>
    </row>
    <row r="82" spans="2:6" x14ac:dyDescent="0.45">
      <c r="B82" s="42" t="s">
        <v>203</v>
      </c>
      <c r="C82" s="30">
        <v>81</v>
      </c>
      <c r="D82" s="65">
        <v>85.5</v>
      </c>
      <c r="E82" s="31">
        <v>4</v>
      </c>
      <c r="F82" s="43">
        <v>37</v>
      </c>
    </row>
    <row r="83" spans="2:6" x14ac:dyDescent="0.45">
      <c r="B83" s="42" t="s">
        <v>204</v>
      </c>
      <c r="C83" s="30">
        <v>35</v>
      </c>
      <c r="D83" s="65">
        <v>83</v>
      </c>
      <c r="E83" s="31">
        <v>-12</v>
      </c>
      <c r="F83" s="43">
        <v>0</v>
      </c>
    </row>
    <row r="84" spans="2:6" ht="27" x14ac:dyDescent="0.45">
      <c r="B84" s="42" t="s">
        <v>205</v>
      </c>
      <c r="C84" s="30">
        <v>35</v>
      </c>
      <c r="D84" s="65">
        <v>83</v>
      </c>
      <c r="E84" s="31">
        <v>-12</v>
      </c>
      <c r="F84" s="43">
        <v>0</v>
      </c>
    </row>
    <row r="85" spans="2:6" x14ac:dyDescent="0.45">
      <c r="B85" s="42" t="s">
        <v>206</v>
      </c>
      <c r="C85" s="30">
        <v>35</v>
      </c>
      <c r="D85" s="65">
        <v>74</v>
      </c>
      <c r="E85" s="31">
        <v>1</v>
      </c>
      <c r="F85" s="43">
        <v>23.5</v>
      </c>
    </row>
    <row r="86" spans="2:6" x14ac:dyDescent="0.45">
      <c r="B86" s="42" t="s">
        <v>207</v>
      </c>
      <c r="C86" s="30">
        <v>22</v>
      </c>
      <c r="D86" s="65">
        <v>73</v>
      </c>
      <c r="E86" s="31">
        <v>-20</v>
      </c>
      <c r="F86" s="43">
        <v>-22</v>
      </c>
    </row>
    <row r="87" spans="2:6" x14ac:dyDescent="0.45">
      <c r="B87" s="42" t="s">
        <v>208</v>
      </c>
      <c r="C87" s="30">
        <v>73.5</v>
      </c>
      <c r="D87" s="65">
        <v>73</v>
      </c>
      <c r="E87" s="31">
        <v>-2</v>
      </c>
      <c r="F87" s="43">
        <v>48.5</v>
      </c>
    </row>
    <row r="88" spans="2:6" x14ac:dyDescent="0.45">
      <c r="B88" s="42" t="s">
        <v>209</v>
      </c>
      <c r="C88" s="30">
        <v>35</v>
      </c>
      <c r="D88" s="65">
        <v>72</v>
      </c>
      <c r="E88" s="31">
        <v>-7</v>
      </c>
      <c r="F88" s="43">
        <v>20.5</v>
      </c>
    </row>
    <row r="89" spans="2:6" x14ac:dyDescent="0.45">
      <c r="B89" s="42" t="s">
        <v>210</v>
      </c>
      <c r="C89" s="30">
        <v>32.5</v>
      </c>
      <c r="D89" s="65">
        <v>70.5</v>
      </c>
      <c r="E89" s="31">
        <v>-15</v>
      </c>
      <c r="F89" s="43">
        <v>53.5</v>
      </c>
    </row>
    <row r="90" spans="2:6" x14ac:dyDescent="0.45">
      <c r="B90" s="42" t="s">
        <v>211</v>
      </c>
      <c r="C90" s="30">
        <v>36</v>
      </c>
      <c r="D90" s="65">
        <v>68</v>
      </c>
      <c r="E90" s="31">
        <v>6</v>
      </c>
      <c r="F90" s="43">
        <v>6.5</v>
      </c>
    </row>
    <row r="91" spans="2:6" x14ac:dyDescent="0.45">
      <c r="B91" s="42" t="s">
        <v>212</v>
      </c>
      <c r="C91" s="30">
        <v>44</v>
      </c>
      <c r="D91" s="65">
        <v>67</v>
      </c>
      <c r="E91" s="31">
        <v>-9</v>
      </c>
      <c r="F91" s="43">
        <v>23</v>
      </c>
    </row>
    <row r="92" spans="2:6" x14ac:dyDescent="0.45">
      <c r="B92" s="42" t="s">
        <v>213</v>
      </c>
      <c r="C92" s="30">
        <v>12</v>
      </c>
      <c r="D92" s="65">
        <v>66</v>
      </c>
      <c r="E92" s="31">
        <v>-20</v>
      </c>
      <c r="F92" s="43">
        <v>2</v>
      </c>
    </row>
    <row r="93" spans="2:6" x14ac:dyDescent="0.45">
      <c r="B93" s="42" t="s">
        <v>214</v>
      </c>
      <c r="C93" s="30">
        <v>56.5</v>
      </c>
      <c r="D93" s="65">
        <v>65</v>
      </c>
      <c r="E93" s="31">
        <v>-6</v>
      </c>
      <c r="F93" s="43">
        <v>38.5</v>
      </c>
    </row>
    <row r="94" spans="2:6" x14ac:dyDescent="0.45">
      <c r="B94" s="42" t="s">
        <v>215</v>
      </c>
      <c r="C94" s="30">
        <v>75.5</v>
      </c>
      <c r="D94" s="65">
        <v>65</v>
      </c>
      <c r="E94" s="31">
        <v>-4</v>
      </c>
      <c r="F94" s="43">
        <v>21.5</v>
      </c>
    </row>
    <row r="95" spans="2:6" x14ac:dyDescent="0.45">
      <c r="B95" s="42" t="s">
        <v>216</v>
      </c>
      <c r="C95" s="30">
        <v>3</v>
      </c>
      <c r="D95" s="65">
        <v>64</v>
      </c>
      <c r="E95" s="31">
        <v>3</v>
      </c>
      <c r="F95" s="43">
        <v>-52</v>
      </c>
    </row>
    <row r="96" spans="2:6" x14ac:dyDescent="0.45">
      <c r="B96" s="42" t="s">
        <v>217</v>
      </c>
      <c r="C96" s="30">
        <v>25</v>
      </c>
      <c r="D96" s="65">
        <v>64</v>
      </c>
      <c r="E96" s="31">
        <v>-17</v>
      </c>
      <c r="F96" s="43">
        <v>-43</v>
      </c>
    </row>
    <row r="97" spans="2:6" x14ac:dyDescent="0.45">
      <c r="B97" s="42" t="s">
        <v>218</v>
      </c>
      <c r="C97" s="30">
        <v>35</v>
      </c>
      <c r="D97" s="65">
        <v>64</v>
      </c>
      <c r="E97" s="31">
        <v>-7</v>
      </c>
      <c r="F97" s="43">
        <v>15</v>
      </c>
    </row>
    <row r="98" spans="2:6" ht="27" x14ac:dyDescent="0.45">
      <c r="B98" s="42" t="s">
        <v>219</v>
      </c>
      <c r="C98" s="30">
        <v>3</v>
      </c>
      <c r="D98" s="65">
        <v>64</v>
      </c>
      <c r="E98" s="31">
        <v>3</v>
      </c>
      <c r="F98" s="43">
        <v>-52</v>
      </c>
    </row>
    <row r="99" spans="2:6" ht="27" x14ac:dyDescent="0.45">
      <c r="B99" s="42" t="s">
        <v>220</v>
      </c>
      <c r="C99" s="30">
        <v>25</v>
      </c>
      <c r="D99" s="65">
        <v>64</v>
      </c>
      <c r="E99" s="31">
        <v>-12</v>
      </c>
      <c r="F99" s="43">
        <v>-43</v>
      </c>
    </row>
    <row r="100" spans="2:6" x14ac:dyDescent="0.45">
      <c r="B100" s="42" t="s">
        <v>221</v>
      </c>
      <c r="C100" s="30">
        <v>86</v>
      </c>
      <c r="D100" s="65">
        <v>63.5</v>
      </c>
      <c r="E100" s="31">
        <v>0</v>
      </c>
      <c r="F100" s="43">
        <v>21.5</v>
      </c>
    </row>
    <row r="101" spans="2:6" x14ac:dyDescent="0.45">
      <c r="B101" s="42" t="s">
        <v>222</v>
      </c>
      <c r="C101" s="30">
        <v>64</v>
      </c>
      <c r="D101" s="65">
        <v>63</v>
      </c>
      <c r="E101" s="31">
        <v>-2</v>
      </c>
      <c r="F101" s="43">
        <v>26.5</v>
      </c>
    </row>
    <row r="102" spans="2:6" x14ac:dyDescent="0.45">
      <c r="B102" s="42" t="s">
        <v>223</v>
      </c>
      <c r="C102" s="30">
        <v>48</v>
      </c>
      <c r="D102" s="65">
        <v>62.5</v>
      </c>
      <c r="E102" s="31">
        <v>-20</v>
      </c>
      <c r="F102" s="43">
        <v>38</v>
      </c>
    </row>
    <row r="103" spans="2:6" x14ac:dyDescent="0.45">
      <c r="B103" s="42" t="s">
        <v>224</v>
      </c>
      <c r="C103" s="30">
        <v>59.5</v>
      </c>
      <c r="D103" s="65">
        <v>62</v>
      </c>
      <c r="E103" s="31">
        <v>18</v>
      </c>
      <c r="F103" s="43">
        <v>55</v>
      </c>
    </row>
    <row r="104" spans="2:6" x14ac:dyDescent="0.45">
      <c r="B104" s="42" t="s">
        <v>225</v>
      </c>
      <c r="C104" s="30">
        <v>71</v>
      </c>
      <c r="D104" s="65">
        <v>62</v>
      </c>
      <c r="E104" s="31">
        <v>2</v>
      </c>
      <c r="F104" s="43">
        <v>55</v>
      </c>
    </row>
    <row r="105" spans="2:6" x14ac:dyDescent="0.45">
      <c r="B105" s="42" t="s">
        <v>226</v>
      </c>
      <c r="C105" s="30">
        <v>49</v>
      </c>
      <c r="D105" s="65">
        <v>62</v>
      </c>
      <c r="E105" s="31">
        <v>17</v>
      </c>
      <c r="F105" s="43">
        <v>32.5</v>
      </c>
    </row>
    <row r="106" spans="2:6" x14ac:dyDescent="0.45">
      <c r="B106" s="42" t="s">
        <v>227</v>
      </c>
      <c r="C106" s="30">
        <v>71</v>
      </c>
      <c r="D106" s="65">
        <v>62</v>
      </c>
      <c r="E106" s="31">
        <v>-9</v>
      </c>
      <c r="F106" s="43">
        <v>13.5</v>
      </c>
    </row>
    <row r="107" spans="2:6" x14ac:dyDescent="0.45">
      <c r="B107" s="42" t="s">
        <v>228</v>
      </c>
      <c r="C107" s="30">
        <v>61.5</v>
      </c>
      <c r="D107" s="65">
        <v>62</v>
      </c>
      <c r="E107" s="31">
        <v>-6</v>
      </c>
      <c r="F107" s="43">
        <v>30</v>
      </c>
    </row>
    <row r="108" spans="2:6" x14ac:dyDescent="0.45">
      <c r="B108" s="42" t="s">
        <v>229</v>
      </c>
      <c r="C108" s="30">
        <v>55.5</v>
      </c>
      <c r="D108" s="65">
        <v>61</v>
      </c>
      <c r="E108" s="31">
        <v>-2</v>
      </c>
      <c r="F108" s="43">
        <v>43</v>
      </c>
    </row>
    <row r="109" spans="2:6" x14ac:dyDescent="0.45">
      <c r="B109" s="42" t="s">
        <v>230</v>
      </c>
      <c r="C109" s="30">
        <v>32</v>
      </c>
      <c r="D109" s="65">
        <v>61</v>
      </c>
      <c r="E109" s="31">
        <v>-12</v>
      </c>
      <c r="F109" s="43">
        <v>21.5</v>
      </c>
    </row>
    <row r="110" spans="2:6" x14ac:dyDescent="0.45">
      <c r="B110" s="42" t="s">
        <v>231</v>
      </c>
      <c r="C110" s="30">
        <v>86</v>
      </c>
      <c r="D110" s="65">
        <v>60.5</v>
      </c>
      <c r="E110" s="31">
        <v>-5</v>
      </c>
      <c r="F110" s="43">
        <v>24</v>
      </c>
    </row>
    <row r="111" spans="2:6" x14ac:dyDescent="0.45">
      <c r="B111" s="42" t="s">
        <v>232</v>
      </c>
      <c r="C111" s="30">
        <v>69.5</v>
      </c>
      <c r="D111" s="65">
        <v>60</v>
      </c>
      <c r="E111" s="31">
        <v>-2</v>
      </c>
      <c r="F111" s="43">
        <v>48.5</v>
      </c>
    </row>
    <row r="112" spans="2:6" x14ac:dyDescent="0.45">
      <c r="B112" s="42" t="s">
        <v>233</v>
      </c>
      <c r="C112" s="30">
        <v>73.5</v>
      </c>
      <c r="D112" s="65">
        <v>60</v>
      </c>
      <c r="E112" s="31">
        <v>-5</v>
      </c>
      <c r="F112" s="43">
        <v>17</v>
      </c>
    </row>
    <row r="113" spans="2:6" x14ac:dyDescent="0.45">
      <c r="B113" s="42" t="s">
        <v>234</v>
      </c>
      <c r="C113" s="30">
        <v>-3</v>
      </c>
      <c r="D113" s="65">
        <v>59</v>
      </c>
      <c r="E113" s="31">
        <v>-18</v>
      </c>
      <c r="F113" s="43">
        <v>-2</v>
      </c>
    </row>
    <row r="114" spans="2:6" x14ac:dyDescent="0.45">
      <c r="B114" s="42" t="s">
        <v>235</v>
      </c>
      <c r="C114" s="30">
        <v>35</v>
      </c>
      <c r="D114" s="65">
        <v>59</v>
      </c>
      <c r="E114" s="31">
        <v>-7</v>
      </c>
      <c r="F114" s="43">
        <v>17</v>
      </c>
    </row>
    <row r="115" spans="2:6" x14ac:dyDescent="0.45">
      <c r="B115" s="42" t="s">
        <v>236</v>
      </c>
      <c r="C115" s="30">
        <v>31.5</v>
      </c>
      <c r="D115" s="65">
        <v>59</v>
      </c>
      <c r="E115" s="31">
        <v>21</v>
      </c>
      <c r="F115" s="43">
        <v>33.5</v>
      </c>
    </row>
    <row r="116" spans="2:6" x14ac:dyDescent="0.45">
      <c r="B116" s="42" t="s">
        <v>237</v>
      </c>
      <c r="C116" s="30">
        <v>36</v>
      </c>
      <c r="D116" s="65">
        <v>59</v>
      </c>
      <c r="E116" s="31">
        <v>-8</v>
      </c>
      <c r="F116" s="43">
        <v>18.5</v>
      </c>
    </row>
    <row r="117" spans="2:6" x14ac:dyDescent="0.45">
      <c r="B117" s="42" t="s">
        <v>238</v>
      </c>
      <c r="C117" s="30">
        <v>35</v>
      </c>
      <c r="D117" s="65">
        <v>59</v>
      </c>
      <c r="E117" s="31">
        <v>-7</v>
      </c>
      <c r="F117" s="43">
        <v>20.5</v>
      </c>
    </row>
    <row r="118" spans="2:6" x14ac:dyDescent="0.45">
      <c r="B118" s="42" t="s">
        <v>239</v>
      </c>
      <c r="C118" s="30">
        <v>32</v>
      </c>
      <c r="D118" s="65">
        <v>59</v>
      </c>
      <c r="E118" s="31">
        <v>-10</v>
      </c>
      <c r="F118" s="43">
        <v>24</v>
      </c>
    </row>
    <row r="119" spans="2:6" x14ac:dyDescent="0.45">
      <c r="B119" s="42" t="s">
        <v>240</v>
      </c>
      <c r="C119" s="30">
        <v>32</v>
      </c>
      <c r="D119" s="65">
        <v>59</v>
      </c>
      <c r="E119" s="31">
        <v>-10</v>
      </c>
      <c r="F119" s="43">
        <v>24</v>
      </c>
    </row>
    <row r="120" spans="2:6" x14ac:dyDescent="0.45">
      <c r="B120" s="42" t="s">
        <v>241</v>
      </c>
      <c r="C120" s="30">
        <v>35</v>
      </c>
      <c r="D120" s="65">
        <v>59</v>
      </c>
      <c r="E120" s="31">
        <v>-7</v>
      </c>
      <c r="F120" s="43">
        <v>27.5</v>
      </c>
    </row>
    <row r="121" spans="2:6" ht="27" x14ac:dyDescent="0.45">
      <c r="B121" s="42" t="s">
        <v>242</v>
      </c>
      <c r="C121" s="30">
        <v>71</v>
      </c>
      <c r="D121" s="65">
        <v>58.5</v>
      </c>
      <c r="E121" s="31">
        <v>-9</v>
      </c>
      <c r="F121" s="43">
        <v>46.5</v>
      </c>
    </row>
    <row r="122" spans="2:6" x14ac:dyDescent="0.45">
      <c r="B122" s="42" t="s">
        <v>243</v>
      </c>
      <c r="C122" s="30">
        <v>36</v>
      </c>
      <c r="D122" s="65">
        <v>58</v>
      </c>
      <c r="E122" s="31">
        <v>-7</v>
      </c>
      <c r="F122" s="43">
        <v>-6.5</v>
      </c>
    </row>
    <row r="123" spans="2:6" x14ac:dyDescent="0.45">
      <c r="B123" s="42" t="s">
        <v>244</v>
      </c>
      <c r="C123" s="30">
        <v>22</v>
      </c>
      <c r="D123" s="65">
        <v>58</v>
      </c>
      <c r="E123" s="31">
        <v>-12</v>
      </c>
      <c r="F123" s="43">
        <v>0.5</v>
      </c>
    </row>
    <row r="124" spans="2:6" x14ac:dyDescent="0.45">
      <c r="B124" s="42" t="s">
        <v>245</v>
      </c>
      <c r="C124" s="30">
        <v>36</v>
      </c>
      <c r="D124" s="65">
        <v>58</v>
      </c>
      <c r="E124" s="31">
        <v>9</v>
      </c>
      <c r="F124" s="43">
        <v>-15.5</v>
      </c>
    </row>
    <row r="125" spans="2:6" ht="14.65" thickBot="1" x14ac:dyDescent="0.5">
      <c r="B125" s="44" t="s">
        <v>246</v>
      </c>
      <c r="C125" s="45">
        <v>36</v>
      </c>
      <c r="D125" s="66">
        <v>58</v>
      </c>
      <c r="E125" s="46">
        <v>9</v>
      </c>
      <c r="F125" s="47">
        <v>-15.5</v>
      </c>
    </row>
    <row r="127" spans="2:6" ht="14.65" thickBot="1" x14ac:dyDescent="0.5"/>
    <row r="128" spans="2:6" ht="36.950000000000003" customHeight="1" thickBot="1" x14ac:dyDescent="0.5">
      <c r="B128" s="88" t="s">
        <v>276</v>
      </c>
      <c r="C128" s="89"/>
      <c r="D128" s="89"/>
      <c r="E128" s="89"/>
      <c r="F128" s="90"/>
    </row>
    <row r="129" spans="2:6" ht="15.4" x14ac:dyDescent="0.45">
      <c r="B129" s="28" t="s">
        <v>138</v>
      </c>
      <c r="C129" s="59" t="s">
        <v>58</v>
      </c>
      <c r="D129" s="67" t="s">
        <v>59</v>
      </c>
      <c r="E129" s="67" t="s">
        <v>60</v>
      </c>
      <c r="F129" s="67" t="s">
        <v>61</v>
      </c>
    </row>
    <row r="130" spans="2:6" x14ac:dyDescent="0.45">
      <c r="B130" s="29" t="s">
        <v>248</v>
      </c>
      <c r="C130" s="65">
        <v>105</v>
      </c>
      <c r="D130" s="68">
        <v>65</v>
      </c>
      <c r="E130" s="72">
        <v>45</v>
      </c>
      <c r="F130" s="72">
        <v>44</v>
      </c>
    </row>
    <row r="131" spans="2:6" x14ac:dyDescent="0.45">
      <c r="B131" s="29" t="s">
        <v>249</v>
      </c>
      <c r="C131" s="65">
        <v>105</v>
      </c>
      <c r="D131" s="68">
        <v>75</v>
      </c>
      <c r="E131" s="72">
        <v>48</v>
      </c>
      <c r="F131" s="72">
        <v>52.5</v>
      </c>
    </row>
    <row r="132" spans="2:6" x14ac:dyDescent="0.45">
      <c r="B132" s="29" t="s">
        <v>250</v>
      </c>
      <c r="C132" s="65">
        <v>105</v>
      </c>
      <c r="D132" s="68">
        <v>75</v>
      </c>
      <c r="E132" s="72">
        <v>45</v>
      </c>
      <c r="F132" s="72">
        <v>39</v>
      </c>
    </row>
    <row r="133" spans="2:6" x14ac:dyDescent="0.45">
      <c r="B133" s="29" t="s">
        <v>251</v>
      </c>
      <c r="C133" s="65">
        <v>105</v>
      </c>
      <c r="D133" s="68">
        <v>75</v>
      </c>
      <c r="E133" s="72">
        <v>45</v>
      </c>
      <c r="F133" s="72">
        <v>39</v>
      </c>
    </row>
    <row r="134" spans="2:6" x14ac:dyDescent="0.45">
      <c r="B134" s="29" t="s">
        <v>252</v>
      </c>
      <c r="C134" s="65">
        <v>105</v>
      </c>
      <c r="D134" s="68">
        <v>80</v>
      </c>
      <c r="E134" s="72">
        <v>50</v>
      </c>
      <c r="F134" s="72">
        <v>46.5</v>
      </c>
    </row>
    <row r="135" spans="2:6" x14ac:dyDescent="0.45">
      <c r="B135" s="29" t="s">
        <v>253</v>
      </c>
      <c r="C135" s="65">
        <v>105</v>
      </c>
      <c r="D135" s="68">
        <v>75</v>
      </c>
      <c r="E135" s="72">
        <v>50</v>
      </c>
      <c r="F135" s="72">
        <v>39</v>
      </c>
    </row>
    <row r="136" spans="2:6" x14ac:dyDescent="0.45">
      <c r="B136" s="29" t="s">
        <v>254</v>
      </c>
      <c r="C136" s="65">
        <v>105</v>
      </c>
      <c r="D136" s="68">
        <v>70</v>
      </c>
      <c r="E136" s="72">
        <v>10</v>
      </c>
      <c r="F136" s="72">
        <v>42</v>
      </c>
    </row>
    <row r="137" spans="2:6" x14ac:dyDescent="0.45">
      <c r="B137" s="29" t="s">
        <v>255</v>
      </c>
      <c r="C137" s="65">
        <v>102.5</v>
      </c>
      <c r="D137" s="68">
        <v>75</v>
      </c>
      <c r="E137" s="72">
        <v>50</v>
      </c>
      <c r="F137" s="72">
        <v>49</v>
      </c>
    </row>
    <row r="138" spans="2:6" x14ac:dyDescent="0.45">
      <c r="B138" s="29" t="s">
        <v>256</v>
      </c>
      <c r="C138" s="65">
        <v>102.5</v>
      </c>
      <c r="D138" s="68">
        <v>75</v>
      </c>
      <c r="E138" s="72">
        <v>49</v>
      </c>
      <c r="F138" s="72">
        <v>59</v>
      </c>
    </row>
    <row r="139" spans="2:6" x14ac:dyDescent="0.45">
      <c r="B139" s="29" t="s">
        <v>257</v>
      </c>
      <c r="C139" s="65">
        <v>102.5</v>
      </c>
      <c r="D139" s="68">
        <v>75</v>
      </c>
      <c r="E139" s="72">
        <v>45</v>
      </c>
      <c r="F139" s="72">
        <v>56.5</v>
      </c>
    </row>
    <row r="140" spans="2:6" x14ac:dyDescent="0.45">
      <c r="B140" s="29" t="s">
        <v>258</v>
      </c>
      <c r="C140" s="65">
        <v>102.5</v>
      </c>
      <c r="D140" s="68">
        <v>70</v>
      </c>
      <c r="E140" s="72">
        <v>50</v>
      </c>
      <c r="F140" s="72">
        <v>51.5</v>
      </c>
    </row>
    <row r="141" spans="2:6" x14ac:dyDescent="0.45">
      <c r="B141" s="29" t="s">
        <v>259</v>
      </c>
      <c r="C141" s="65">
        <v>102.5</v>
      </c>
      <c r="D141" s="68">
        <v>75</v>
      </c>
      <c r="E141" s="72">
        <v>55</v>
      </c>
      <c r="F141" s="72">
        <v>61.5</v>
      </c>
    </row>
    <row r="142" spans="2:6" x14ac:dyDescent="0.45">
      <c r="B142" s="29" t="s">
        <v>260</v>
      </c>
      <c r="C142" s="65">
        <v>102.5</v>
      </c>
      <c r="D142" s="68">
        <v>75</v>
      </c>
      <c r="E142" s="72">
        <v>55</v>
      </c>
      <c r="F142" s="72">
        <v>46.5</v>
      </c>
    </row>
    <row r="143" spans="2:6" x14ac:dyDescent="0.45">
      <c r="B143" s="29" t="s">
        <v>261</v>
      </c>
      <c r="C143" s="65">
        <v>102.5</v>
      </c>
      <c r="D143" s="68">
        <v>75</v>
      </c>
      <c r="E143" s="72">
        <v>45</v>
      </c>
      <c r="F143" s="72">
        <v>40</v>
      </c>
    </row>
    <row r="144" spans="2:6" x14ac:dyDescent="0.45">
      <c r="B144" s="29" t="s">
        <v>262</v>
      </c>
      <c r="C144" s="65">
        <v>102.5</v>
      </c>
      <c r="D144" s="68">
        <v>75</v>
      </c>
      <c r="E144" s="72">
        <v>55</v>
      </c>
      <c r="F144" s="72">
        <v>46.5</v>
      </c>
    </row>
    <row r="145" spans="2:6" x14ac:dyDescent="0.45">
      <c r="B145" s="29" t="s">
        <v>263</v>
      </c>
      <c r="C145" s="65">
        <v>102.5</v>
      </c>
      <c r="D145" s="68">
        <v>75</v>
      </c>
      <c r="E145" s="72">
        <v>50</v>
      </c>
      <c r="F145" s="72">
        <v>39</v>
      </c>
    </row>
    <row r="146" spans="2:6" x14ac:dyDescent="0.45">
      <c r="B146" s="29" t="s">
        <v>264</v>
      </c>
      <c r="C146" s="65">
        <v>102.5</v>
      </c>
      <c r="D146" s="68">
        <v>75</v>
      </c>
      <c r="E146" s="72">
        <v>48</v>
      </c>
      <c r="F146" s="72">
        <v>55.5</v>
      </c>
    </row>
    <row r="147" spans="2:6" x14ac:dyDescent="0.45">
      <c r="B147" s="29" t="s">
        <v>265</v>
      </c>
      <c r="C147" s="65">
        <v>102.5</v>
      </c>
      <c r="D147" s="68">
        <v>75</v>
      </c>
      <c r="E147" s="72">
        <v>43</v>
      </c>
      <c r="F147" s="72">
        <v>43</v>
      </c>
    </row>
    <row r="148" spans="2:6" x14ac:dyDescent="0.45">
      <c r="B148" s="29" t="s">
        <v>266</v>
      </c>
      <c r="C148" s="65">
        <v>102.5</v>
      </c>
      <c r="D148" s="68">
        <v>70</v>
      </c>
      <c r="E148" s="72">
        <v>45</v>
      </c>
      <c r="F148" s="72">
        <v>35</v>
      </c>
    </row>
    <row r="149" spans="2:6" x14ac:dyDescent="0.45">
      <c r="B149" s="29" t="s">
        <v>267</v>
      </c>
      <c r="C149" s="65">
        <v>102.5</v>
      </c>
      <c r="D149" s="68">
        <v>70</v>
      </c>
      <c r="E149" s="72">
        <v>40</v>
      </c>
      <c r="F149" s="72">
        <v>27.5</v>
      </c>
    </row>
    <row r="150" spans="2:6" x14ac:dyDescent="0.45">
      <c r="B150" s="29" t="s">
        <v>268</v>
      </c>
      <c r="C150" s="65">
        <v>102.5</v>
      </c>
      <c r="D150" s="68">
        <v>75</v>
      </c>
      <c r="E150" s="72">
        <v>35</v>
      </c>
      <c r="F150" s="72">
        <v>38</v>
      </c>
    </row>
    <row r="151" spans="2:6" x14ac:dyDescent="0.45">
      <c r="B151" s="29" t="s">
        <v>269</v>
      </c>
      <c r="C151" s="65">
        <v>102.5</v>
      </c>
      <c r="D151" s="68">
        <v>76</v>
      </c>
      <c r="E151" s="72">
        <v>2</v>
      </c>
      <c r="F151" s="72">
        <v>43.5</v>
      </c>
    </row>
    <row r="152" spans="2:6" x14ac:dyDescent="0.45">
      <c r="B152" s="29" t="s">
        <v>270</v>
      </c>
      <c r="C152" s="65">
        <v>102.5</v>
      </c>
      <c r="D152" s="68">
        <v>45</v>
      </c>
      <c r="E152" s="72">
        <v>10</v>
      </c>
      <c r="F152" s="72">
        <v>35</v>
      </c>
    </row>
    <row r="153" spans="2:6" x14ac:dyDescent="0.45">
      <c r="B153" s="29" t="s">
        <v>271</v>
      </c>
      <c r="C153" s="65">
        <v>102.5</v>
      </c>
      <c r="D153" s="68">
        <v>73</v>
      </c>
      <c r="E153" s="72">
        <v>0</v>
      </c>
      <c r="F153" s="72">
        <v>43</v>
      </c>
    </row>
    <row r="154" spans="2:6" x14ac:dyDescent="0.45">
      <c r="B154" s="29" t="s">
        <v>272</v>
      </c>
      <c r="C154" s="65">
        <v>102.5</v>
      </c>
      <c r="D154" s="68">
        <v>65</v>
      </c>
      <c r="E154" s="72">
        <v>0</v>
      </c>
      <c r="F154" s="72">
        <v>29</v>
      </c>
    </row>
    <row r="155" spans="2:6" x14ac:dyDescent="0.45">
      <c r="B155" s="29" t="s">
        <v>273</v>
      </c>
      <c r="C155" s="65">
        <v>102</v>
      </c>
      <c r="D155" s="68">
        <v>65</v>
      </c>
      <c r="E155" s="72">
        <v>30</v>
      </c>
      <c r="F155" s="72">
        <v>25</v>
      </c>
    </row>
    <row r="156" spans="2:6" x14ac:dyDescent="0.45">
      <c r="B156" s="29" t="s">
        <v>274</v>
      </c>
      <c r="C156" s="65">
        <v>102</v>
      </c>
      <c r="D156" s="68">
        <v>75</v>
      </c>
      <c r="E156" s="72">
        <v>45</v>
      </c>
      <c r="F156" s="72">
        <v>40</v>
      </c>
    </row>
    <row r="157" spans="2:6" x14ac:dyDescent="0.45">
      <c r="B157" s="29" t="s">
        <v>275</v>
      </c>
      <c r="C157" s="65">
        <v>102</v>
      </c>
      <c r="D157" s="68">
        <v>80</v>
      </c>
      <c r="E157" s="72">
        <v>30</v>
      </c>
      <c r="F157" s="72">
        <v>34</v>
      </c>
    </row>
    <row r="159" spans="2:6" ht="14.65" thickBot="1" x14ac:dyDescent="0.5"/>
    <row r="160" spans="2:6" ht="31.35" customHeight="1" thickBot="1" x14ac:dyDescent="0.5">
      <c r="B160" s="88" t="s">
        <v>338</v>
      </c>
      <c r="C160" s="89"/>
      <c r="D160" s="89"/>
      <c r="E160" s="89"/>
      <c r="F160" s="90"/>
    </row>
    <row r="161" spans="2:6" ht="15.4" x14ac:dyDescent="0.45">
      <c r="B161" s="28" t="s">
        <v>173</v>
      </c>
      <c r="C161" s="59" t="s">
        <v>58</v>
      </c>
      <c r="D161" s="28" t="s">
        <v>59</v>
      </c>
      <c r="E161" s="28" t="s">
        <v>60</v>
      </c>
      <c r="F161" s="28" t="s">
        <v>61</v>
      </c>
    </row>
    <row r="162" spans="2:6" x14ac:dyDescent="0.45">
      <c r="B162" s="29" t="s">
        <v>277</v>
      </c>
      <c r="C162" s="65">
        <v>97.5</v>
      </c>
      <c r="D162" s="30">
        <v>38</v>
      </c>
      <c r="E162" s="31">
        <v>-14</v>
      </c>
      <c r="F162" s="31">
        <v>29</v>
      </c>
    </row>
    <row r="163" spans="2:6" x14ac:dyDescent="0.45">
      <c r="B163" s="29" t="s">
        <v>278</v>
      </c>
      <c r="C163" s="65">
        <v>90.5</v>
      </c>
      <c r="D163" s="30">
        <v>30</v>
      </c>
      <c r="E163" s="31">
        <v>14</v>
      </c>
      <c r="F163" s="31">
        <v>21</v>
      </c>
    </row>
    <row r="164" spans="2:6" x14ac:dyDescent="0.45">
      <c r="B164" s="29" t="s">
        <v>279</v>
      </c>
      <c r="C164" s="65">
        <v>90</v>
      </c>
      <c r="D164" s="30">
        <v>15</v>
      </c>
      <c r="E164" s="31">
        <v>-32</v>
      </c>
      <c r="F164" s="31">
        <v>22</v>
      </c>
    </row>
    <row r="165" spans="2:6" x14ac:dyDescent="0.45">
      <c r="B165" s="29" t="s">
        <v>280</v>
      </c>
      <c r="C165" s="65">
        <v>90</v>
      </c>
      <c r="D165" s="30">
        <v>25</v>
      </c>
      <c r="E165" s="31">
        <v>-27</v>
      </c>
      <c r="F165" s="31">
        <v>30</v>
      </c>
    </row>
    <row r="166" spans="2:6" x14ac:dyDescent="0.45">
      <c r="B166" s="29" t="s">
        <v>281</v>
      </c>
      <c r="C166" s="65">
        <v>90</v>
      </c>
      <c r="D166" s="30">
        <v>18.5</v>
      </c>
      <c r="E166" s="31">
        <v>-7</v>
      </c>
      <c r="F166" s="31">
        <v>41</v>
      </c>
    </row>
    <row r="167" spans="2:6" x14ac:dyDescent="0.45">
      <c r="B167" s="29" t="s">
        <v>282</v>
      </c>
      <c r="C167" s="65">
        <v>88</v>
      </c>
      <c r="D167" s="30">
        <v>35.5</v>
      </c>
      <c r="E167" s="31">
        <v>18</v>
      </c>
      <c r="F167" s="31">
        <v>41</v>
      </c>
    </row>
    <row r="168" spans="2:6" x14ac:dyDescent="0.45">
      <c r="B168" s="29" t="s">
        <v>283</v>
      </c>
      <c r="C168" s="65">
        <v>87.5</v>
      </c>
      <c r="D168" s="30">
        <v>25.5</v>
      </c>
      <c r="E168" s="31">
        <v>32</v>
      </c>
      <c r="F168" s="31">
        <v>54.5</v>
      </c>
    </row>
    <row r="169" spans="2:6" x14ac:dyDescent="0.45">
      <c r="B169" s="29" t="s">
        <v>284</v>
      </c>
      <c r="C169" s="65">
        <v>87</v>
      </c>
      <c r="D169" s="30">
        <v>15.5</v>
      </c>
      <c r="E169" s="31">
        <v>34</v>
      </c>
      <c r="F169" s="31">
        <v>50</v>
      </c>
    </row>
    <row r="170" spans="2:6" x14ac:dyDescent="0.45">
      <c r="B170" s="29" t="s">
        <v>285</v>
      </c>
      <c r="C170" s="65">
        <v>86.5</v>
      </c>
      <c r="D170" s="30">
        <v>20.5</v>
      </c>
      <c r="E170" s="31">
        <v>42</v>
      </c>
      <c r="F170" s="31">
        <v>51</v>
      </c>
    </row>
    <row r="171" spans="2:6" x14ac:dyDescent="0.45">
      <c r="B171" s="29" t="s">
        <v>286</v>
      </c>
      <c r="C171" s="65">
        <v>85</v>
      </c>
      <c r="D171" s="30">
        <v>7.5</v>
      </c>
      <c r="E171" s="31">
        <v>-10</v>
      </c>
      <c r="F171" s="31">
        <v>45</v>
      </c>
    </row>
    <row r="172" spans="2:6" x14ac:dyDescent="0.45">
      <c r="B172" s="29" t="s">
        <v>287</v>
      </c>
      <c r="C172" s="65">
        <v>85</v>
      </c>
      <c r="D172" s="30">
        <v>7.5</v>
      </c>
      <c r="E172" s="31">
        <v>10</v>
      </c>
      <c r="F172" s="31">
        <v>50</v>
      </c>
    </row>
    <row r="173" spans="2:6" x14ac:dyDescent="0.45">
      <c r="B173" s="29" t="s">
        <v>288</v>
      </c>
      <c r="C173" s="65">
        <v>85</v>
      </c>
      <c r="D173" s="30">
        <v>20</v>
      </c>
      <c r="E173" s="31">
        <v>55</v>
      </c>
      <c r="F173" s="31">
        <v>17.5</v>
      </c>
    </row>
    <row r="174" spans="2:6" x14ac:dyDescent="0.45">
      <c r="B174" s="29" t="s">
        <v>289</v>
      </c>
      <c r="C174" s="65">
        <v>85</v>
      </c>
      <c r="D174" s="30">
        <v>20</v>
      </c>
      <c r="E174" s="31">
        <v>-7</v>
      </c>
      <c r="F174" s="31">
        <v>7.5</v>
      </c>
    </row>
    <row r="175" spans="2:6" x14ac:dyDescent="0.45">
      <c r="B175" s="29" t="s">
        <v>290</v>
      </c>
      <c r="C175" s="65">
        <v>85</v>
      </c>
      <c r="D175" s="30">
        <v>20</v>
      </c>
      <c r="E175" s="31">
        <v>-7</v>
      </c>
      <c r="F175" s="31">
        <v>11</v>
      </c>
    </row>
    <row r="176" spans="2:6" x14ac:dyDescent="0.45">
      <c r="B176" s="29" t="s">
        <v>291</v>
      </c>
      <c r="C176" s="65">
        <v>85</v>
      </c>
      <c r="D176" s="30">
        <v>20</v>
      </c>
      <c r="E176" s="31">
        <v>55</v>
      </c>
      <c r="F176" s="31">
        <v>21</v>
      </c>
    </row>
    <row r="177" spans="2:6" x14ac:dyDescent="0.45">
      <c r="B177" s="29" t="s">
        <v>292</v>
      </c>
      <c r="C177" s="65">
        <v>84.5</v>
      </c>
      <c r="D177" s="30">
        <v>4</v>
      </c>
      <c r="E177" s="31">
        <v>-0.5</v>
      </c>
      <c r="F177" s="31">
        <v>21</v>
      </c>
    </row>
    <row r="178" spans="2:6" x14ac:dyDescent="0.45">
      <c r="B178" s="29" t="s">
        <v>293</v>
      </c>
      <c r="C178" s="65">
        <v>84</v>
      </c>
      <c r="D178" s="30">
        <v>18.5</v>
      </c>
      <c r="E178" s="31">
        <v>40</v>
      </c>
      <c r="F178" s="31">
        <v>47</v>
      </c>
    </row>
    <row r="179" spans="2:6" x14ac:dyDescent="0.45">
      <c r="B179" s="29" t="s">
        <v>294</v>
      </c>
      <c r="C179" s="65">
        <v>84</v>
      </c>
      <c r="D179" s="30">
        <v>18.5</v>
      </c>
      <c r="E179" s="31">
        <v>31</v>
      </c>
      <c r="F179" s="31">
        <v>47</v>
      </c>
    </row>
    <row r="180" spans="2:6" x14ac:dyDescent="0.45">
      <c r="B180" s="29" t="s">
        <v>295</v>
      </c>
      <c r="C180" s="65">
        <v>84</v>
      </c>
      <c r="D180" s="30">
        <v>13.5</v>
      </c>
      <c r="E180" s="31">
        <v>31</v>
      </c>
      <c r="F180" s="31">
        <v>45</v>
      </c>
    </row>
    <row r="181" spans="2:6" x14ac:dyDescent="0.45">
      <c r="B181" s="29" t="s">
        <v>296</v>
      </c>
      <c r="C181" s="65">
        <v>84</v>
      </c>
      <c r="D181" s="30">
        <v>18.5</v>
      </c>
      <c r="E181" s="31">
        <v>40</v>
      </c>
      <c r="F181" s="31">
        <v>45</v>
      </c>
    </row>
    <row r="182" spans="2:6" x14ac:dyDescent="0.45">
      <c r="B182" s="29" t="s">
        <v>297</v>
      </c>
      <c r="C182" s="65">
        <v>84</v>
      </c>
      <c r="D182" s="30">
        <v>15.5</v>
      </c>
      <c r="E182" s="31">
        <v>31</v>
      </c>
      <c r="F182" s="31">
        <v>47</v>
      </c>
    </row>
    <row r="183" spans="2:6" x14ac:dyDescent="0.45">
      <c r="B183" s="29" t="s">
        <v>298</v>
      </c>
      <c r="C183" s="65">
        <v>83.5</v>
      </c>
      <c r="D183" s="30">
        <v>35.5</v>
      </c>
      <c r="E183" s="31">
        <v>16</v>
      </c>
      <c r="F183" s="31">
        <v>49</v>
      </c>
    </row>
    <row r="184" spans="2:6" x14ac:dyDescent="0.45">
      <c r="B184" s="29" t="s">
        <v>299</v>
      </c>
      <c r="C184" s="65">
        <v>83.5</v>
      </c>
      <c r="D184" s="30">
        <v>30.5</v>
      </c>
      <c r="E184" s="31">
        <v>21</v>
      </c>
      <c r="F184" s="31">
        <v>51</v>
      </c>
    </row>
    <row r="185" spans="2:6" x14ac:dyDescent="0.45">
      <c r="B185" s="29" t="s">
        <v>300</v>
      </c>
      <c r="C185" s="65">
        <v>82.5</v>
      </c>
      <c r="D185" s="30">
        <v>22.5</v>
      </c>
      <c r="E185" s="31">
        <v>29</v>
      </c>
      <c r="F185" s="31">
        <v>49</v>
      </c>
    </row>
    <row r="186" spans="2:6" x14ac:dyDescent="0.45">
      <c r="B186" s="29" t="s">
        <v>301</v>
      </c>
      <c r="C186" s="65">
        <v>82.5</v>
      </c>
      <c r="D186" s="30">
        <v>17.5</v>
      </c>
      <c r="E186" s="31">
        <v>29</v>
      </c>
      <c r="F186" s="31">
        <v>44</v>
      </c>
    </row>
    <row r="187" spans="2:6" x14ac:dyDescent="0.45">
      <c r="B187" s="29" t="s">
        <v>302</v>
      </c>
      <c r="C187" s="65">
        <v>82.5</v>
      </c>
      <c r="D187" s="30">
        <v>13.5</v>
      </c>
      <c r="E187" s="31">
        <v>13</v>
      </c>
      <c r="F187" s="31">
        <v>36</v>
      </c>
    </row>
    <row r="188" spans="2:6" x14ac:dyDescent="0.45">
      <c r="B188" s="29" t="s">
        <v>303</v>
      </c>
      <c r="C188" s="65">
        <v>82.5</v>
      </c>
      <c r="D188" s="30">
        <v>15.5</v>
      </c>
      <c r="E188" s="31">
        <v>27</v>
      </c>
      <c r="F188" s="31">
        <v>42</v>
      </c>
    </row>
    <row r="189" spans="2:6" x14ac:dyDescent="0.45">
      <c r="B189" s="29" t="s">
        <v>304</v>
      </c>
      <c r="C189" s="65">
        <v>82</v>
      </c>
      <c r="D189" s="30">
        <v>30</v>
      </c>
      <c r="E189" s="31">
        <v>10</v>
      </c>
      <c r="F189" s="31">
        <v>5.5</v>
      </c>
    </row>
    <row r="190" spans="2:6" x14ac:dyDescent="0.45">
      <c r="B190" s="29" t="s">
        <v>305</v>
      </c>
      <c r="C190" s="65">
        <v>81</v>
      </c>
      <c r="D190" s="30">
        <v>27.5</v>
      </c>
      <c r="E190" s="31">
        <v>-7</v>
      </c>
      <c r="F190" s="31">
        <v>58</v>
      </c>
    </row>
    <row r="191" spans="2:6" x14ac:dyDescent="0.45">
      <c r="B191" s="29" t="s">
        <v>306</v>
      </c>
      <c r="C191" s="65">
        <v>81</v>
      </c>
      <c r="D191" s="30">
        <v>22.5</v>
      </c>
      <c r="E191" s="31">
        <v>13</v>
      </c>
      <c r="F191" s="31">
        <v>49</v>
      </c>
    </row>
    <row r="192" spans="2:6" x14ac:dyDescent="0.45">
      <c r="B192" s="29" t="s">
        <v>307</v>
      </c>
      <c r="C192" s="65">
        <v>81</v>
      </c>
      <c r="D192" s="30">
        <v>27.5</v>
      </c>
      <c r="E192" s="31">
        <v>-12</v>
      </c>
      <c r="F192" s="31">
        <v>27</v>
      </c>
    </row>
    <row r="193" spans="2:6" x14ac:dyDescent="0.45">
      <c r="B193" s="29" t="s">
        <v>308</v>
      </c>
      <c r="C193" s="65">
        <v>80.5</v>
      </c>
      <c r="D193" s="30">
        <v>39</v>
      </c>
      <c r="E193" s="31">
        <v>-9</v>
      </c>
      <c r="F193" s="31">
        <v>25.5</v>
      </c>
    </row>
    <row r="194" spans="2:6" x14ac:dyDescent="0.45">
      <c r="B194" s="29" t="s">
        <v>309</v>
      </c>
      <c r="C194" s="65">
        <v>80.5</v>
      </c>
      <c r="D194" s="30">
        <v>35</v>
      </c>
      <c r="E194" s="31">
        <v>4</v>
      </c>
      <c r="F194" s="31">
        <v>25</v>
      </c>
    </row>
    <row r="195" spans="2:6" x14ac:dyDescent="0.45">
      <c r="B195" s="29" t="s">
        <v>310</v>
      </c>
      <c r="C195" s="65">
        <v>80.5</v>
      </c>
      <c r="D195" s="30">
        <v>33</v>
      </c>
      <c r="E195" s="31">
        <v>2</v>
      </c>
      <c r="F195" s="31">
        <v>23.5</v>
      </c>
    </row>
    <row r="196" spans="2:6" x14ac:dyDescent="0.45">
      <c r="B196" s="29" t="s">
        <v>311</v>
      </c>
      <c r="C196" s="65">
        <v>78</v>
      </c>
      <c r="D196" s="30">
        <v>35</v>
      </c>
      <c r="E196" s="31">
        <v>6</v>
      </c>
      <c r="F196" s="31">
        <v>48</v>
      </c>
    </row>
    <row r="197" spans="2:6" x14ac:dyDescent="0.45">
      <c r="B197" s="29" t="s">
        <v>312</v>
      </c>
      <c r="C197" s="65">
        <v>78</v>
      </c>
      <c r="D197" s="30">
        <v>43.5</v>
      </c>
      <c r="E197" s="31">
        <v>13</v>
      </c>
      <c r="F197" s="31">
        <v>45</v>
      </c>
    </row>
    <row r="198" spans="2:6" x14ac:dyDescent="0.45">
      <c r="B198" s="29" t="s">
        <v>313</v>
      </c>
      <c r="C198" s="65">
        <v>78</v>
      </c>
      <c r="D198" s="30">
        <v>28</v>
      </c>
      <c r="E198" s="31">
        <v>4</v>
      </c>
      <c r="F198" s="31">
        <v>19.5</v>
      </c>
    </row>
    <row r="199" spans="2:6" x14ac:dyDescent="0.45">
      <c r="B199" s="29" t="s">
        <v>314</v>
      </c>
      <c r="C199" s="65">
        <v>77.5</v>
      </c>
      <c r="D199" s="30">
        <v>33</v>
      </c>
      <c r="E199" s="31">
        <v>-3</v>
      </c>
      <c r="F199" s="31">
        <v>23.5</v>
      </c>
    </row>
    <row r="200" spans="2:6" x14ac:dyDescent="0.45">
      <c r="B200" s="29" t="s">
        <v>315</v>
      </c>
      <c r="C200" s="65">
        <v>76.5</v>
      </c>
      <c r="D200" s="30">
        <v>20</v>
      </c>
      <c r="E200" s="31">
        <v>3</v>
      </c>
      <c r="F200" s="31">
        <v>36</v>
      </c>
    </row>
    <row r="201" spans="2:6" x14ac:dyDescent="0.45">
      <c r="B201" s="29" t="s">
        <v>316</v>
      </c>
      <c r="C201" s="65">
        <v>76</v>
      </c>
      <c r="D201" s="30">
        <v>17.5</v>
      </c>
      <c r="E201" s="31">
        <v>5</v>
      </c>
      <c r="F201" s="31">
        <v>42</v>
      </c>
    </row>
    <row r="202" spans="2:6" x14ac:dyDescent="0.45">
      <c r="B202" s="29" t="s">
        <v>317</v>
      </c>
      <c r="C202" s="65">
        <v>75</v>
      </c>
      <c r="D202" s="30">
        <v>24</v>
      </c>
      <c r="E202" s="31">
        <v>-4</v>
      </c>
      <c r="F202" s="31">
        <v>29.5</v>
      </c>
    </row>
    <row r="203" spans="2:6" x14ac:dyDescent="0.45">
      <c r="B203" s="29" t="s">
        <v>318</v>
      </c>
      <c r="C203" s="65">
        <v>75</v>
      </c>
      <c r="D203" s="30">
        <v>29</v>
      </c>
      <c r="E203" s="31">
        <v>-9</v>
      </c>
      <c r="F203" s="31">
        <v>47.5</v>
      </c>
    </row>
    <row r="204" spans="2:6" x14ac:dyDescent="0.45">
      <c r="B204" s="29" t="s">
        <v>319</v>
      </c>
      <c r="C204" s="65">
        <v>74</v>
      </c>
      <c r="D204" s="30">
        <v>8.5</v>
      </c>
      <c r="E204" s="31">
        <v>21</v>
      </c>
      <c r="F204" s="31">
        <v>27</v>
      </c>
    </row>
    <row r="205" spans="2:6" x14ac:dyDescent="0.45">
      <c r="B205" s="29" t="s">
        <v>320</v>
      </c>
      <c r="C205" s="65">
        <v>73</v>
      </c>
      <c r="D205" s="30">
        <v>23</v>
      </c>
      <c r="E205" s="31">
        <v>1</v>
      </c>
      <c r="F205" s="31">
        <v>29.5</v>
      </c>
    </row>
    <row r="206" spans="2:6" x14ac:dyDescent="0.45">
      <c r="B206" s="29" t="s">
        <v>321</v>
      </c>
      <c r="C206" s="65">
        <v>72.5</v>
      </c>
      <c r="D206" s="30">
        <v>28</v>
      </c>
      <c r="E206" s="31">
        <v>-0.5</v>
      </c>
      <c r="F206" s="31">
        <v>36.5</v>
      </c>
    </row>
    <row r="207" spans="2:6" x14ac:dyDescent="0.45">
      <c r="B207" s="29" t="s">
        <v>322</v>
      </c>
      <c r="C207" s="65">
        <v>72.5</v>
      </c>
      <c r="D207" s="30">
        <v>23</v>
      </c>
      <c r="E207" s="31">
        <v>-2</v>
      </c>
      <c r="F207" s="31">
        <v>26.5</v>
      </c>
    </row>
    <row r="208" spans="2:6" x14ac:dyDescent="0.45">
      <c r="B208" s="29" t="s">
        <v>323</v>
      </c>
      <c r="C208" s="65">
        <v>72.5</v>
      </c>
      <c r="D208" s="30">
        <v>18</v>
      </c>
      <c r="E208" s="31">
        <v>-10.5</v>
      </c>
      <c r="F208" s="31">
        <v>19</v>
      </c>
    </row>
    <row r="209" spans="2:6" x14ac:dyDescent="0.45">
      <c r="B209" s="29" t="s">
        <v>324</v>
      </c>
      <c r="C209" s="65">
        <v>72.5</v>
      </c>
      <c r="D209" s="30">
        <v>28</v>
      </c>
      <c r="E209" s="31">
        <v>-7</v>
      </c>
      <c r="F209" s="31">
        <v>19</v>
      </c>
    </row>
    <row r="210" spans="2:6" x14ac:dyDescent="0.45">
      <c r="B210" s="29" t="s">
        <v>325</v>
      </c>
      <c r="C210" s="65">
        <v>72.5</v>
      </c>
      <c r="D210" s="30">
        <v>39</v>
      </c>
      <c r="E210" s="31">
        <v>-10.5</v>
      </c>
      <c r="F210" s="31">
        <v>22.5</v>
      </c>
    </row>
    <row r="211" spans="2:6" x14ac:dyDescent="0.45">
      <c r="B211" s="29" t="s">
        <v>326</v>
      </c>
      <c r="C211" s="65">
        <v>72.5</v>
      </c>
      <c r="D211" s="30">
        <v>38</v>
      </c>
      <c r="E211" s="31">
        <v>-9</v>
      </c>
      <c r="F211" s="31">
        <v>19</v>
      </c>
    </row>
    <row r="212" spans="2:6" x14ac:dyDescent="0.45">
      <c r="B212" s="29" t="s">
        <v>327</v>
      </c>
      <c r="C212" s="65">
        <v>72.5</v>
      </c>
      <c r="D212" s="30">
        <v>23</v>
      </c>
      <c r="E212" s="31">
        <v>3</v>
      </c>
      <c r="F212" s="31">
        <v>46.5</v>
      </c>
    </row>
    <row r="213" spans="2:6" x14ac:dyDescent="0.45">
      <c r="B213" s="29" t="s">
        <v>328</v>
      </c>
      <c r="C213" s="65">
        <v>72.5</v>
      </c>
      <c r="D213" s="30">
        <v>23</v>
      </c>
      <c r="E213" s="31">
        <v>-2</v>
      </c>
      <c r="F213" s="31">
        <v>26.5</v>
      </c>
    </row>
    <row r="214" spans="2:6" x14ac:dyDescent="0.45">
      <c r="B214" s="29" t="s">
        <v>329</v>
      </c>
      <c r="C214" s="65">
        <v>72.5</v>
      </c>
      <c r="D214" s="30">
        <v>23</v>
      </c>
      <c r="E214" s="31">
        <v>-2</v>
      </c>
      <c r="F214" s="31">
        <v>26.5</v>
      </c>
    </row>
    <row r="215" spans="2:6" x14ac:dyDescent="0.45">
      <c r="B215" s="29" t="s">
        <v>330</v>
      </c>
      <c r="C215" s="65">
        <v>72.5</v>
      </c>
      <c r="D215" s="30">
        <v>33</v>
      </c>
      <c r="E215" s="31">
        <v>-2</v>
      </c>
      <c r="F215" s="31">
        <v>26.5</v>
      </c>
    </row>
    <row r="216" spans="2:6" x14ac:dyDescent="0.45">
      <c r="B216" s="29" t="s">
        <v>331</v>
      </c>
      <c r="C216" s="65">
        <v>72.5</v>
      </c>
      <c r="D216" s="30">
        <v>33</v>
      </c>
      <c r="E216" s="31">
        <v>-2</v>
      </c>
      <c r="F216" s="31">
        <v>26.5</v>
      </c>
    </row>
    <row r="217" spans="2:6" x14ac:dyDescent="0.45">
      <c r="B217" s="29" t="s">
        <v>332</v>
      </c>
      <c r="C217" s="65">
        <v>72.5</v>
      </c>
      <c r="D217" s="30">
        <v>23</v>
      </c>
      <c r="E217" s="31">
        <v>-2</v>
      </c>
      <c r="F217" s="31">
        <v>26.5</v>
      </c>
    </row>
    <row r="218" spans="2:6" x14ac:dyDescent="0.45">
      <c r="B218" s="29" t="s">
        <v>333</v>
      </c>
      <c r="C218" s="65">
        <v>72.5</v>
      </c>
      <c r="D218" s="30">
        <v>33</v>
      </c>
      <c r="E218" s="31">
        <v>3</v>
      </c>
      <c r="F218" s="31">
        <v>26.5</v>
      </c>
    </row>
    <row r="219" spans="2:6" x14ac:dyDescent="0.45">
      <c r="B219" s="29" t="s">
        <v>334</v>
      </c>
      <c r="C219" s="65">
        <v>72.5</v>
      </c>
      <c r="D219" s="30">
        <v>23</v>
      </c>
      <c r="E219" s="31">
        <v>3</v>
      </c>
      <c r="F219" s="31">
        <v>26.5</v>
      </c>
    </row>
    <row r="220" spans="2:6" x14ac:dyDescent="0.45">
      <c r="B220" s="29" t="s">
        <v>335</v>
      </c>
      <c r="C220" s="65">
        <v>72.5</v>
      </c>
      <c r="D220" s="30">
        <v>39</v>
      </c>
      <c r="E220" s="31">
        <v>-4</v>
      </c>
      <c r="F220" s="31">
        <v>32</v>
      </c>
    </row>
    <row r="221" spans="2:6" x14ac:dyDescent="0.45">
      <c r="B221" s="29" t="s">
        <v>336</v>
      </c>
      <c r="C221" s="65">
        <v>70.5</v>
      </c>
      <c r="D221" s="30">
        <v>33</v>
      </c>
      <c r="E221" s="31">
        <v>-4</v>
      </c>
      <c r="F221" s="31">
        <v>28</v>
      </c>
    </row>
    <row r="222" spans="2:6" x14ac:dyDescent="0.45">
      <c r="B222" s="29" t="s">
        <v>337</v>
      </c>
      <c r="C222" s="65">
        <v>70</v>
      </c>
      <c r="D222" s="30">
        <v>34</v>
      </c>
      <c r="E222" s="31">
        <v>-7</v>
      </c>
      <c r="F222" s="31">
        <v>26</v>
      </c>
    </row>
    <row r="224" spans="2:6" ht="14.65" thickBot="1" x14ac:dyDescent="0.5"/>
    <row r="225" spans="2:6" ht="44.1" customHeight="1" thickBot="1" x14ac:dyDescent="0.5">
      <c r="B225" s="88" t="s">
        <v>439</v>
      </c>
      <c r="C225" s="89"/>
      <c r="D225" s="89"/>
      <c r="E225" s="89"/>
      <c r="F225" s="90"/>
    </row>
    <row r="226" spans="2:6" ht="15.75" thickBot="1" x14ac:dyDescent="0.5">
      <c r="B226" s="52" t="s">
        <v>138</v>
      </c>
      <c r="C226" s="55" t="s">
        <v>58</v>
      </c>
      <c r="D226" s="53" t="s">
        <v>59</v>
      </c>
      <c r="E226" s="55" t="s">
        <v>60</v>
      </c>
      <c r="F226" s="76" t="s">
        <v>61</v>
      </c>
    </row>
    <row r="227" spans="2:6" x14ac:dyDescent="0.45">
      <c r="B227" s="48" t="s">
        <v>339</v>
      </c>
      <c r="C227" s="69">
        <v>100</v>
      </c>
      <c r="D227" s="49">
        <v>30</v>
      </c>
      <c r="E227" s="56">
        <v>45</v>
      </c>
      <c r="F227" s="77">
        <v>39</v>
      </c>
    </row>
    <row r="228" spans="2:6" x14ac:dyDescent="0.45">
      <c r="B228" s="42" t="s">
        <v>340</v>
      </c>
      <c r="C228" s="65">
        <v>100</v>
      </c>
      <c r="D228" s="30">
        <v>30</v>
      </c>
      <c r="E228" s="57">
        <v>30</v>
      </c>
      <c r="F228" s="60">
        <v>67</v>
      </c>
    </row>
    <row r="229" spans="2:6" x14ac:dyDescent="0.45">
      <c r="B229" s="42" t="s">
        <v>341</v>
      </c>
      <c r="C229" s="65">
        <v>100</v>
      </c>
      <c r="D229" s="30">
        <v>30</v>
      </c>
      <c r="E229" s="57">
        <v>35</v>
      </c>
      <c r="F229" s="60">
        <v>49</v>
      </c>
    </row>
    <row r="230" spans="2:6" x14ac:dyDescent="0.45">
      <c r="B230" s="42" t="s">
        <v>342</v>
      </c>
      <c r="C230" s="65">
        <v>100</v>
      </c>
      <c r="D230" s="30">
        <v>30</v>
      </c>
      <c r="E230" s="57">
        <v>15</v>
      </c>
      <c r="F230" s="60">
        <v>58</v>
      </c>
    </row>
    <row r="231" spans="2:6" x14ac:dyDescent="0.45">
      <c r="B231" s="42" t="s">
        <v>343</v>
      </c>
      <c r="C231" s="65">
        <v>100</v>
      </c>
      <c r="D231" s="30">
        <v>10</v>
      </c>
      <c r="E231" s="57">
        <v>30</v>
      </c>
      <c r="F231" s="60">
        <v>50</v>
      </c>
    </row>
    <row r="232" spans="2:6" x14ac:dyDescent="0.45">
      <c r="B232" s="42" t="s">
        <v>344</v>
      </c>
      <c r="C232" s="65">
        <v>100</v>
      </c>
      <c r="D232" s="30">
        <v>20</v>
      </c>
      <c r="E232" s="57">
        <v>50</v>
      </c>
      <c r="F232" s="60">
        <v>60</v>
      </c>
    </row>
    <row r="233" spans="2:6" x14ac:dyDescent="0.45">
      <c r="B233" s="42" t="s">
        <v>345</v>
      </c>
      <c r="C233" s="65">
        <v>100</v>
      </c>
      <c r="D233" s="30">
        <v>30</v>
      </c>
      <c r="E233" s="57">
        <v>50</v>
      </c>
      <c r="F233" s="60">
        <v>53</v>
      </c>
    </row>
    <row r="234" spans="2:6" x14ac:dyDescent="0.45">
      <c r="B234" s="42" t="s">
        <v>346</v>
      </c>
      <c r="C234" s="65">
        <v>100</v>
      </c>
      <c r="D234" s="30">
        <v>30</v>
      </c>
      <c r="E234" s="57">
        <v>35</v>
      </c>
      <c r="F234" s="60">
        <v>37</v>
      </c>
    </row>
    <row r="235" spans="2:6" x14ac:dyDescent="0.45">
      <c r="B235" s="42" t="s">
        <v>347</v>
      </c>
      <c r="C235" s="65">
        <v>100</v>
      </c>
      <c r="D235" s="30">
        <v>25</v>
      </c>
      <c r="E235" s="57">
        <v>28</v>
      </c>
      <c r="F235" s="60">
        <v>71.5</v>
      </c>
    </row>
    <row r="236" spans="2:6" x14ac:dyDescent="0.45">
      <c r="B236" s="42" t="s">
        <v>348</v>
      </c>
      <c r="C236" s="65">
        <v>100</v>
      </c>
      <c r="D236" s="30">
        <v>36</v>
      </c>
      <c r="E236" s="57">
        <v>45</v>
      </c>
      <c r="F236" s="60">
        <v>49.5</v>
      </c>
    </row>
    <row r="237" spans="2:6" x14ac:dyDescent="0.45">
      <c r="B237" s="42" t="s">
        <v>349</v>
      </c>
      <c r="C237" s="65">
        <v>100</v>
      </c>
      <c r="D237" s="30">
        <v>65</v>
      </c>
      <c r="E237" s="57">
        <v>-7</v>
      </c>
      <c r="F237" s="60">
        <v>62</v>
      </c>
    </row>
    <row r="238" spans="2:6" x14ac:dyDescent="0.45">
      <c r="B238" s="42" t="s">
        <v>350</v>
      </c>
      <c r="C238" s="65">
        <v>100</v>
      </c>
      <c r="D238" s="30">
        <v>50</v>
      </c>
      <c r="E238" s="57">
        <v>55</v>
      </c>
      <c r="F238" s="60">
        <v>56</v>
      </c>
    </row>
    <row r="239" spans="2:6" x14ac:dyDescent="0.45">
      <c r="B239" s="42" t="s">
        <v>351</v>
      </c>
      <c r="C239" s="65">
        <v>100</v>
      </c>
      <c r="D239" s="30">
        <v>35</v>
      </c>
      <c r="E239" s="57">
        <v>33</v>
      </c>
      <c r="F239" s="60">
        <v>57.5</v>
      </c>
    </row>
    <row r="240" spans="2:6" x14ac:dyDescent="0.45">
      <c r="B240" s="42" t="s">
        <v>352</v>
      </c>
      <c r="C240" s="65">
        <v>100</v>
      </c>
      <c r="D240" s="30">
        <v>43</v>
      </c>
      <c r="E240" s="57">
        <v>40</v>
      </c>
      <c r="F240" s="60">
        <v>56</v>
      </c>
    </row>
    <row r="241" spans="2:6" x14ac:dyDescent="0.45">
      <c r="B241" s="42" t="s">
        <v>353</v>
      </c>
      <c r="C241" s="65">
        <v>100</v>
      </c>
      <c r="D241" s="30">
        <v>30</v>
      </c>
      <c r="E241" s="57">
        <v>15</v>
      </c>
      <c r="F241" s="60">
        <v>47</v>
      </c>
    </row>
    <row r="242" spans="2:6" x14ac:dyDescent="0.45">
      <c r="B242" s="42" t="s">
        <v>354</v>
      </c>
      <c r="C242" s="65">
        <v>100</v>
      </c>
      <c r="D242" s="30">
        <v>10</v>
      </c>
      <c r="E242" s="57">
        <v>20</v>
      </c>
      <c r="F242" s="60">
        <v>20</v>
      </c>
    </row>
    <row r="243" spans="2:6" x14ac:dyDescent="0.45">
      <c r="B243" s="42" t="s">
        <v>355</v>
      </c>
      <c r="C243" s="65">
        <v>100</v>
      </c>
      <c r="D243" s="30">
        <v>30</v>
      </c>
      <c r="E243" s="57">
        <v>15</v>
      </c>
      <c r="F243" s="60">
        <v>30</v>
      </c>
    </row>
    <row r="244" spans="2:6" x14ac:dyDescent="0.45">
      <c r="B244" s="42" t="s">
        <v>356</v>
      </c>
      <c r="C244" s="65">
        <v>100</v>
      </c>
      <c r="D244" s="30">
        <v>30</v>
      </c>
      <c r="E244" s="57">
        <v>25</v>
      </c>
      <c r="F244" s="60">
        <v>46.5</v>
      </c>
    </row>
    <row r="245" spans="2:6" x14ac:dyDescent="0.45">
      <c r="B245" s="42" t="s">
        <v>357</v>
      </c>
      <c r="C245" s="65">
        <v>100</v>
      </c>
      <c r="D245" s="30">
        <v>10</v>
      </c>
      <c r="E245" s="57">
        <v>25</v>
      </c>
      <c r="F245" s="60">
        <v>37</v>
      </c>
    </row>
    <row r="246" spans="2:6" x14ac:dyDescent="0.45">
      <c r="B246" s="42" t="s">
        <v>358</v>
      </c>
      <c r="C246" s="65">
        <v>100</v>
      </c>
      <c r="D246" s="30">
        <v>30</v>
      </c>
      <c r="E246" s="57">
        <v>43</v>
      </c>
      <c r="F246" s="60">
        <v>52</v>
      </c>
    </row>
    <row r="247" spans="2:6" x14ac:dyDescent="0.45">
      <c r="B247" s="42" t="s">
        <v>359</v>
      </c>
      <c r="C247" s="65">
        <v>100</v>
      </c>
      <c r="D247" s="30">
        <v>30</v>
      </c>
      <c r="E247" s="57">
        <v>43</v>
      </c>
      <c r="F247" s="60">
        <v>44</v>
      </c>
    </row>
    <row r="248" spans="2:6" x14ac:dyDescent="0.45">
      <c r="B248" s="42" t="s">
        <v>360</v>
      </c>
      <c r="C248" s="65">
        <v>100</v>
      </c>
      <c r="D248" s="30">
        <v>30</v>
      </c>
      <c r="E248" s="57">
        <v>57</v>
      </c>
      <c r="F248" s="60">
        <v>52.5</v>
      </c>
    </row>
    <row r="249" spans="2:6" x14ac:dyDescent="0.45">
      <c r="B249" s="42" t="s">
        <v>361</v>
      </c>
      <c r="C249" s="65">
        <v>100</v>
      </c>
      <c r="D249" s="30">
        <v>10</v>
      </c>
      <c r="E249" s="57">
        <v>23</v>
      </c>
      <c r="F249" s="60">
        <v>33</v>
      </c>
    </row>
    <row r="250" spans="2:6" x14ac:dyDescent="0.45">
      <c r="B250" s="42" t="s">
        <v>362</v>
      </c>
      <c r="C250" s="65">
        <v>100</v>
      </c>
      <c r="D250" s="30">
        <v>10</v>
      </c>
      <c r="E250" s="57">
        <v>25</v>
      </c>
      <c r="F250" s="60">
        <v>35</v>
      </c>
    </row>
    <row r="251" spans="2:6" x14ac:dyDescent="0.45">
      <c r="B251" s="42" t="s">
        <v>363</v>
      </c>
      <c r="C251" s="65">
        <v>100</v>
      </c>
      <c r="D251" s="30">
        <v>30</v>
      </c>
      <c r="E251" s="57">
        <v>25</v>
      </c>
      <c r="F251" s="60">
        <v>40</v>
      </c>
    </row>
    <row r="252" spans="2:6" x14ac:dyDescent="0.45">
      <c r="B252" s="42" t="s">
        <v>364</v>
      </c>
      <c r="C252" s="65">
        <v>100</v>
      </c>
      <c r="D252" s="30">
        <v>33</v>
      </c>
      <c r="E252" s="57">
        <v>15</v>
      </c>
      <c r="F252" s="60">
        <v>36</v>
      </c>
    </row>
    <row r="253" spans="2:6" x14ac:dyDescent="0.45">
      <c r="B253" s="42" t="s">
        <v>365</v>
      </c>
      <c r="C253" s="65">
        <v>100</v>
      </c>
      <c r="D253" s="30">
        <v>30</v>
      </c>
      <c r="E253" s="57">
        <v>25</v>
      </c>
      <c r="F253" s="60">
        <v>38</v>
      </c>
    </row>
    <row r="254" spans="2:6" x14ac:dyDescent="0.45">
      <c r="B254" s="42" t="s">
        <v>366</v>
      </c>
      <c r="C254" s="65">
        <v>100</v>
      </c>
      <c r="D254" s="30">
        <v>30</v>
      </c>
      <c r="E254" s="57">
        <v>62</v>
      </c>
      <c r="F254" s="60">
        <v>42.5</v>
      </c>
    </row>
    <row r="255" spans="2:6" x14ac:dyDescent="0.45">
      <c r="B255" s="42" t="s">
        <v>367</v>
      </c>
      <c r="C255" s="65">
        <v>100</v>
      </c>
      <c r="D255" s="30">
        <v>30</v>
      </c>
      <c r="E255" s="57">
        <v>43</v>
      </c>
      <c r="F255" s="60">
        <v>44</v>
      </c>
    </row>
    <row r="256" spans="2:6" x14ac:dyDescent="0.45">
      <c r="B256" s="42" t="s">
        <v>368</v>
      </c>
      <c r="C256" s="65">
        <v>100</v>
      </c>
      <c r="D256" s="30">
        <v>33</v>
      </c>
      <c r="E256" s="57">
        <v>18</v>
      </c>
      <c r="F256" s="60">
        <v>57</v>
      </c>
    </row>
    <row r="257" spans="2:6" x14ac:dyDescent="0.45">
      <c r="B257" s="42" t="s">
        <v>369</v>
      </c>
      <c r="C257" s="65">
        <v>100</v>
      </c>
      <c r="D257" s="30">
        <v>30</v>
      </c>
      <c r="E257" s="57">
        <v>25</v>
      </c>
      <c r="F257" s="60">
        <v>41</v>
      </c>
    </row>
    <row r="258" spans="2:6" x14ac:dyDescent="0.45">
      <c r="B258" s="42" t="s">
        <v>370</v>
      </c>
      <c r="C258" s="65">
        <v>100</v>
      </c>
      <c r="D258" s="30">
        <v>30</v>
      </c>
      <c r="E258" s="57">
        <v>18</v>
      </c>
      <c r="F258" s="60">
        <v>38</v>
      </c>
    </row>
    <row r="259" spans="2:6" x14ac:dyDescent="0.45">
      <c r="B259" s="42" t="s">
        <v>371</v>
      </c>
      <c r="C259" s="65">
        <v>100</v>
      </c>
      <c r="D259" s="30">
        <v>20</v>
      </c>
      <c r="E259" s="57">
        <v>41</v>
      </c>
      <c r="F259" s="60">
        <v>47.5</v>
      </c>
    </row>
    <row r="260" spans="2:6" x14ac:dyDescent="0.45">
      <c r="B260" s="42" t="s">
        <v>372</v>
      </c>
      <c r="C260" s="65">
        <v>100</v>
      </c>
      <c r="D260" s="30">
        <v>35</v>
      </c>
      <c r="E260" s="57">
        <v>25</v>
      </c>
      <c r="F260" s="60">
        <v>47.5</v>
      </c>
    </row>
    <row r="261" spans="2:6" x14ac:dyDescent="0.45">
      <c r="B261" s="42" t="s">
        <v>373</v>
      </c>
      <c r="C261" s="65">
        <v>100</v>
      </c>
      <c r="D261" s="30">
        <v>35</v>
      </c>
      <c r="E261" s="57">
        <v>40</v>
      </c>
      <c r="F261" s="60">
        <v>30</v>
      </c>
    </row>
    <row r="262" spans="2:6" x14ac:dyDescent="0.45">
      <c r="B262" s="42" t="s">
        <v>374</v>
      </c>
      <c r="C262" s="65">
        <v>100</v>
      </c>
      <c r="D262" s="30">
        <v>43</v>
      </c>
      <c r="E262" s="57">
        <v>20</v>
      </c>
      <c r="F262" s="60">
        <v>41.5</v>
      </c>
    </row>
    <row r="263" spans="2:6" x14ac:dyDescent="0.45">
      <c r="B263" s="42" t="s">
        <v>375</v>
      </c>
      <c r="C263" s="65">
        <v>100</v>
      </c>
      <c r="D263" s="30">
        <v>35</v>
      </c>
      <c r="E263" s="57">
        <v>55</v>
      </c>
      <c r="F263" s="60">
        <v>36</v>
      </c>
    </row>
    <row r="264" spans="2:6" x14ac:dyDescent="0.45">
      <c r="B264" s="42" t="s">
        <v>376</v>
      </c>
      <c r="C264" s="65">
        <v>100</v>
      </c>
      <c r="D264" s="30">
        <v>10</v>
      </c>
      <c r="E264" s="57">
        <v>35</v>
      </c>
      <c r="F264" s="60">
        <v>60</v>
      </c>
    </row>
    <row r="265" spans="2:6" x14ac:dyDescent="0.45">
      <c r="B265" s="42" t="s">
        <v>377</v>
      </c>
      <c r="C265" s="65">
        <v>100</v>
      </c>
      <c r="D265" s="30">
        <v>30</v>
      </c>
      <c r="E265" s="57">
        <v>57</v>
      </c>
      <c r="F265" s="60">
        <v>46</v>
      </c>
    </row>
    <row r="266" spans="2:6" x14ac:dyDescent="0.45">
      <c r="B266" s="42" t="s">
        <v>378</v>
      </c>
      <c r="C266" s="65">
        <v>100</v>
      </c>
      <c r="D266" s="30">
        <v>30</v>
      </c>
      <c r="E266" s="57">
        <v>62</v>
      </c>
      <c r="F266" s="60">
        <v>45.5</v>
      </c>
    </row>
    <row r="267" spans="2:6" x14ac:dyDescent="0.45">
      <c r="B267" s="42" t="s">
        <v>379</v>
      </c>
      <c r="C267" s="65">
        <v>100</v>
      </c>
      <c r="D267" s="30">
        <v>30</v>
      </c>
      <c r="E267" s="57">
        <v>25</v>
      </c>
      <c r="F267" s="60">
        <v>38</v>
      </c>
    </row>
    <row r="268" spans="2:6" x14ac:dyDescent="0.45">
      <c r="B268" s="42" t="s">
        <v>380</v>
      </c>
      <c r="C268" s="65">
        <v>100</v>
      </c>
      <c r="D268" s="30">
        <v>10</v>
      </c>
      <c r="E268" s="57">
        <v>18</v>
      </c>
      <c r="F268" s="60">
        <v>33</v>
      </c>
    </row>
    <row r="269" spans="2:6" x14ac:dyDescent="0.45">
      <c r="B269" s="42" t="s">
        <v>381</v>
      </c>
      <c r="C269" s="65">
        <v>100</v>
      </c>
      <c r="D269" s="30">
        <v>30</v>
      </c>
      <c r="E269" s="57">
        <v>65</v>
      </c>
      <c r="F269" s="60">
        <v>73</v>
      </c>
    </row>
    <row r="270" spans="2:6" x14ac:dyDescent="0.45">
      <c r="B270" s="42" t="s">
        <v>382</v>
      </c>
      <c r="C270" s="65">
        <v>100</v>
      </c>
      <c r="D270" s="30">
        <v>30</v>
      </c>
      <c r="E270" s="57">
        <v>18</v>
      </c>
      <c r="F270" s="60">
        <v>37</v>
      </c>
    </row>
    <row r="271" spans="2:6" x14ac:dyDescent="0.45">
      <c r="B271" s="42" t="s">
        <v>383</v>
      </c>
      <c r="C271" s="65">
        <v>100</v>
      </c>
      <c r="D271" s="30">
        <v>20</v>
      </c>
      <c r="E271" s="57">
        <v>60</v>
      </c>
      <c r="F271" s="60">
        <v>72.5</v>
      </c>
    </row>
    <row r="272" spans="2:6" x14ac:dyDescent="0.45">
      <c r="B272" s="42" t="s">
        <v>384</v>
      </c>
      <c r="C272" s="65">
        <v>100</v>
      </c>
      <c r="D272" s="30">
        <v>30</v>
      </c>
      <c r="E272" s="57">
        <v>26</v>
      </c>
      <c r="F272" s="60">
        <v>46.5</v>
      </c>
    </row>
    <row r="273" spans="2:6" x14ac:dyDescent="0.45">
      <c r="B273" s="42" t="s">
        <v>385</v>
      </c>
      <c r="C273" s="65">
        <v>100</v>
      </c>
      <c r="D273" s="30">
        <v>30</v>
      </c>
      <c r="E273" s="57">
        <v>55</v>
      </c>
      <c r="F273" s="60">
        <v>51.5</v>
      </c>
    </row>
    <row r="274" spans="2:6" x14ac:dyDescent="0.45">
      <c r="B274" s="42" t="s">
        <v>386</v>
      </c>
      <c r="C274" s="65">
        <v>100</v>
      </c>
      <c r="D274" s="30">
        <v>30</v>
      </c>
      <c r="E274" s="57">
        <v>15</v>
      </c>
      <c r="F274" s="60">
        <v>33</v>
      </c>
    </row>
    <row r="275" spans="2:6" x14ac:dyDescent="0.45">
      <c r="B275" s="42" t="s">
        <v>387</v>
      </c>
      <c r="C275" s="65">
        <v>100</v>
      </c>
      <c r="D275" s="30">
        <v>30</v>
      </c>
      <c r="E275" s="57">
        <v>57</v>
      </c>
      <c r="F275" s="60">
        <v>25</v>
      </c>
    </row>
    <row r="276" spans="2:6" x14ac:dyDescent="0.45">
      <c r="B276" s="42" t="s">
        <v>388</v>
      </c>
      <c r="C276" s="65">
        <v>100</v>
      </c>
      <c r="D276" s="30">
        <v>30</v>
      </c>
      <c r="E276" s="57">
        <v>20</v>
      </c>
      <c r="F276" s="60">
        <v>39</v>
      </c>
    </row>
    <row r="277" spans="2:6" x14ac:dyDescent="0.45">
      <c r="B277" s="42" t="s">
        <v>389</v>
      </c>
      <c r="C277" s="65">
        <v>100</v>
      </c>
      <c r="D277" s="30">
        <v>30</v>
      </c>
      <c r="E277" s="57">
        <v>42</v>
      </c>
      <c r="F277" s="60">
        <v>50.5</v>
      </c>
    </row>
    <row r="278" spans="2:6" x14ac:dyDescent="0.45">
      <c r="B278" s="42" t="s">
        <v>390</v>
      </c>
      <c r="C278" s="65">
        <v>100</v>
      </c>
      <c r="D278" s="30">
        <v>30</v>
      </c>
      <c r="E278" s="57">
        <v>62</v>
      </c>
      <c r="F278" s="60">
        <v>45</v>
      </c>
    </row>
    <row r="279" spans="2:6" x14ac:dyDescent="0.45">
      <c r="B279" s="42" t="s">
        <v>391</v>
      </c>
      <c r="C279" s="65">
        <v>100</v>
      </c>
      <c r="D279" s="30">
        <v>30</v>
      </c>
      <c r="E279" s="57">
        <v>70</v>
      </c>
      <c r="F279" s="60">
        <v>49</v>
      </c>
    </row>
    <row r="280" spans="2:6" x14ac:dyDescent="0.45">
      <c r="B280" s="42" t="s">
        <v>392</v>
      </c>
      <c r="C280" s="65">
        <v>100</v>
      </c>
      <c r="D280" s="30">
        <v>30</v>
      </c>
      <c r="E280" s="57">
        <v>62</v>
      </c>
      <c r="F280" s="60">
        <v>55</v>
      </c>
    </row>
    <row r="281" spans="2:6" x14ac:dyDescent="0.45">
      <c r="B281" s="42" t="s">
        <v>393</v>
      </c>
      <c r="C281" s="65">
        <v>100</v>
      </c>
      <c r="D281" s="30">
        <v>30</v>
      </c>
      <c r="E281" s="57">
        <v>38</v>
      </c>
      <c r="F281" s="60">
        <v>37</v>
      </c>
    </row>
    <row r="282" spans="2:6" x14ac:dyDescent="0.45">
      <c r="B282" s="42" t="s">
        <v>394</v>
      </c>
      <c r="C282" s="65">
        <v>100</v>
      </c>
      <c r="D282" s="30">
        <v>30</v>
      </c>
      <c r="E282" s="57">
        <v>48</v>
      </c>
      <c r="F282" s="60">
        <v>50</v>
      </c>
    </row>
    <row r="283" spans="2:6" x14ac:dyDescent="0.45">
      <c r="B283" s="42" t="s">
        <v>395</v>
      </c>
      <c r="C283" s="65">
        <v>100</v>
      </c>
      <c r="D283" s="30">
        <v>30</v>
      </c>
      <c r="E283" s="57">
        <v>65</v>
      </c>
      <c r="F283" s="60">
        <v>64</v>
      </c>
    </row>
    <row r="284" spans="2:6" x14ac:dyDescent="0.45">
      <c r="B284" s="42" t="s">
        <v>396</v>
      </c>
      <c r="C284" s="65">
        <v>100</v>
      </c>
      <c r="D284" s="30">
        <v>30</v>
      </c>
      <c r="E284" s="57">
        <v>18</v>
      </c>
      <c r="F284" s="60">
        <v>38</v>
      </c>
    </row>
    <row r="285" spans="2:6" x14ac:dyDescent="0.45">
      <c r="B285" s="42" t="s">
        <v>397</v>
      </c>
      <c r="C285" s="65">
        <v>100</v>
      </c>
      <c r="D285" s="30">
        <v>30</v>
      </c>
      <c r="E285" s="57">
        <v>18</v>
      </c>
      <c r="F285" s="60">
        <v>37</v>
      </c>
    </row>
    <row r="286" spans="2:6" x14ac:dyDescent="0.45">
      <c r="B286" s="42" t="s">
        <v>398</v>
      </c>
      <c r="C286" s="65">
        <v>100</v>
      </c>
      <c r="D286" s="30">
        <v>30</v>
      </c>
      <c r="E286" s="57">
        <v>52</v>
      </c>
      <c r="F286" s="60">
        <v>47</v>
      </c>
    </row>
    <row r="287" spans="2:6" x14ac:dyDescent="0.45">
      <c r="B287" s="42" t="s">
        <v>399</v>
      </c>
      <c r="C287" s="65">
        <v>100</v>
      </c>
      <c r="D287" s="30">
        <v>30</v>
      </c>
      <c r="E287" s="57">
        <v>62</v>
      </c>
      <c r="F287" s="60">
        <v>48</v>
      </c>
    </row>
    <row r="288" spans="2:6" x14ac:dyDescent="0.45">
      <c r="B288" s="42" t="s">
        <v>400</v>
      </c>
      <c r="C288" s="65">
        <v>100</v>
      </c>
      <c r="D288" s="30">
        <v>30</v>
      </c>
      <c r="E288" s="57">
        <v>82</v>
      </c>
      <c r="F288" s="60">
        <v>51</v>
      </c>
    </row>
    <row r="289" spans="2:6" x14ac:dyDescent="0.45">
      <c r="B289" s="42" t="s">
        <v>401</v>
      </c>
      <c r="C289" s="65">
        <v>100</v>
      </c>
      <c r="D289" s="30">
        <v>30</v>
      </c>
      <c r="E289" s="57">
        <v>50</v>
      </c>
      <c r="F289" s="60">
        <v>41</v>
      </c>
    </row>
    <row r="290" spans="2:6" x14ac:dyDescent="0.45">
      <c r="B290" s="42" t="s">
        <v>402</v>
      </c>
      <c r="C290" s="65">
        <v>100</v>
      </c>
      <c r="D290" s="30">
        <v>23</v>
      </c>
      <c r="E290" s="57">
        <v>17</v>
      </c>
      <c r="F290" s="60">
        <v>51</v>
      </c>
    </row>
    <row r="291" spans="2:6" x14ac:dyDescent="0.45">
      <c r="B291" s="42" t="s">
        <v>403</v>
      </c>
      <c r="C291" s="65">
        <v>100</v>
      </c>
      <c r="D291" s="30">
        <v>30</v>
      </c>
      <c r="E291" s="57">
        <v>35</v>
      </c>
      <c r="F291" s="60">
        <v>71.5</v>
      </c>
    </row>
    <row r="292" spans="2:6" x14ac:dyDescent="0.45">
      <c r="B292" s="42" t="s">
        <v>404</v>
      </c>
      <c r="C292" s="65">
        <v>100</v>
      </c>
      <c r="D292" s="30">
        <v>30</v>
      </c>
      <c r="E292" s="57">
        <v>52</v>
      </c>
      <c r="F292" s="60">
        <v>48</v>
      </c>
    </row>
    <row r="293" spans="2:6" x14ac:dyDescent="0.45">
      <c r="B293" s="42" t="s">
        <v>405</v>
      </c>
      <c r="C293" s="65">
        <v>100</v>
      </c>
      <c r="D293" s="30">
        <v>30</v>
      </c>
      <c r="E293" s="57">
        <v>49</v>
      </c>
      <c r="F293" s="60">
        <v>64.5</v>
      </c>
    </row>
    <row r="294" spans="2:6" x14ac:dyDescent="0.45">
      <c r="B294" s="42" t="s">
        <v>406</v>
      </c>
      <c r="C294" s="65">
        <v>100</v>
      </c>
      <c r="D294" s="30">
        <v>30</v>
      </c>
      <c r="E294" s="57">
        <v>8</v>
      </c>
      <c r="F294" s="60">
        <v>32</v>
      </c>
    </row>
    <row r="295" spans="2:6" x14ac:dyDescent="0.45">
      <c r="B295" s="42" t="s">
        <v>407</v>
      </c>
      <c r="C295" s="65">
        <v>100</v>
      </c>
      <c r="D295" s="30">
        <v>30</v>
      </c>
      <c r="E295" s="57">
        <v>28</v>
      </c>
      <c r="F295" s="60">
        <v>36</v>
      </c>
    </row>
    <row r="296" spans="2:6" x14ac:dyDescent="0.45">
      <c r="B296" s="42" t="s">
        <v>408</v>
      </c>
      <c r="C296" s="65">
        <v>100</v>
      </c>
      <c r="D296" s="30">
        <v>30</v>
      </c>
      <c r="E296" s="57">
        <v>38</v>
      </c>
      <c r="F296" s="60">
        <v>36</v>
      </c>
    </row>
    <row r="297" spans="2:6" x14ac:dyDescent="0.45">
      <c r="B297" s="42" t="s">
        <v>409</v>
      </c>
      <c r="C297" s="65">
        <v>100</v>
      </c>
      <c r="D297" s="30">
        <v>30</v>
      </c>
      <c r="E297" s="57">
        <v>75</v>
      </c>
      <c r="F297" s="60">
        <v>49.5</v>
      </c>
    </row>
    <row r="298" spans="2:6" x14ac:dyDescent="0.45">
      <c r="B298" s="42" t="s">
        <v>410</v>
      </c>
      <c r="C298" s="65">
        <v>100</v>
      </c>
      <c r="D298" s="30">
        <v>30</v>
      </c>
      <c r="E298" s="57">
        <v>77</v>
      </c>
      <c r="F298" s="60">
        <v>56.5</v>
      </c>
    </row>
    <row r="299" spans="2:6" x14ac:dyDescent="0.45">
      <c r="B299" s="42" t="s">
        <v>411</v>
      </c>
      <c r="C299" s="65">
        <v>100</v>
      </c>
      <c r="D299" s="30">
        <v>30</v>
      </c>
      <c r="E299" s="57">
        <v>62</v>
      </c>
      <c r="F299" s="60">
        <v>54</v>
      </c>
    </row>
    <row r="300" spans="2:6" x14ac:dyDescent="0.45">
      <c r="B300" s="42" t="s">
        <v>412</v>
      </c>
      <c r="C300" s="65">
        <v>100</v>
      </c>
      <c r="D300" s="30">
        <v>30</v>
      </c>
      <c r="E300" s="57">
        <v>62</v>
      </c>
      <c r="F300" s="60">
        <v>52</v>
      </c>
    </row>
    <row r="301" spans="2:6" x14ac:dyDescent="0.45">
      <c r="B301" s="42" t="s">
        <v>413</v>
      </c>
      <c r="C301" s="65">
        <v>100</v>
      </c>
      <c r="D301" s="30">
        <v>30</v>
      </c>
      <c r="E301" s="57">
        <v>52</v>
      </c>
      <c r="F301" s="60">
        <v>51</v>
      </c>
    </row>
    <row r="302" spans="2:6" x14ac:dyDescent="0.45">
      <c r="B302" s="42" t="s">
        <v>414</v>
      </c>
      <c r="C302" s="65">
        <v>100</v>
      </c>
      <c r="D302" s="30">
        <v>30</v>
      </c>
      <c r="E302" s="57">
        <v>18</v>
      </c>
      <c r="F302" s="60">
        <v>44.5</v>
      </c>
    </row>
    <row r="303" spans="2:6" x14ac:dyDescent="0.45">
      <c r="B303" s="42" t="s">
        <v>415</v>
      </c>
      <c r="C303" s="65">
        <v>100</v>
      </c>
      <c r="D303" s="30">
        <v>30</v>
      </c>
      <c r="E303" s="57">
        <v>25</v>
      </c>
      <c r="F303" s="60">
        <v>42</v>
      </c>
    </row>
    <row r="304" spans="2:6" x14ac:dyDescent="0.45">
      <c r="B304" s="42" t="s">
        <v>416</v>
      </c>
      <c r="C304" s="65">
        <v>100</v>
      </c>
      <c r="D304" s="30">
        <v>30</v>
      </c>
      <c r="E304" s="57">
        <v>18</v>
      </c>
      <c r="F304" s="60">
        <v>40</v>
      </c>
    </row>
    <row r="305" spans="2:6" x14ac:dyDescent="0.45">
      <c r="B305" s="42" t="s">
        <v>417</v>
      </c>
      <c r="C305" s="65">
        <v>100</v>
      </c>
      <c r="D305" s="30">
        <v>30</v>
      </c>
      <c r="E305" s="57">
        <v>15</v>
      </c>
      <c r="F305" s="60">
        <v>58</v>
      </c>
    </row>
    <row r="306" spans="2:6" x14ac:dyDescent="0.45">
      <c r="B306" s="42" t="s">
        <v>418</v>
      </c>
      <c r="C306" s="65">
        <v>100</v>
      </c>
      <c r="D306" s="30">
        <v>30</v>
      </c>
      <c r="E306" s="57">
        <v>80</v>
      </c>
      <c r="F306" s="60">
        <v>55</v>
      </c>
    </row>
    <row r="307" spans="2:6" x14ac:dyDescent="0.45">
      <c r="B307" s="42" t="s">
        <v>419</v>
      </c>
      <c r="C307" s="65">
        <v>100</v>
      </c>
      <c r="D307" s="30">
        <v>30</v>
      </c>
      <c r="E307" s="57">
        <v>38</v>
      </c>
      <c r="F307" s="60">
        <v>71.5</v>
      </c>
    </row>
    <row r="308" spans="2:6" x14ac:dyDescent="0.45">
      <c r="B308" s="42" t="s">
        <v>420</v>
      </c>
      <c r="C308" s="65">
        <v>100</v>
      </c>
      <c r="D308" s="30">
        <v>30</v>
      </c>
      <c r="E308" s="57">
        <v>30</v>
      </c>
      <c r="F308" s="60">
        <v>41.5</v>
      </c>
    </row>
    <row r="309" spans="2:6" x14ac:dyDescent="0.45">
      <c r="B309" s="42" t="s">
        <v>421</v>
      </c>
      <c r="C309" s="65">
        <v>100</v>
      </c>
      <c r="D309" s="30">
        <v>30</v>
      </c>
      <c r="E309" s="57">
        <v>65</v>
      </c>
      <c r="F309" s="60">
        <v>54.5</v>
      </c>
    </row>
    <row r="310" spans="2:6" x14ac:dyDescent="0.45">
      <c r="B310" s="42" t="s">
        <v>422</v>
      </c>
      <c r="C310" s="65">
        <v>100</v>
      </c>
      <c r="D310" s="30">
        <v>30</v>
      </c>
      <c r="E310" s="57">
        <v>50</v>
      </c>
      <c r="F310" s="60">
        <v>41</v>
      </c>
    </row>
    <row r="311" spans="2:6" x14ac:dyDescent="0.45">
      <c r="B311" s="42" t="s">
        <v>423</v>
      </c>
      <c r="C311" s="65">
        <v>100</v>
      </c>
      <c r="D311" s="30">
        <v>43</v>
      </c>
      <c r="E311" s="57">
        <v>20</v>
      </c>
      <c r="F311" s="60">
        <v>39</v>
      </c>
    </row>
    <row r="312" spans="2:6" x14ac:dyDescent="0.45">
      <c r="B312" s="42" t="s">
        <v>424</v>
      </c>
      <c r="C312" s="65">
        <v>100</v>
      </c>
      <c r="D312" s="30">
        <v>50</v>
      </c>
      <c r="E312" s="57">
        <v>55</v>
      </c>
      <c r="F312" s="60">
        <v>53</v>
      </c>
    </row>
    <row r="313" spans="2:6" x14ac:dyDescent="0.45">
      <c r="B313" s="42" t="s">
        <v>425</v>
      </c>
      <c r="C313" s="65">
        <v>100</v>
      </c>
      <c r="D313" s="30">
        <v>30</v>
      </c>
      <c r="E313" s="57">
        <v>20</v>
      </c>
      <c r="F313" s="60">
        <v>41</v>
      </c>
    </row>
    <row r="314" spans="2:6" x14ac:dyDescent="0.45">
      <c r="B314" s="42" t="s">
        <v>426</v>
      </c>
      <c r="C314" s="65">
        <v>100</v>
      </c>
      <c r="D314" s="30">
        <v>30</v>
      </c>
      <c r="E314" s="57">
        <v>15</v>
      </c>
      <c r="F314" s="60">
        <v>41</v>
      </c>
    </row>
    <row r="315" spans="2:6" x14ac:dyDescent="0.45">
      <c r="B315" s="42" t="s">
        <v>427</v>
      </c>
      <c r="C315" s="65">
        <v>100</v>
      </c>
      <c r="D315" s="30">
        <v>30</v>
      </c>
      <c r="E315" s="57">
        <v>38</v>
      </c>
      <c r="F315" s="60">
        <v>44</v>
      </c>
    </row>
    <row r="316" spans="2:6" x14ac:dyDescent="0.45">
      <c r="B316" s="42" t="s">
        <v>428</v>
      </c>
      <c r="C316" s="65">
        <v>100</v>
      </c>
      <c r="D316" s="30">
        <v>23</v>
      </c>
      <c r="E316" s="57">
        <v>-25</v>
      </c>
      <c r="F316" s="60">
        <v>31</v>
      </c>
    </row>
    <row r="317" spans="2:6" x14ac:dyDescent="0.45">
      <c r="B317" s="42" t="s">
        <v>429</v>
      </c>
      <c r="C317" s="65">
        <v>100</v>
      </c>
      <c r="D317" s="30">
        <v>30</v>
      </c>
      <c r="E317" s="57">
        <v>25</v>
      </c>
      <c r="F317" s="60">
        <v>38</v>
      </c>
    </row>
    <row r="318" spans="2:6" x14ac:dyDescent="0.45">
      <c r="B318" s="42" t="s">
        <v>430</v>
      </c>
      <c r="C318" s="65">
        <v>100</v>
      </c>
      <c r="D318" s="30">
        <v>30</v>
      </c>
      <c r="E318" s="57">
        <v>48</v>
      </c>
      <c r="F318" s="60">
        <v>39</v>
      </c>
    </row>
    <row r="319" spans="2:6" x14ac:dyDescent="0.45">
      <c r="B319" s="42" t="s">
        <v>431</v>
      </c>
      <c r="C319" s="65">
        <v>100</v>
      </c>
      <c r="D319" s="30">
        <v>30</v>
      </c>
      <c r="E319" s="57">
        <v>15</v>
      </c>
      <c r="F319" s="60">
        <v>37</v>
      </c>
    </row>
    <row r="320" spans="2:6" x14ac:dyDescent="0.45">
      <c r="B320" s="42" t="s">
        <v>432</v>
      </c>
      <c r="C320" s="65">
        <v>100</v>
      </c>
      <c r="D320" s="30">
        <v>10</v>
      </c>
      <c r="E320" s="57">
        <v>20</v>
      </c>
      <c r="F320" s="60">
        <v>31</v>
      </c>
    </row>
    <row r="321" spans="2:6" x14ac:dyDescent="0.45">
      <c r="B321" s="42" t="s">
        <v>433</v>
      </c>
      <c r="C321" s="65">
        <v>100</v>
      </c>
      <c r="D321" s="30">
        <v>10</v>
      </c>
      <c r="E321" s="57">
        <v>25</v>
      </c>
      <c r="F321" s="60">
        <v>48</v>
      </c>
    </row>
    <row r="322" spans="2:6" x14ac:dyDescent="0.45">
      <c r="B322" s="42" t="s">
        <v>434</v>
      </c>
      <c r="C322" s="65">
        <v>100</v>
      </c>
      <c r="D322" s="30">
        <v>30</v>
      </c>
      <c r="E322" s="57">
        <v>10</v>
      </c>
      <c r="F322" s="60">
        <v>34</v>
      </c>
    </row>
    <row r="323" spans="2:6" x14ac:dyDescent="0.45">
      <c r="B323" s="42" t="s">
        <v>435</v>
      </c>
      <c r="C323" s="65">
        <v>100</v>
      </c>
      <c r="D323" s="30">
        <v>30</v>
      </c>
      <c r="E323" s="57">
        <v>50</v>
      </c>
      <c r="F323" s="60">
        <v>44</v>
      </c>
    </row>
    <row r="324" spans="2:6" x14ac:dyDescent="0.45">
      <c r="B324" s="42" t="s">
        <v>436</v>
      </c>
      <c r="C324" s="65">
        <v>100</v>
      </c>
      <c r="D324" s="30">
        <v>30</v>
      </c>
      <c r="E324" s="57">
        <v>10</v>
      </c>
      <c r="F324" s="60">
        <v>37</v>
      </c>
    </row>
    <row r="325" spans="2:6" x14ac:dyDescent="0.45">
      <c r="B325" s="42" t="s">
        <v>437</v>
      </c>
      <c r="C325" s="65">
        <v>100</v>
      </c>
      <c r="D325" s="30">
        <v>10</v>
      </c>
      <c r="E325" s="57">
        <v>13</v>
      </c>
      <c r="F325" s="60">
        <v>23</v>
      </c>
    </row>
    <row r="326" spans="2:6" ht="14.65" thickBot="1" x14ac:dyDescent="0.5">
      <c r="B326" s="44" t="s">
        <v>438</v>
      </c>
      <c r="C326" s="66">
        <v>100</v>
      </c>
      <c r="D326" s="45">
        <v>10</v>
      </c>
      <c r="E326" s="58">
        <v>20</v>
      </c>
      <c r="F326" s="61">
        <v>32</v>
      </c>
    </row>
    <row r="327" spans="2:6" ht="14.65" thickBot="1" x14ac:dyDescent="0.5"/>
    <row r="328" spans="2:6" ht="39.4" customHeight="1" thickBot="1" x14ac:dyDescent="0.5">
      <c r="B328" s="88" t="s">
        <v>533</v>
      </c>
      <c r="C328" s="89"/>
      <c r="D328" s="89"/>
      <c r="E328" s="89"/>
      <c r="F328" s="90"/>
    </row>
    <row r="329" spans="2:6" ht="15.75" thickBot="1" x14ac:dyDescent="0.5">
      <c r="B329" s="52" t="s">
        <v>138</v>
      </c>
      <c r="C329" s="53" t="s">
        <v>58</v>
      </c>
      <c r="D329" s="55" t="s">
        <v>59</v>
      </c>
      <c r="E329" s="70" t="s">
        <v>60</v>
      </c>
      <c r="F329" s="74" t="s">
        <v>61</v>
      </c>
    </row>
    <row r="330" spans="2:6" x14ac:dyDescent="0.45">
      <c r="B330" s="48" t="s">
        <v>440</v>
      </c>
      <c r="C330" s="49">
        <v>102.5</v>
      </c>
      <c r="D330" s="69">
        <v>80</v>
      </c>
      <c r="E330" s="71">
        <v>5</v>
      </c>
      <c r="F330" s="75">
        <v>45</v>
      </c>
    </row>
    <row r="331" spans="2:6" x14ac:dyDescent="0.45">
      <c r="B331" s="42" t="s">
        <v>441</v>
      </c>
      <c r="C331" s="30">
        <v>91</v>
      </c>
      <c r="D331" s="65">
        <v>78.5</v>
      </c>
      <c r="E331" s="72">
        <v>-20</v>
      </c>
      <c r="F331" s="63">
        <v>54</v>
      </c>
    </row>
    <row r="332" spans="2:6" x14ac:dyDescent="0.45">
      <c r="B332" s="42" t="s">
        <v>442</v>
      </c>
      <c r="C332" s="30">
        <v>75</v>
      </c>
      <c r="D332" s="65">
        <v>77.5</v>
      </c>
      <c r="E332" s="72">
        <v>-5</v>
      </c>
      <c r="F332" s="63">
        <v>44</v>
      </c>
    </row>
    <row r="333" spans="2:6" x14ac:dyDescent="0.45">
      <c r="B333" s="42" t="s">
        <v>443</v>
      </c>
      <c r="C333" s="30">
        <v>75.5</v>
      </c>
      <c r="D333" s="65">
        <v>77.5</v>
      </c>
      <c r="E333" s="72">
        <v>-33</v>
      </c>
      <c r="F333" s="63">
        <v>55</v>
      </c>
    </row>
    <row r="334" spans="2:6" x14ac:dyDescent="0.45">
      <c r="B334" s="42" t="s">
        <v>444</v>
      </c>
      <c r="C334" s="30">
        <v>88.5</v>
      </c>
      <c r="D334" s="65">
        <v>72.5</v>
      </c>
      <c r="E334" s="72">
        <v>-20</v>
      </c>
      <c r="F334" s="63">
        <v>11.5</v>
      </c>
    </row>
    <row r="335" spans="2:6" x14ac:dyDescent="0.45">
      <c r="B335" s="42" t="s">
        <v>445</v>
      </c>
      <c r="C335" s="30">
        <v>88.5</v>
      </c>
      <c r="D335" s="65">
        <v>71.5</v>
      </c>
      <c r="E335" s="72">
        <v>-25</v>
      </c>
      <c r="F335" s="63">
        <v>37</v>
      </c>
    </row>
    <row r="336" spans="2:6" x14ac:dyDescent="0.45">
      <c r="B336" s="42" t="s">
        <v>446</v>
      </c>
      <c r="C336" s="30">
        <v>80</v>
      </c>
      <c r="D336" s="65">
        <v>70.5</v>
      </c>
      <c r="E336" s="72">
        <v>45</v>
      </c>
      <c r="F336" s="63">
        <v>57</v>
      </c>
    </row>
    <row r="337" spans="2:6" x14ac:dyDescent="0.45">
      <c r="B337" s="42" t="s">
        <v>447</v>
      </c>
      <c r="C337" s="30">
        <v>86</v>
      </c>
      <c r="D337" s="65">
        <v>70.5</v>
      </c>
      <c r="E337" s="72">
        <v>0</v>
      </c>
      <c r="F337" s="63">
        <v>36.5</v>
      </c>
    </row>
    <row r="338" spans="2:6" x14ac:dyDescent="0.45">
      <c r="B338" s="42" t="s">
        <v>448</v>
      </c>
      <c r="C338" s="30">
        <v>95</v>
      </c>
      <c r="D338" s="65">
        <v>70.5</v>
      </c>
      <c r="E338" s="72">
        <v>-15</v>
      </c>
      <c r="F338" s="63">
        <v>32</v>
      </c>
    </row>
    <row r="339" spans="2:6" x14ac:dyDescent="0.45">
      <c r="B339" s="42" t="s">
        <v>449</v>
      </c>
      <c r="C339" s="30">
        <v>82.5</v>
      </c>
      <c r="D339" s="65">
        <v>70.5</v>
      </c>
      <c r="E339" s="72">
        <v>-27</v>
      </c>
      <c r="F339" s="63">
        <v>31</v>
      </c>
    </row>
    <row r="340" spans="2:6" x14ac:dyDescent="0.45">
      <c r="B340" s="42" t="s">
        <v>450</v>
      </c>
      <c r="C340" s="30">
        <v>86</v>
      </c>
      <c r="D340" s="65">
        <v>69.5</v>
      </c>
      <c r="E340" s="72">
        <v>-20</v>
      </c>
      <c r="F340" s="63">
        <v>45</v>
      </c>
    </row>
    <row r="341" spans="2:6" x14ac:dyDescent="0.45">
      <c r="B341" s="42" t="s">
        <v>451</v>
      </c>
      <c r="C341" s="30">
        <v>65.5</v>
      </c>
      <c r="D341" s="65">
        <v>69</v>
      </c>
      <c r="E341" s="72">
        <v>-5</v>
      </c>
      <c r="F341" s="63">
        <v>35</v>
      </c>
    </row>
    <row r="342" spans="2:6" x14ac:dyDescent="0.45">
      <c r="B342" s="42" t="s">
        <v>452</v>
      </c>
      <c r="C342" s="30">
        <v>95</v>
      </c>
      <c r="D342" s="65">
        <v>68.5</v>
      </c>
      <c r="E342" s="72">
        <v>-15</v>
      </c>
      <c r="F342" s="63">
        <v>49</v>
      </c>
    </row>
    <row r="343" spans="2:6" x14ac:dyDescent="0.45">
      <c r="B343" s="42" t="s">
        <v>453</v>
      </c>
      <c r="C343" s="30">
        <v>91</v>
      </c>
      <c r="D343" s="65">
        <v>67.5</v>
      </c>
      <c r="E343" s="72">
        <v>30</v>
      </c>
      <c r="F343" s="63">
        <v>45</v>
      </c>
    </row>
    <row r="344" spans="2:6" x14ac:dyDescent="0.45">
      <c r="B344" s="42" t="s">
        <v>454</v>
      </c>
      <c r="C344" s="30">
        <v>86</v>
      </c>
      <c r="D344" s="65">
        <v>67.5</v>
      </c>
      <c r="E344" s="72">
        <v>0</v>
      </c>
      <c r="F344" s="63">
        <v>46.5</v>
      </c>
    </row>
    <row r="345" spans="2:6" x14ac:dyDescent="0.45">
      <c r="B345" s="42" t="s">
        <v>455</v>
      </c>
      <c r="C345" s="30">
        <v>86</v>
      </c>
      <c r="D345" s="65">
        <v>67.5</v>
      </c>
      <c r="E345" s="72">
        <v>-27</v>
      </c>
      <c r="F345" s="63">
        <v>30</v>
      </c>
    </row>
    <row r="346" spans="2:6" x14ac:dyDescent="0.45">
      <c r="B346" s="42" t="s">
        <v>456</v>
      </c>
      <c r="C346" s="30">
        <v>74.5</v>
      </c>
      <c r="D346" s="65">
        <v>67</v>
      </c>
      <c r="E346" s="72">
        <v>3</v>
      </c>
      <c r="F346" s="63">
        <v>36</v>
      </c>
    </row>
    <row r="347" spans="2:6" x14ac:dyDescent="0.45">
      <c r="B347" s="42" t="s">
        <v>457</v>
      </c>
      <c r="C347" s="30">
        <v>91</v>
      </c>
      <c r="D347" s="65">
        <v>66.5</v>
      </c>
      <c r="E347" s="72">
        <v>-20</v>
      </c>
      <c r="F347" s="63">
        <v>38</v>
      </c>
    </row>
    <row r="348" spans="2:6" x14ac:dyDescent="0.45">
      <c r="B348" s="42" t="s">
        <v>458</v>
      </c>
      <c r="C348" s="30">
        <v>83.5</v>
      </c>
      <c r="D348" s="65">
        <v>65.5</v>
      </c>
      <c r="E348" s="72">
        <v>3</v>
      </c>
      <c r="F348" s="63">
        <v>41.5</v>
      </c>
    </row>
    <row r="349" spans="2:6" x14ac:dyDescent="0.45">
      <c r="B349" s="42" t="s">
        <v>459</v>
      </c>
      <c r="C349" s="30">
        <v>88.5</v>
      </c>
      <c r="D349" s="65">
        <v>65.5</v>
      </c>
      <c r="E349" s="72">
        <v>-7</v>
      </c>
      <c r="F349" s="63">
        <v>38</v>
      </c>
    </row>
    <row r="350" spans="2:6" x14ac:dyDescent="0.45">
      <c r="B350" s="42" t="s">
        <v>460</v>
      </c>
      <c r="C350" s="30">
        <v>86</v>
      </c>
      <c r="D350" s="65">
        <v>65.5</v>
      </c>
      <c r="E350" s="72">
        <v>-22</v>
      </c>
      <c r="F350" s="63">
        <v>33</v>
      </c>
    </row>
    <row r="351" spans="2:6" x14ac:dyDescent="0.45">
      <c r="B351" s="42" t="s">
        <v>461</v>
      </c>
      <c r="C351" s="30">
        <v>86</v>
      </c>
      <c r="D351" s="65">
        <v>65.5</v>
      </c>
      <c r="E351" s="72">
        <v>-25</v>
      </c>
      <c r="F351" s="63">
        <v>29</v>
      </c>
    </row>
    <row r="352" spans="2:6" x14ac:dyDescent="0.45">
      <c r="B352" s="42" t="s">
        <v>462</v>
      </c>
      <c r="C352" s="30">
        <v>92</v>
      </c>
      <c r="D352" s="65">
        <v>65.5</v>
      </c>
      <c r="E352" s="72">
        <v>-30</v>
      </c>
      <c r="F352" s="63">
        <v>49</v>
      </c>
    </row>
    <row r="353" spans="2:6" x14ac:dyDescent="0.45">
      <c r="B353" s="42" t="s">
        <v>463</v>
      </c>
      <c r="C353" s="30">
        <v>68</v>
      </c>
      <c r="D353" s="65">
        <v>64</v>
      </c>
      <c r="E353" s="72">
        <v>-7</v>
      </c>
      <c r="F353" s="63">
        <v>35</v>
      </c>
    </row>
    <row r="354" spans="2:6" x14ac:dyDescent="0.45">
      <c r="B354" s="42" t="s">
        <v>464</v>
      </c>
      <c r="C354" s="30">
        <v>35</v>
      </c>
      <c r="D354" s="65">
        <v>64</v>
      </c>
      <c r="E354" s="72">
        <v>-30</v>
      </c>
      <c r="F354" s="63">
        <v>5.5</v>
      </c>
    </row>
    <row r="355" spans="2:6" x14ac:dyDescent="0.45">
      <c r="B355" s="42" t="s">
        <v>465</v>
      </c>
      <c r="C355" s="30">
        <v>35</v>
      </c>
      <c r="D355" s="65">
        <v>64</v>
      </c>
      <c r="E355" s="72">
        <v>-30</v>
      </c>
      <c r="F355" s="63">
        <v>-1</v>
      </c>
    </row>
    <row r="356" spans="2:6" x14ac:dyDescent="0.45">
      <c r="B356" s="42" t="s">
        <v>466</v>
      </c>
      <c r="C356" s="30">
        <v>85</v>
      </c>
      <c r="D356" s="65">
        <v>63.5</v>
      </c>
      <c r="E356" s="72">
        <v>-20</v>
      </c>
      <c r="F356" s="63">
        <v>38</v>
      </c>
    </row>
    <row r="357" spans="2:6" x14ac:dyDescent="0.45">
      <c r="B357" s="42" t="s">
        <v>467</v>
      </c>
      <c r="C357" s="30">
        <v>85</v>
      </c>
      <c r="D357" s="65">
        <v>63.5</v>
      </c>
      <c r="E357" s="72">
        <v>-22</v>
      </c>
      <c r="F357" s="63">
        <v>33</v>
      </c>
    </row>
    <row r="358" spans="2:6" x14ac:dyDescent="0.45">
      <c r="B358" s="42" t="s">
        <v>468</v>
      </c>
      <c r="C358" s="30">
        <v>35</v>
      </c>
      <c r="D358" s="65">
        <v>63</v>
      </c>
      <c r="E358" s="72">
        <v>-15</v>
      </c>
      <c r="F358" s="63">
        <v>26.5</v>
      </c>
    </row>
    <row r="359" spans="2:6" ht="27" x14ac:dyDescent="0.45">
      <c r="B359" s="42" t="s">
        <v>469</v>
      </c>
      <c r="C359" s="30">
        <v>36</v>
      </c>
      <c r="D359" s="65">
        <v>63</v>
      </c>
      <c r="E359" s="72">
        <v>-27</v>
      </c>
      <c r="F359" s="63">
        <v>3</v>
      </c>
    </row>
    <row r="360" spans="2:6" ht="27" x14ac:dyDescent="0.45">
      <c r="B360" s="42" t="s">
        <v>470</v>
      </c>
      <c r="C360" s="30">
        <v>35</v>
      </c>
      <c r="D360" s="65">
        <v>63</v>
      </c>
      <c r="E360" s="72">
        <v>-32</v>
      </c>
      <c r="F360" s="63">
        <v>0</v>
      </c>
    </row>
    <row r="361" spans="2:6" x14ac:dyDescent="0.45">
      <c r="B361" s="42" t="s">
        <v>471</v>
      </c>
      <c r="C361" s="30">
        <v>75</v>
      </c>
      <c r="D361" s="65">
        <v>61.5</v>
      </c>
      <c r="E361" s="72">
        <v>4</v>
      </c>
      <c r="F361" s="63">
        <v>34.5</v>
      </c>
    </row>
    <row r="362" spans="2:6" x14ac:dyDescent="0.45">
      <c r="B362" s="42" t="s">
        <v>472</v>
      </c>
      <c r="C362" s="30">
        <v>35</v>
      </c>
      <c r="D362" s="65">
        <v>61</v>
      </c>
      <c r="E362" s="72">
        <v>25</v>
      </c>
      <c r="F362" s="63">
        <v>7.5</v>
      </c>
    </row>
    <row r="363" spans="2:6" x14ac:dyDescent="0.45">
      <c r="B363" s="42" t="s">
        <v>473</v>
      </c>
      <c r="C363" s="30">
        <v>3</v>
      </c>
      <c r="D363" s="65">
        <v>61</v>
      </c>
      <c r="E363" s="72">
        <v>-0.5</v>
      </c>
      <c r="F363" s="63">
        <v>15</v>
      </c>
    </row>
    <row r="364" spans="2:6" x14ac:dyDescent="0.45">
      <c r="B364" s="42" t="s">
        <v>474</v>
      </c>
      <c r="C364" s="30">
        <v>35</v>
      </c>
      <c r="D364" s="65">
        <v>61</v>
      </c>
      <c r="E364" s="72">
        <v>-30</v>
      </c>
      <c r="F364" s="63">
        <v>-4</v>
      </c>
    </row>
    <row r="365" spans="2:6" x14ac:dyDescent="0.45">
      <c r="B365" s="42" t="s">
        <v>475</v>
      </c>
      <c r="C365" s="30">
        <v>75</v>
      </c>
      <c r="D365" s="65">
        <v>60.5</v>
      </c>
      <c r="E365" s="72">
        <v>-25</v>
      </c>
      <c r="F365" s="63">
        <v>26</v>
      </c>
    </row>
    <row r="366" spans="2:6" x14ac:dyDescent="0.45">
      <c r="B366" s="42" t="s">
        <v>476</v>
      </c>
      <c r="C366" s="30">
        <v>87.5</v>
      </c>
      <c r="D366" s="65">
        <v>60.5</v>
      </c>
      <c r="E366" s="72">
        <v>-30</v>
      </c>
      <c r="F366" s="63">
        <v>49.5</v>
      </c>
    </row>
    <row r="367" spans="2:6" x14ac:dyDescent="0.45">
      <c r="B367" s="42" t="s">
        <v>477</v>
      </c>
      <c r="C367" s="30">
        <v>25</v>
      </c>
      <c r="D367" s="65">
        <v>60</v>
      </c>
      <c r="E367" s="72">
        <v>-20.5</v>
      </c>
      <c r="F367" s="63">
        <v>23.5</v>
      </c>
    </row>
    <row r="368" spans="2:6" x14ac:dyDescent="0.45">
      <c r="B368" s="42" t="s">
        <v>478</v>
      </c>
      <c r="C368" s="30">
        <v>85</v>
      </c>
      <c r="D368" s="65">
        <v>58</v>
      </c>
      <c r="E368" s="72">
        <v>-35</v>
      </c>
      <c r="F368" s="63">
        <v>31</v>
      </c>
    </row>
    <row r="369" spans="2:6" x14ac:dyDescent="0.45">
      <c r="B369" s="42" t="s">
        <v>479</v>
      </c>
      <c r="C369" s="30">
        <v>82</v>
      </c>
      <c r="D369" s="65">
        <v>57.5</v>
      </c>
      <c r="E369" s="72">
        <v>-2</v>
      </c>
      <c r="F369" s="63">
        <v>35.5</v>
      </c>
    </row>
    <row r="370" spans="2:6" x14ac:dyDescent="0.45">
      <c r="B370" s="42" t="s">
        <v>480</v>
      </c>
      <c r="C370" s="30">
        <v>60</v>
      </c>
      <c r="D370" s="65">
        <v>57.5</v>
      </c>
      <c r="E370" s="72">
        <v>-7</v>
      </c>
      <c r="F370" s="63">
        <v>23</v>
      </c>
    </row>
    <row r="371" spans="2:6" x14ac:dyDescent="0.45">
      <c r="B371" s="42" t="s">
        <v>481</v>
      </c>
      <c r="C371" s="30">
        <v>47</v>
      </c>
      <c r="D371" s="65">
        <v>56.5</v>
      </c>
      <c r="E371" s="72">
        <v>9</v>
      </c>
      <c r="F371" s="63">
        <v>38.5</v>
      </c>
    </row>
    <row r="372" spans="2:6" x14ac:dyDescent="0.45">
      <c r="B372" s="42" t="s">
        <v>482</v>
      </c>
      <c r="C372" s="30">
        <v>62.5</v>
      </c>
      <c r="D372" s="65">
        <v>56.5</v>
      </c>
      <c r="E372" s="72">
        <v>9</v>
      </c>
      <c r="F372" s="63">
        <v>38.5</v>
      </c>
    </row>
    <row r="373" spans="2:6" x14ac:dyDescent="0.45">
      <c r="B373" s="42" t="s">
        <v>483</v>
      </c>
      <c r="C373" s="30">
        <v>66</v>
      </c>
      <c r="D373" s="65">
        <v>56.5</v>
      </c>
      <c r="E373" s="72">
        <v>4</v>
      </c>
      <c r="F373" s="63">
        <v>36</v>
      </c>
    </row>
    <row r="374" spans="2:6" x14ac:dyDescent="0.45">
      <c r="B374" s="42" t="s">
        <v>484</v>
      </c>
      <c r="C374" s="30">
        <v>25</v>
      </c>
      <c r="D374" s="65">
        <v>55</v>
      </c>
      <c r="E374" s="72">
        <v>18</v>
      </c>
      <c r="F374" s="63">
        <v>-8</v>
      </c>
    </row>
    <row r="375" spans="2:6" x14ac:dyDescent="0.45">
      <c r="B375" s="42" t="s">
        <v>485</v>
      </c>
      <c r="C375" s="30">
        <v>13</v>
      </c>
      <c r="D375" s="65">
        <v>55</v>
      </c>
      <c r="E375" s="72">
        <v>-57</v>
      </c>
      <c r="F375" s="63">
        <v>-12</v>
      </c>
    </row>
    <row r="376" spans="2:6" x14ac:dyDescent="0.45">
      <c r="B376" s="42" t="s">
        <v>486</v>
      </c>
      <c r="C376" s="30">
        <v>82.5</v>
      </c>
      <c r="D376" s="65">
        <v>54</v>
      </c>
      <c r="E376" s="72">
        <v>-27</v>
      </c>
      <c r="F376" s="63">
        <v>32.5</v>
      </c>
    </row>
    <row r="377" spans="2:6" x14ac:dyDescent="0.45">
      <c r="B377" s="42" t="s">
        <v>487</v>
      </c>
      <c r="C377" s="30">
        <v>66</v>
      </c>
      <c r="D377" s="65">
        <v>53.5</v>
      </c>
      <c r="E377" s="72">
        <v>-27</v>
      </c>
      <c r="F377" s="63">
        <v>32.5</v>
      </c>
    </row>
    <row r="378" spans="2:6" x14ac:dyDescent="0.45">
      <c r="B378" s="42" t="s">
        <v>488</v>
      </c>
      <c r="C378" s="30">
        <v>5</v>
      </c>
      <c r="D378" s="65">
        <v>53</v>
      </c>
      <c r="E378" s="72">
        <v>1</v>
      </c>
      <c r="F378" s="63">
        <v>7.5</v>
      </c>
    </row>
    <row r="379" spans="2:6" x14ac:dyDescent="0.45">
      <c r="B379" s="42" t="s">
        <v>489</v>
      </c>
      <c r="C379" s="30">
        <v>94.5</v>
      </c>
      <c r="D379" s="65">
        <v>52.5</v>
      </c>
      <c r="E379" s="72">
        <v>23</v>
      </c>
      <c r="F379" s="63">
        <v>32</v>
      </c>
    </row>
    <row r="380" spans="2:6" x14ac:dyDescent="0.45">
      <c r="B380" s="42" t="s">
        <v>490</v>
      </c>
      <c r="C380" s="30">
        <v>56</v>
      </c>
      <c r="D380" s="65">
        <v>51.5</v>
      </c>
      <c r="E380" s="72">
        <v>-2</v>
      </c>
      <c r="F380" s="63">
        <v>14</v>
      </c>
    </row>
    <row r="381" spans="2:6" ht="27" x14ac:dyDescent="0.45">
      <c r="B381" s="42" t="s">
        <v>491</v>
      </c>
      <c r="C381" s="30">
        <v>58.5</v>
      </c>
      <c r="D381" s="65">
        <v>51.5</v>
      </c>
      <c r="E381" s="72">
        <v>-2</v>
      </c>
      <c r="F381" s="63">
        <v>8</v>
      </c>
    </row>
    <row r="382" spans="2:6" x14ac:dyDescent="0.45">
      <c r="B382" s="42" t="s">
        <v>492</v>
      </c>
      <c r="C382" s="30">
        <v>47</v>
      </c>
      <c r="D382" s="65">
        <v>51.5</v>
      </c>
      <c r="E382" s="72">
        <v>-22</v>
      </c>
      <c r="F382" s="63">
        <v>36.5</v>
      </c>
    </row>
    <row r="383" spans="2:6" x14ac:dyDescent="0.45">
      <c r="B383" s="42" t="s">
        <v>493</v>
      </c>
      <c r="C383" s="30">
        <v>62.5</v>
      </c>
      <c r="D383" s="65">
        <v>51.5</v>
      </c>
      <c r="E383" s="72">
        <v>-22</v>
      </c>
      <c r="F383" s="63">
        <v>36.5</v>
      </c>
    </row>
    <row r="384" spans="2:6" x14ac:dyDescent="0.45">
      <c r="B384" s="42" t="s">
        <v>494</v>
      </c>
      <c r="C384" s="30">
        <v>66</v>
      </c>
      <c r="D384" s="65">
        <v>51.5</v>
      </c>
      <c r="E384" s="72">
        <v>-24</v>
      </c>
      <c r="F384" s="63">
        <v>37</v>
      </c>
    </row>
    <row r="385" spans="2:6" x14ac:dyDescent="0.45">
      <c r="B385" s="42" t="s">
        <v>495</v>
      </c>
      <c r="C385" s="30">
        <v>62.5</v>
      </c>
      <c r="D385" s="65">
        <v>51.5</v>
      </c>
      <c r="E385" s="72">
        <v>-24</v>
      </c>
      <c r="F385" s="63">
        <v>37</v>
      </c>
    </row>
    <row r="386" spans="2:6" x14ac:dyDescent="0.45">
      <c r="B386" s="42" t="s">
        <v>496</v>
      </c>
      <c r="C386" s="30">
        <v>56</v>
      </c>
      <c r="D386" s="65">
        <v>51.5</v>
      </c>
      <c r="E386" s="72">
        <v>-37</v>
      </c>
      <c r="F386" s="63">
        <v>8</v>
      </c>
    </row>
    <row r="387" spans="2:6" x14ac:dyDescent="0.45">
      <c r="B387" s="42" t="s">
        <v>497</v>
      </c>
      <c r="C387" s="30">
        <v>58.5</v>
      </c>
      <c r="D387" s="65">
        <v>51.5</v>
      </c>
      <c r="E387" s="72">
        <v>-37</v>
      </c>
      <c r="F387" s="63">
        <v>6</v>
      </c>
    </row>
    <row r="388" spans="2:6" x14ac:dyDescent="0.45">
      <c r="B388" s="42" t="s">
        <v>498</v>
      </c>
      <c r="C388" s="30">
        <v>63</v>
      </c>
      <c r="D388" s="65">
        <v>51</v>
      </c>
      <c r="E388" s="72">
        <v>-9</v>
      </c>
      <c r="F388" s="63">
        <v>30</v>
      </c>
    </row>
    <row r="389" spans="2:6" x14ac:dyDescent="0.45">
      <c r="B389" s="42" t="s">
        <v>499</v>
      </c>
      <c r="C389" s="30">
        <v>36</v>
      </c>
      <c r="D389" s="65">
        <v>51</v>
      </c>
      <c r="E389" s="72">
        <v>-29</v>
      </c>
      <c r="F389" s="63">
        <v>27.5</v>
      </c>
    </row>
    <row r="390" spans="2:6" x14ac:dyDescent="0.45">
      <c r="B390" s="42" t="s">
        <v>500</v>
      </c>
      <c r="C390" s="30">
        <v>5</v>
      </c>
      <c r="D390" s="65">
        <v>51</v>
      </c>
      <c r="E390" s="72">
        <v>-44.5</v>
      </c>
      <c r="F390" s="63">
        <v>11</v>
      </c>
    </row>
    <row r="391" spans="2:6" x14ac:dyDescent="0.45">
      <c r="B391" s="42" t="s">
        <v>501</v>
      </c>
      <c r="C391" s="30">
        <v>18.5</v>
      </c>
      <c r="D391" s="65">
        <v>50</v>
      </c>
      <c r="E391" s="72">
        <v>-15</v>
      </c>
      <c r="F391" s="63">
        <v>35.5</v>
      </c>
    </row>
    <row r="392" spans="2:6" x14ac:dyDescent="0.45">
      <c r="B392" s="42" t="s">
        <v>502</v>
      </c>
      <c r="C392" s="30">
        <v>4</v>
      </c>
      <c r="D392" s="65">
        <v>50</v>
      </c>
      <c r="E392" s="72">
        <v>-30</v>
      </c>
      <c r="F392" s="63">
        <v>5.5</v>
      </c>
    </row>
    <row r="393" spans="2:6" ht="27" x14ac:dyDescent="0.45">
      <c r="B393" s="42" t="s">
        <v>503</v>
      </c>
      <c r="C393" s="30">
        <v>15</v>
      </c>
      <c r="D393" s="65">
        <v>50</v>
      </c>
      <c r="E393" s="72">
        <v>-34</v>
      </c>
      <c r="F393" s="63">
        <v>-5</v>
      </c>
    </row>
    <row r="394" spans="2:6" x14ac:dyDescent="0.45">
      <c r="B394" s="42" t="s">
        <v>504</v>
      </c>
      <c r="C394" s="30">
        <v>17</v>
      </c>
      <c r="D394" s="65">
        <v>50</v>
      </c>
      <c r="E394" s="72">
        <v>-41</v>
      </c>
      <c r="F394" s="63">
        <v>16</v>
      </c>
    </row>
    <row r="395" spans="2:6" x14ac:dyDescent="0.45">
      <c r="B395" s="42" t="s">
        <v>505</v>
      </c>
      <c r="C395" s="30">
        <v>92</v>
      </c>
      <c r="D395" s="65">
        <v>48.5</v>
      </c>
      <c r="E395" s="72">
        <v>-12</v>
      </c>
      <c r="F395" s="63">
        <v>42.5</v>
      </c>
    </row>
    <row r="396" spans="2:6" x14ac:dyDescent="0.45">
      <c r="B396" s="42" t="s">
        <v>506</v>
      </c>
      <c r="C396" s="30">
        <v>88.5</v>
      </c>
      <c r="D396" s="65">
        <v>48.5</v>
      </c>
      <c r="E396" s="72">
        <v>-12</v>
      </c>
      <c r="F396" s="63">
        <v>42.5</v>
      </c>
    </row>
    <row r="397" spans="2:6" x14ac:dyDescent="0.45">
      <c r="B397" s="42" t="s">
        <v>507</v>
      </c>
      <c r="C397" s="30">
        <v>10</v>
      </c>
      <c r="D397" s="65">
        <v>48</v>
      </c>
      <c r="E397" s="72">
        <v>12</v>
      </c>
      <c r="F397" s="63">
        <v>45</v>
      </c>
    </row>
    <row r="398" spans="2:6" x14ac:dyDescent="0.45">
      <c r="B398" s="42" t="s">
        <v>508</v>
      </c>
      <c r="C398" s="30">
        <v>5</v>
      </c>
      <c r="D398" s="65">
        <v>48</v>
      </c>
      <c r="E398" s="72">
        <v>1</v>
      </c>
      <c r="F398" s="63">
        <v>15</v>
      </c>
    </row>
    <row r="399" spans="2:6" x14ac:dyDescent="0.45">
      <c r="B399" s="42" t="s">
        <v>509</v>
      </c>
      <c r="C399" s="30">
        <v>5</v>
      </c>
      <c r="D399" s="65">
        <v>48</v>
      </c>
      <c r="E399" s="72">
        <v>1</v>
      </c>
      <c r="F399" s="63">
        <v>15</v>
      </c>
    </row>
    <row r="400" spans="2:6" x14ac:dyDescent="0.45">
      <c r="B400" s="42" t="s">
        <v>510</v>
      </c>
      <c r="C400" s="30">
        <v>4</v>
      </c>
      <c r="D400" s="65">
        <v>48</v>
      </c>
      <c r="E400" s="72">
        <v>-8.5</v>
      </c>
      <c r="F400" s="63">
        <v>-9</v>
      </c>
    </row>
    <row r="401" spans="2:6" x14ac:dyDescent="0.45">
      <c r="B401" s="42" t="s">
        <v>511</v>
      </c>
      <c r="C401" s="30">
        <v>15</v>
      </c>
      <c r="D401" s="65">
        <v>48</v>
      </c>
      <c r="E401" s="72">
        <v>-34</v>
      </c>
      <c r="F401" s="63">
        <v>-2.5</v>
      </c>
    </row>
    <row r="402" spans="2:6" x14ac:dyDescent="0.45">
      <c r="B402" s="42" t="s">
        <v>512</v>
      </c>
      <c r="C402" s="30">
        <v>15</v>
      </c>
      <c r="D402" s="65">
        <v>48</v>
      </c>
      <c r="E402" s="72">
        <v>-34</v>
      </c>
      <c r="F402" s="63">
        <v>-2.5</v>
      </c>
    </row>
    <row r="403" spans="2:6" x14ac:dyDescent="0.45">
      <c r="B403" s="42" t="s">
        <v>513</v>
      </c>
      <c r="C403" s="30">
        <v>60</v>
      </c>
      <c r="D403" s="65">
        <v>47.5</v>
      </c>
      <c r="E403" s="72">
        <v>9</v>
      </c>
      <c r="F403" s="63">
        <v>24</v>
      </c>
    </row>
    <row r="404" spans="2:6" x14ac:dyDescent="0.45">
      <c r="B404" s="42" t="s">
        <v>514</v>
      </c>
      <c r="C404" s="30">
        <v>56.5</v>
      </c>
      <c r="D404" s="65">
        <v>47.5</v>
      </c>
      <c r="E404" s="72">
        <v>9</v>
      </c>
      <c r="F404" s="63">
        <v>24</v>
      </c>
    </row>
    <row r="405" spans="2:6" ht="27" x14ac:dyDescent="0.45">
      <c r="B405" s="42" t="s">
        <v>515</v>
      </c>
      <c r="C405" s="30">
        <v>16</v>
      </c>
      <c r="D405" s="65">
        <v>47</v>
      </c>
      <c r="E405" s="72">
        <v>-37.5</v>
      </c>
      <c r="F405" s="63">
        <v>21.5</v>
      </c>
    </row>
    <row r="406" spans="2:6" x14ac:dyDescent="0.45">
      <c r="B406" s="42" t="s">
        <v>516</v>
      </c>
      <c r="C406" s="30">
        <v>37.5</v>
      </c>
      <c r="D406" s="65">
        <v>46</v>
      </c>
      <c r="E406" s="72">
        <v>23</v>
      </c>
      <c r="F406" s="63">
        <v>38.5</v>
      </c>
    </row>
    <row r="407" spans="2:6" x14ac:dyDescent="0.45">
      <c r="B407" s="42" t="s">
        <v>517</v>
      </c>
      <c r="C407" s="30">
        <v>5</v>
      </c>
      <c r="D407" s="65">
        <v>46</v>
      </c>
      <c r="E407" s="72">
        <v>7</v>
      </c>
      <c r="F407" s="63">
        <v>9.5</v>
      </c>
    </row>
    <row r="408" spans="2:6" x14ac:dyDescent="0.45">
      <c r="B408" s="42" t="s">
        <v>518</v>
      </c>
      <c r="C408" s="30">
        <v>5</v>
      </c>
      <c r="D408" s="65">
        <v>46</v>
      </c>
      <c r="E408" s="72">
        <v>7</v>
      </c>
      <c r="F408" s="63">
        <v>9.5</v>
      </c>
    </row>
    <row r="409" spans="2:6" x14ac:dyDescent="0.45">
      <c r="B409" s="42" t="s">
        <v>519</v>
      </c>
      <c r="C409" s="30">
        <v>5</v>
      </c>
      <c r="D409" s="65">
        <v>46</v>
      </c>
      <c r="E409" s="72">
        <v>1</v>
      </c>
      <c r="F409" s="63">
        <v>17</v>
      </c>
    </row>
    <row r="410" spans="2:6" x14ac:dyDescent="0.45">
      <c r="B410" s="42" t="s">
        <v>520</v>
      </c>
      <c r="C410" s="30">
        <v>3</v>
      </c>
      <c r="D410" s="65">
        <v>46</v>
      </c>
      <c r="E410" s="72">
        <v>-10</v>
      </c>
      <c r="F410" s="63">
        <v>3.5</v>
      </c>
    </row>
    <row r="411" spans="2:6" x14ac:dyDescent="0.45">
      <c r="B411" s="42" t="s">
        <v>521</v>
      </c>
      <c r="C411" s="30">
        <v>85</v>
      </c>
      <c r="D411" s="65">
        <v>45.5</v>
      </c>
      <c r="E411" s="72">
        <v>5</v>
      </c>
      <c r="F411" s="63">
        <v>23</v>
      </c>
    </row>
    <row r="412" spans="2:6" x14ac:dyDescent="0.45">
      <c r="B412" s="42" t="s">
        <v>522</v>
      </c>
      <c r="C412" s="30">
        <v>80</v>
      </c>
      <c r="D412" s="65">
        <v>45.5</v>
      </c>
      <c r="E412" s="72">
        <v>-27</v>
      </c>
      <c r="F412" s="63">
        <v>19</v>
      </c>
    </row>
    <row r="413" spans="2:6" x14ac:dyDescent="0.45">
      <c r="B413" s="42" t="s">
        <v>523</v>
      </c>
      <c r="C413" s="30">
        <v>83.5</v>
      </c>
      <c r="D413" s="65">
        <v>45.5</v>
      </c>
      <c r="E413" s="72">
        <v>-27</v>
      </c>
      <c r="F413" s="63">
        <v>26.5</v>
      </c>
    </row>
    <row r="414" spans="2:6" ht="27" x14ac:dyDescent="0.45">
      <c r="B414" s="42" t="s">
        <v>524</v>
      </c>
      <c r="C414" s="30">
        <v>15</v>
      </c>
      <c r="D414" s="65">
        <v>45</v>
      </c>
      <c r="E414" s="72">
        <v>19</v>
      </c>
      <c r="F414" s="63">
        <v>-5</v>
      </c>
    </row>
    <row r="415" spans="2:6" x14ac:dyDescent="0.45">
      <c r="B415" s="42" t="s">
        <v>525</v>
      </c>
      <c r="C415" s="30">
        <v>15</v>
      </c>
      <c r="D415" s="65">
        <v>45</v>
      </c>
      <c r="E415" s="72">
        <v>18</v>
      </c>
      <c r="F415" s="63">
        <v>6.5</v>
      </c>
    </row>
    <row r="416" spans="2:6" x14ac:dyDescent="0.45">
      <c r="B416" s="42" t="s">
        <v>526</v>
      </c>
      <c r="C416" s="30">
        <v>11</v>
      </c>
      <c r="D416" s="65">
        <v>45</v>
      </c>
      <c r="E416" s="72">
        <v>-0.5</v>
      </c>
      <c r="F416" s="63">
        <v>51</v>
      </c>
    </row>
    <row r="417" spans="2:6" x14ac:dyDescent="0.45">
      <c r="B417" s="42" t="s">
        <v>527</v>
      </c>
      <c r="C417" s="30">
        <v>3</v>
      </c>
      <c r="D417" s="65">
        <v>45</v>
      </c>
      <c r="E417" s="72">
        <v>-3.5</v>
      </c>
      <c r="F417" s="63">
        <v>21</v>
      </c>
    </row>
    <row r="418" spans="2:6" x14ac:dyDescent="0.45">
      <c r="B418" s="42" t="s">
        <v>528</v>
      </c>
      <c r="C418" s="30">
        <v>3</v>
      </c>
      <c r="D418" s="65">
        <v>45</v>
      </c>
      <c r="E418" s="72">
        <v>-3.5</v>
      </c>
      <c r="F418" s="63">
        <v>21</v>
      </c>
    </row>
    <row r="419" spans="2:6" x14ac:dyDescent="0.45">
      <c r="B419" s="42" t="s">
        <v>529</v>
      </c>
      <c r="C419" s="30">
        <v>0</v>
      </c>
      <c r="D419" s="65">
        <v>45</v>
      </c>
      <c r="E419" s="72">
        <v>-6</v>
      </c>
      <c r="F419" s="63">
        <v>9</v>
      </c>
    </row>
    <row r="420" spans="2:6" x14ac:dyDescent="0.45">
      <c r="B420" s="42" t="s">
        <v>530</v>
      </c>
      <c r="C420" s="30">
        <v>3</v>
      </c>
      <c r="D420" s="65">
        <v>45</v>
      </c>
      <c r="E420" s="72">
        <v>-10</v>
      </c>
      <c r="F420" s="63">
        <v>1.5</v>
      </c>
    </row>
    <row r="421" spans="2:6" x14ac:dyDescent="0.45">
      <c r="B421" s="42" t="s">
        <v>531</v>
      </c>
      <c r="C421" s="30">
        <v>18.5</v>
      </c>
      <c r="D421" s="65">
        <v>45</v>
      </c>
      <c r="E421" s="72">
        <v>-17</v>
      </c>
      <c r="F421" s="63">
        <v>-27</v>
      </c>
    </row>
    <row r="422" spans="2:6" ht="14.65" thickBot="1" x14ac:dyDescent="0.5">
      <c r="B422" s="44" t="s">
        <v>532</v>
      </c>
      <c r="C422" s="45">
        <v>5</v>
      </c>
      <c r="D422" s="66">
        <v>45</v>
      </c>
      <c r="E422" s="73">
        <v>-43</v>
      </c>
      <c r="F422" s="64">
        <v>3.5</v>
      </c>
    </row>
    <row r="423" spans="2:6" x14ac:dyDescent="0.45">
      <c r="B423" s="38"/>
      <c r="C423" s="35"/>
      <c r="D423" s="35"/>
      <c r="E423" s="36"/>
      <c r="F423" s="36"/>
    </row>
    <row r="424" spans="2:6" ht="14.65" thickBot="1" x14ac:dyDescent="0.5"/>
    <row r="425" spans="2:6" ht="36.4" customHeight="1" thickBot="1" x14ac:dyDescent="0.5">
      <c r="B425" s="88" t="s">
        <v>776</v>
      </c>
      <c r="C425" s="89"/>
      <c r="D425" s="89"/>
      <c r="E425" s="89"/>
      <c r="F425" s="90"/>
    </row>
    <row r="426" spans="2:6" ht="15.4" x14ac:dyDescent="0.45">
      <c r="B426" s="40" t="s">
        <v>173</v>
      </c>
      <c r="C426" s="59" t="s">
        <v>58</v>
      </c>
      <c r="D426" s="28" t="s">
        <v>174</v>
      </c>
      <c r="E426" s="28" t="s">
        <v>60</v>
      </c>
      <c r="F426" s="41" t="s">
        <v>61</v>
      </c>
    </row>
    <row r="427" spans="2:6" x14ac:dyDescent="0.45">
      <c r="B427" s="42" t="s">
        <v>534</v>
      </c>
      <c r="C427" s="65">
        <v>102.5</v>
      </c>
      <c r="D427" s="30">
        <v>25</v>
      </c>
      <c r="E427" s="31">
        <v>10</v>
      </c>
      <c r="F427" s="43">
        <v>39.5</v>
      </c>
    </row>
    <row r="428" spans="2:6" x14ac:dyDescent="0.45">
      <c r="B428" s="42" t="s">
        <v>535</v>
      </c>
      <c r="C428" s="65">
        <v>102.5</v>
      </c>
      <c r="D428" s="30">
        <v>10</v>
      </c>
      <c r="E428" s="31">
        <v>5</v>
      </c>
      <c r="F428" s="43">
        <v>40</v>
      </c>
    </row>
    <row r="429" spans="2:6" x14ac:dyDescent="0.45">
      <c r="B429" s="42" t="s">
        <v>536</v>
      </c>
      <c r="C429" s="65">
        <v>102.5</v>
      </c>
      <c r="D429" s="30">
        <v>10</v>
      </c>
      <c r="E429" s="31">
        <v>5</v>
      </c>
      <c r="F429" s="43">
        <v>40</v>
      </c>
    </row>
    <row r="430" spans="2:6" x14ac:dyDescent="0.45">
      <c r="B430" s="42" t="s">
        <v>537</v>
      </c>
      <c r="C430" s="65">
        <v>102.5</v>
      </c>
      <c r="D430" s="30">
        <v>24</v>
      </c>
      <c r="E430" s="31">
        <v>5</v>
      </c>
      <c r="F430" s="43">
        <v>44</v>
      </c>
    </row>
    <row r="431" spans="2:6" x14ac:dyDescent="0.45">
      <c r="B431" s="42" t="s">
        <v>538</v>
      </c>
      <c r="C431" s="65">
        <v>102.5</v>
      </c>
      <c r="D431" s="30">
        <v>15</v>
      </c>
      <c r="E431" s="31">
        <v>5</v>
      </c>
      <c r="F431" s="43">
        <v>43</v>
      </c>
    </row>
    <row r="432" spans="2:6" x14ac:dyDescent="0.45">
      <c r="B432" s="42" t="s">
        <v>539</v>
      </c>
      <c r="C432" s="65">
        <v>102</v>
      </c>
      <c r="D432" s="30">
        <v>18</v>
      </c>
      <c r="E432" s="31">
        <v>-3</v>
      </c>
      <c r="F432" s="43">
        <v>46.5</v>
      </c>
    </row>
    <row r="433" spans="2:6" x14ac:dyDescent="0.45">
      <c r="B433" s="42" t="s">
        <v>540</v>
      </c>
      <c r="C433" s="65">
        <v>100</v>
      </c>
      <c r="D433" s="30">
        <v>10</v>
      </c>
      <c r="E433" s="31">
        <v>-32</v>
      </c>
      <c r="F433" s="43">
        <v>30</v>
      </c>
    </row>
    <row r="434" spans="2:6" ht="27" x14ac:dyDescent="0.45">
      <c r="B434" s="42" t="s">
        <v>541</v>
      </c>
      <c r="C434" s="65">
        <v>100</v>
      </c>
      <c r="D434" s="30">
        <v>10</v>
      </c>
      <c r="E434" s="31">
        <v>-27</v>
      </c>
      <c r="F434" s="43">
        <v>32.5</v>
      </c>
    </row>
    <row r="435" spans="2:6" ht="27" x14ac:dyDescent="0.45">
      <c r="B435" s="42" t="s">
        <v>542</v>
      </c>
      <c r="C435" s="65">
        <v>100</v>
      </c>
      <c r="D435" s="30">
        <v>10</v>
      </c>
      <c r="E435" s="31">
        <v>-32</v>
      </c>
      <c r="F435" s="43">
        <v>30</v>
      </c>
    </row>
    <row r="436" spans="2:6" ht="27" hidden="1" x14ac:dyDescent="0.45">
      <c r="B436" s="42" t="s">
        <v>543</v>
      </c>
      <c r="C436" s="65">
        <v>100</v>
      </c>
      <c r="D436" s="30">
        <v>10</v>
      </c>
      <c r="E436" s="31">
        <v>-32</v>
      </c>
      <c r="F436" s="43">
        <v>30</v>
      </c>
    </row>
    <row r="437" spans="2:6" ht="27" hidden="1" x14ac:dyDescent="0.45">
      <c r="B437" s="42" t="s">
        <v>544</v>
      </c>
      <c r="C437" s="65">
        <v>100</v>
      </c>
      <c r="D437" s="30">
        <v>10</v>
      </c>
      <c r="E437" s="31">
        <v>-27</v>
      </c>
      <c r="F437" s="43">
        <v>31.5</v>
      </c>
    </row>
    <row r="438" spans="2:6" hidden="1" x14ac:dyDescent="0.45">
      <c r="B438" s="42" t="s">
        <v>545</v>
      </c>
      <c r="C438" s="65">
        <v>100</v>
      </c>
      <c r="D438" s="30">
        <v>16</v>
      </c>
      <c r="E438" s="31">
        <v>-27</v>
      </c>
      <c r="F438" s="43">
        <v>36.5</v>
      </c>
    </row>
    <row r="439" spans="2:6" ht="27" hidden="1" x14ac:dyDescent="0.45">
      <c r="B439" s="42" t="s">
        <v>546</v>
      </c>
      <c r="C439" s="65">
        <v>100</v>
      </c>
      <c r="D439" s="30">
        <v>10</v>
      </c>
      <c r="E439" s="31">
        <v>-32</v>
      </c>
      <c r="F439" s="43">
        <v>28</v>
      </c>
    </row>
    <row r="440" spans="2:6" ht="27" hidden="1" x14ac:dyDescent="0.45">
      <c r="B440" s="42" t="s">
        <v>547</v>
      </c>
      <c r="C440" s="65">
        <v>100</v>
      </c>
      <c r="D440" s="30">
        <v>15</v>
      </c>
      <c r="E440" s="31">
        <v>-32</v>
      </c>
      <c r="F440" s="43">
        <v>31</v>
      </c>
    </row>
    <row r="441" spans="2:6" hidden="1" x14ac:dyDescent="0.45">
      <c r="B441" s="42" t="s">
        <v>548</v>
      </c>
      <c r="C441" s="65">
        <v>100</v>
      </c>
      <c r="D441" s="30">
        <v>10</v>
      </c>
      <c r="E441" s="31">
        <v>-30</v>
      </c>
      <c r="F441" s="43">
        <v>24</v>
      </c>
    </row>
    <row r="442" spans="2:6" hidden="1" x14ac:dyDescent="0.45">
      <c r="B442" s="42" t="s">
        <v>549</v>
      </c>
      <c r="C442" s="65">
        <v>100</v>
      </c>
      <c r="D442" s="30">
        <v>16</v>
      </c>
      <c r="E442" s="31">
        <v>-25</v>
      </c>
      <c r="F442" s="43">
        <v>38.5</v>
      </c>
    </row>
    <row r="443" spans="2:6" ht="27" hidden="1" x14ac:dyDescent="0.45">
      <c r="B443" s="42" t="s">
        <v>550</v>
      </c>
      <c r="C443" s="65">
        <v>100</v>
      </c>
      <c r="D443" s="30">
        <v>15</v>
      </c>
      <c r="E443" s="31">
        <v>-25</v>
      </c>
      <c r="F443" s="43">
        <v>40.5</v>
      </c>
    </row>
    <row r="444" spans="2:6" hidden="1" x14ac:dyDescent="0.45">
      <c r="B444" s="42" t="s">
        <v>551</v>
      </c>
      <c r="C444" s="65">
        <v>100</v>
      </c>
      <c r="D444" s="30">
        <v>10</v>
      </c>
      <c r="E444" s="31">
        <v>-32</v>
      </c>
      <c r="F444" s="43">
        <v>7.5</v>
      </c>
    </row>
    <row r="445" spans="2:6" ht="27" hidden="1" x14ac:dyDescent="0.45">
      <c r="B445" s="42" t="s">
        <v>552</v>
      </c>
      <c r="C445" s="65">
        <v>100</v>
      </c>
      <c r="D445" s="30">
        <v>15</v>
      </c>
      <c r="E445" s="31">
        <v>-25</v>
      </c>
      <c r="F445" s="43">
        <v>40.5</v>
      </c>
    </row>
    <row r="446" spans="2:6" ht="27" hidden="1" x14ac:dyDescent="0.45">
      <c r="B446" s="42" t="s">
        <v>553</v>
      </c>
      <c r="C446" s="65">
        <v>100</v>
      </c>
      <c r="D446" s="30">
        <v>16</v>
      </c>
      <c r="E446" s="31">
        <v>-25</v>
      </c>
      <c r="F446" s="43">
        <v>41.5</v>
      </c>
    </row>
    <row r="447" spans="2:6" hidden="1" x14ac:dyDescent="0.45">
      <c r="B447" s="42" t="s">
        <v>554</v>
      </c>
      <c r="C447" s="65">
        <v>100</v>
      </c>
      <c r="D447" s="30">
        <v>15</v>
      </c>
      <c r="E447" s="31">
        <v>-25</v>
      </c>
      <c r="F447" s="43">
        <v>34.5</v>
      </c>
    </row>
    <row r="448" spans="2:6" ht="27" hidden="1" x14ac:dyDescent="0.45">
      <c r="B448" s="42" t="s">
        <v>555</v>
      </c>
      <c r="C448" s="65">
        <v>100</v>
      </c>
      <c r="D448" s="30">
        <v>10</v>
      </c>
      <c r="E448" s="31">
        <v>-37</v>
      </c>
      <c r="F448" s="43">
        <v>30</v>
      </c>
    </row>
    <row r="449" spans="2:6" ht="27" hidden="1" x14ac:dyDescent="0.45">
      <c r="B449" s="42" t="s">
        <v>556</v>
      </c>
      <c r="C449" s="65">
        <v>100</v>
      </c>
      <c r="D449" s="30">
        <v>10</v>
      </c>
      <c r="E449" s="31">
        <v>-27</v>
      </c>
      <c r="F449" s="43">
        <v>31.5</v>
      </c>
    </row>
    <row r="450" spans="2:6" ht="27" hidden="1" x14ac:dyDescent="0.45">
      <c r="B450" s="42" t="s">
        <v>557</v>
      </c>
      <c r="C450" s="65">
        <v>100</v>
      </c>
      <c r="D450" s="30">
        <v>16</v>
      </c>
      <c r="E450" s="31">
        <v>-32</v>
      </c>
      <c r="F450" s="43">
        <v>35</v>
      </c>
    </row>
    <row r="451" spans="2:6" ht="27" hidden="1" x14ac:dyDescent="0.45">
      <c r="B451" s="42" t="s">
        <v>558</v>
      </c>
      <c r="C451" s="65">
        <v>100</v>
      </c>
      <c r="D451" s="30">
        <v>10</v>
      </c>
      <c r="E451" s="31">
        <v>-32</v>
      </c>
      <c r="F451" s="43">
        <v>28</v>
      </c>
    </row>
    <row r="452" spans="2:6" hidden="1" x14ac:dyDescent="0.45">
      <c r="B452" s="42" t="s">
        <v>559</v>
      </c>
      <c r="C452" s="65">
        <v>100</v>
      </c>
      <c r="D452" s="30">
        <v>10</v>
      </c>
      <c r="E452" s="31">
        <v>-30</v>
      </c>
      <c r="F452" s="43">
        <v>22</v>
      </c>
    </row>
    <row r="453" spans="2:6" hidden="1" x14ac:dyDescent="0.45">
      <c r="B453" s="42" t="s">
        <v>560</v>
      </c>
      <c r="C453" s="65">
        <v>100</v>
      </c>
      <c r="D453" s="30">
        <v>10</v>
      </c>
      <c r="E453" s="31">
        <v>-27</v>
      </c>
      <c r="F453" s="43">
        <v>28</v>
      </c>
    </row>
    <row r="454" spans="2:6" ht="27" hidden="1" x14ac:dyDescent="0.45">
      <c r="B454" s="42" t="s">
        <v>561</v>
      </c>
      <c r="C454" s="65">
        <v>100</v>
      </c>
      <c r="D454" s="30">
        <v>10</v>
      </c>
      <c r="E454" s="31">
        <v>-32</v>
      </c>
      <c r="F454" s="43">
        <v>24</v>
      </c>
    </row>
    <row r="455" spans="2:6" ht="27" hidden="1" x14ac:dyDescent="0.45">
      <c r="B455" s="42" t="s">
        <v>562</v>
      </c>
      <c r="C455" s="65">
        <v>100</v>
      </c>
      <c r="D455" s="30">
        <v>10</v>
      </c>
      <c r="E455" s="31">
        <v>-32</v>
      </c>
      <c r="F455" s="43">
        <v>29.5</v>
      </c>
    </row>
    <row r="456" spans="2:6" ht="27" hidden="1" x14ac:dyDescent="0.45">
      <c r="B456" s="42" t="s">
        <v>563</v>
      </c>
      <c r="C456" s="65">
        <v>100</v>
      </c>
      <c r="D456" s="30">
        <v>13</v>
      </c>
      <c r="E456" s="31">
        <v>-37</v>
      </c>
      <c r="F456" s="43">
        <v>26.5</v>
      </c>
    </row>
    <row r="457" spans="2:6" ht="27" hidden="1" x14ac:dyDescent="0.45">
      <c r="B457" s="42" t="s">
        <v>564</v>
      </c>
      <c r="C457" s="65">
        <v>100</v>
      </c>
      <c r="D457" s="30">
        <v>10</v>
      </c>
      <c r="E457" s="31">
        <v>-27</v>
      </c>
      <c r="F457" s="43">
        <v>30</v>
      </c>
    </row>
    <row r="458" spans="2:6" hidden="1" x14ac:dyDescent="0.45">
      <c r="B458" s="42" t="s">
        <v>565</v>
      </c>
      <c r="C458" s="65">
        <v>100</v>
      </c>
      <c r="D458" s="30">
        <v>10</v>
      </c>
      <c r="E458" s="31">
        <v>-27</v>
      </c>
      <c r="F458" s="43">
        <v>28</v>
      </c>
    </row>
    <row r="459" spans="2:6" hidden="1" x14ac:dyDescent="0.45">
      <c r="B459" s="42" t="s">
        <v>566</v>
      </c>
      <c r="C459" s="65">
        <v>100</v>
      </c>
      <c r="D459" s="30">
        <v>10</v>
      </c>
      <c r="E459" s="31">
        <v>-27</v>
      </c>
      <c r="F459" s="43">
        <v>31.5</v>
      </c>
    </row>
    <row r="460" spans="2:6" ht="27" hidden="1" x14ac:dyDescent="0.45">
      <c r="B460" s="42" t="s">
        <v>567</v>
      </c>
      <c r="C460" s="65">
        <v>100</v>
      </c>
      <c r="D460" s="30">
        <v>16</v>
      </c>
      <c r="E460" s="31">
        <v>-25</v>
      </c>
      <c r="F460" s="43">
        <v>36.5</v>
      </c>
    </row>
    <row r="461" spans="2:6" hidden="1" x14ac:dyDescent="0.45">
      <c r="B461" s="42" t="s">
        <v>568</v>
      </c>
      <c r="C461" s="65">
        <v>100</v>
      </c>
      <c r="D461" s="30">
        <v>10</v>
      </c>
      <c r="E461" s="31">
        <v>-27</v>
      </c>
      <c r="F461" s="43">
        <v>30</v>
      </c>
    </row>
    <row r="462" spans="2:6" ht="27" hidden="1" x14ac:dyDescent="0.45">
      <c r="B462" s="42" t="s">
        <v>569</v>
      </c>
      <c r="C462" s="65">
        <v>100</v>
      </c>
      <c r="D462" s="30">
        <v>10</v>
      </c>
      <c r="E462" s="31">
        <v>-25</v>
      </c>
      <c r="F462" s="43">
        <v>33</v>
      </c>
    </row>
    <row r="463" spans="2:6" ht="27" hidden="1" x14ac:dyDescent="0.45">
      <c r="B463" s="42" t="s">
        <v>570</v>
      </c>
      <c r="C463" s="65">
        <v>100</v>
      </c>
      <c r="D463" s="30">
        <v>15</v>
      </c>
      <c r="E463" s="31">
        <v>-25</v>
      </c>
      <c r="F463" s="43">
        <v>40.5</v>
      </c>
    </row>
    <row r="464" spans="2:6" ht="27" hidden="1" x14ac:dyDescent="0.45">
      <c r="B464" s="42" t="s">
        <v>571</v>
      </c>
      <c r="C464" s="65">
        <v>100</v>
      </c>
      <c r="D464" s="30">
        <v>15</v>
      </c>
      <c r="E464" s="31">
        <v>-25</v>
      </c>
      <c r="F464" s="43">
        <v>39.5</v>
      </c>
    </row>
    <row r="465" spans="2:6" ht="27" hidden="1" x14ac:dyDescent="0.45">
      <c r="B465" s="42" t="s">
        <v>572</v>
      </c>
      <c r="C465" s="65">
        <v>100</v>
      </c>
      <c r="D465" s="30">
        <v>16</v>
      </c>
      <c r="E465" s="31">
        <v>-32</v>
      </c>
      <c r="F465" s="43">
        <v>35</v>
      </c>
    </row>
    <row r="466" spans="2:6" ht="27" hidden="1" x14ac:dyDescent="0.45">
      <c r="B466" s="42" t="s">
        <v>573</v>
      </c>
      <c r="C466" s="65">
        <v>100</v>
      </c>
      <c r="D466" s="30">
        <v>15</v>
      </c>
      <c r="E466" s="31">
        <v>-25</v>
      </c>
      <c r="F466" s="43">
        <v>40.5</v>
      </c>
    </row>
    <row r="467" spans="2:6" ht="27" hidden="1" x14ac:dyDescent="0.45">
      <c r="B467" s="42" t="s">
        <v>574</v>
      </c>
      <c r="C467" s="65">
        <v>100</v>
      </c>
      <c r="D467" s="30">
        <v>10</v>
      </c>
      <c r="E467" s="31">
        <v>-27</v>
      </c>
      <c r="F467" s="43">
        <v>30</v>
      </c>
    </row>
    <row r="468" spans="2:6" ht="27" hidden="1" x14ac:dyDescent="0.45">
      <c r="B468" s="42" t="s">
        <v>575</v>
      </c>
      <c r="C468" s="65">
        <v>100</v>
      </c>
      <c r="D468" s="30">
        <v>16</v>
      </c>
      <c r="E468" s="31">
        <v>-25</v>
      </c>
      <c r="F468" s="43">
        <v>39.5</v>
      </c>
    </row>
    <row r="469" spans="2:6" ht="27" hidden="1" x14ac:dyDescent="0.45">
      <c r="B469" s="42" t="s">
        <v>576</v>
      </c>
      <c r="C469" s="65">
        <v>100</v>
      </c>
      <c r="D469" s="30">
        <v>15</v>
      </c>
      <c r="E469" s="31">
        <v>-32</v>
      </c>
      <c r="F469" s="43">
        <v>33</v>
      </c>
    </row>
    <row r="470" spans="2:6" ht="27" hidden="1" x14ac:dyDescent="0.45">
      <c r="B470" s="42" t="s">
        <v>577</v>
      </c>
      <c r="C470" s="65">
        <v>100</v>
      </c>
      <c r="D470" s="30">
        <v>15</v>
      </c>
      <c r="E470" s="31">
        <v>-25</v>
      </c>
      <c r="F470" s="43">
        <v>40.5</v>
      </c>
    </row>
    <row r="471" spans="2:6" ht="27" hidden="1" x14ac:dyDescent="0.45">
      <c r="B471" s="42" t="s">
        <v>578</v>
      </c>
      <c r="C471" s="65">
        <v>100</v>
      </c>
      <c r="D471" s="30">
        <v>10</v>
      </c>
      <c r="E471" s="31">
        <v>-32</v>
      </c>
      <c r="F471" s="43">
        <v>33</v>
      </c>
    </row>
    <row r="472" spans="2:6" ht="27" hidden="1" x14ac:dyDescent="0.45">
      <c r="B472" s="42" t="s">
        <v>579</v>
      </c>
      <c r="C472" s="65">
        <v>100</v>
      </c>
      <c r="D472" s="30">
        <v>16</v>
      </c>
      <c r="E472" s="31">
        <v>-27</v>
      </c>
      <c r="F472" s="43">
        <v>36.5</v>
      </c>
    </row>
    <row r="473" spans="2:6" ht="27" hidden="1" x14ac:dyDescent="0.45">
      <c r="B473" s="42" t="s">
        <v>580</v>
      </c>
      <c r="C473" s="65">
        <v>100</v>
      </c>
      <c r="D473" s="30">
        <v>10</v>
      </c>
      <c r="E473" s="31">
        <v>-35</v>
      </c>
      <c r="F473" s="43">
        <v>36.5</v>
      </c>
    </row>
    <row r="474" spans="2:6" ht="27" hidden="1" x14ac:dyDescent="0.45">
      <c r="B474" s="42" t="s">
        <v>581</v>
      </c>
      <c r="C474" s="65">
        <v>100</v>
      </c>
      <c r="D474" s="30">
        <v>15</v>
      </c>
      <c r="E474" s="31">
        <v>-25</v>
      </c>
      <c r="F474" s="43">
        <v>33</v>
      </c>
    </row>
    <row r="475" spans="2:6" hidden="1" x14ac:dyDescent="0.45">
      <c r="B475" s="42" t="s">
        <v>582</v>
      </c>
      <c r="C475" s="65">
        <v>100</v>
      </c>
      <c r="D475" s="30">
        <v>10</v>
      </c>
      <c r="E475" s="31">
        <v>-27</v>
      </c>
      <c r="F475" s="43">
        <v>29.5</v>
      </c>
    </row>
    <row r="476" spans="2:6" hidden="1" x14ac:dyDescent="0.45">
      <c r="B476" s="42" t="s">
        <v>583</v>
      </c>
      <c r="C476" s="65">
        <v>100</v>
      </c>
      <c r="D476" s="30">
        <v>10</v>
      </c>
      <c r="E476" s="31">
        <v>-27</v>
      </c>
      <c r="F476" s="43">
        <v>28</v>
      </c>
    </row>
    <row r="477" spans="2:6" ht="27" hidden="1" x14ac:dyDescent="0.45">
      <c r="B477" s="42" t="s">
        <v>584</v>
      </c>
      <c r="C477" s="65">
        <v>100</v>
      </c>
      <c r="D477" s="30">
        <v>10</v>
      </c>
      <c r="E477" s="31">
        <v>-32</v>
      </c>
      <c r="F477" s="43">
        <v>28</v>
      </c>
    </row>
    <row r="478" spans="2:6" ht="27" hidden="1" x14ac:dyDescent="0.45">
      <c r="B478" s="42" t="s">
        <v>585</v>
      </c>
      <c r="C478" s="65">
        <v>100</v>
      </c>
      <c r="D478" s="30">
        <v>10</v>
      </c>
      <c r="E478" s="31">
        <v>-27</v>
      </c>
      <c r="F478" s="43">
        <v>29.5</v>
      </c>
    </row>
    <row r="479" spans="2:6" ht="27" hidden="1" x14ac:dyDescent="0.45">
      <c r="B479" s="42" t="s">
        <v>586</v>
      </c>
      <c r="C479" s="65">
        <v>100</v>
      </c>
      <c r="D479" s="30">
        <v>10</v>
      </c>
      <c r="E479" s="31">
        <v>-32</v>
      </c>
      <c r="F479" s="43">
        <v>28</v>
      </c>
    </row>
    <row r="480" spans="2:6" ht="27" hidden="1" x14ac:dyDescent="0.45">
      <c r="B480" s="42" t="s">
        <v>587</v>
      </c>
      <c r="C480" s="65">
        <v>100</v>
      </c>
      <c r="D480" s="30">
        <v>10</v>
      </c>
      <c r="E480" s="31">
        <v>-32</v>
      </c>
      <c r="F480" s="43">
        <v>28</v>
      </c>
    </row>
    <row r="481" spans="2:6" hidden="1" x14ac:dyDescent="0.45">
      <c r="B481" s="42" t="s">
        <v>588</v>
      </c>
      <c r="C481" s="65">
        <v>100</v>
      </c>
      <c r="D481" s="30">
        <v>10</v>
      </c>
      <c r="E481" s="31">
        <v>-32</v>
      </c>
      <c r="F481" s="43">
        <v>30</v>
      </c>
    </row>
    <row r="482" spans="2:6" ht="27" hidden="1" x14ac:dyDescent="0.45">
      <c r="B482" s="42" t="s">
        <v>589</v>
      </c>
      <c r="C482" s="65">
        <v>100</v>
      </c>
      <c r="D482" s="30">
        <v>10</v>
      </c>
      <c r="E482" s="31">
        <v>-25</v>
      </c>
      <c r="F482" s="43">
        <v>31.5</v>
      </c>
    </row>
    <row r="483" spans="2:6" ht="27" hidden="1" x14ac:dyDescent="0.45">
      <c r="B483" s="42" t="s">
        <v>590</v>
      </c>
      <c r="C483" s="65">
        <v>100</v>
      </c>
      <c r="D483" s="30">
        <v>10</v>
      </c>
      <c r="E483" s="31">
        <v>-32</v>
      </c>
      <c r="F483" s="43">
        <v>26</v>
      </c>
    </row>
    <row r="484" spans="2:6" hidden="1" x14ac:dyDescent="0.45">
      <c r="B484" s="42" t="s">
        <v>591</v>
      </c>
      <c r="C484" s="65">
        <v>100</v>
      </c>
      <c r="D484" s="30">
        <v>18</v>
      </c>
      <c r="E484" s="31">
        <v>-15</v>
      </c>
      <c r="F484" s="43">
        <v>34</v>
      </c>
    </row>
    <row r="485" spans="2:6" hidden="1" x14ac:dyDescent="0.45">
      <c r="B485" s="42" t="s">
        <v>592</v>
      </c>
      <c r="C485" s="65">
        <v>100</v>
      </c>
      <c r="D485" s="30">
        <v>20</v>
      </c>
      <c r="E485" s="31">
        <v>-15</v>
      </c>
      <c r="F485" s="43">
        <v>28</v>
      </c>
    </row>
    <row r="486" spans="2:6" ht="27" hidden="1" x14ac:dyDescent="0.45">
      <c r="B486" s="42" t="s">
        <v>593</v>
      </c>
      <c r="C486" s="65">
        <v>100</v>
      </c>
      <c r="D486" s="30">
        <v>10</v>
      </c>
      <c r="E486" s="31">
        <v>-32</v>
      </c>
      <c r="F486" s="43">
        <v>28</v>
      </c>
    </row>
    <row r="487" spans="2:6" ht="27" hidden="1" x14ac:dyDescent="0.45">
      <c r="B487" s="42" t="s">
        <v>594</v>
      </c>
      <c r="C487" s="65">
        <v>100</v>
      </c>
      <c r="D487" s="30">
        <v>10</v>
      </c>
      <c r="E487" s="31">
        <v>-27</v>
      </c>
      <c r="F487" s="43">
        <v>29.5</v>
      </c>
    </row>
    <row r="488" spans="2:6" ht="27" hidden="1" x14ac:dyDescent="0.45">
      <c r="B488" s="42" t="s">
        <v>595</v>
      </c>
      <c r="C488" s="65">
        <v>100</v>
      </c>
      <c r="D488" s="30">
        <v>10</v>
      </c>
      <c r="E488" s="31">
        <v>-32</v>
      </c>
      <c r="F488" s="43">
        <v>22</v>
      </c>
    </row>
    <row r="489" spans="2:6" hidden="1" x14ac:dyDescent="0.45">
      <c r="B489" s="42" t="s">
        <v>596</v>
      </c>
      <c r="C489" s="65">
        <v>100</v>
      </c>
      <c r="D489" s="30">
        <v>10</v>
      </c>
      <c r="E489" s="31">
        <v>-25</v>
      </c>
      <c r="F489" s="43">
        <v>31.5</v>
      </c>
    </row>
    <row r="490" spans="2:6" ht="27" hidden="1" x14ac:dyDescent="0.45">
      <c r="B490" s="42" t="s">
        <v>597</v>
      </c>
      <c r="C490" s="65">
        <v>100</v>
      </c>
      <c r="D490" s="30">
        <v>10</v>
      </c>
      <c r="E490" s="31">
        <v>-32</v>
      </c>
      <c r="F490" s="43">
        <v>28</v>
      </c>
    </row>
    <row r="491" spans="2:6" ht="27" hidden="1" x14ac:dyDescent="0.45">
      <c r="B491" s="42" t="s">
        <v>598</v>
      </c>
      <c r="C491" s="65">
        <v>100</v>
      </c>
      <c r="D491" s="30">
        <v>10</v>
      </c>
      <c r="E491" s="31">
        <v>-37</v>
      </c>
      <c r="F491" s="43">
        <v>30</v>
      </c>
    </row>
    <row r="492" spans="2:6" ht="27" hidden="1" x14ac:dyDescent="0.45">
      <c r="B492" s="42" t="s">
        <v>599</v>
      </c>
      <c r="C492" s="65">
        <v>100</v>
      </c>
      <c r="D492" s="30">
        <v>10</v>
      </c>
      <c r="E492" s="31">
        <v>-27</v>
      </c>
      <c r="F492" s="43">
        <v>31.5</v>
      </c>
    </row>
    <row r="493" spans="2:6" ht="27" hidden="1" x14ac:dyDescent="0.45">
      <c r="B493" s="42" t="s">
        <v>600</v>
      </c>
      <c r="C493" s="65">
        <v>100</v>
      </c>
      <c r="D493" s="30">
        <v>10</v>
      </c>
      <c r="E493" s="31">
        <v>-32</v>
      </c>
      <c r="F493" s="43">
        <v>30</v>
      </c>
    </row>
    <row r="494" spans="2:6" hidden="1" x14ac:dyDescent="0.45">
      <c r="B494" s="42" t="s">
        <v>601</v>
      </c>
      <c r="C494" s="65">
        <v>100</v>
      </c>
      <c r="D494" s="30">
        <v>10</v>
      </c>
      <c r="E494" s="31">
        <v>-27</v>
      </c>
      <c r="F494" s="43">
        <v>29.5</v>
      </c>
    </row>
    <row r="495" spans="2:6" hidden="1" x14ac:dyDescent="0.45">
      <c r="B495" s="42" t="s">
        <v>602</v>
      </c>
      <c r="C495" s="65">
        <v>100</v>
      </c>
      <c r="D495" s="30">
        <v>10</v>
      </c>
      <c r="E495" s="31">
        <v>-30</v>
      </c>
      <c r="F495" s="43">
        <v>22</v>
      </c>
    </row>
    <row r="496" spans="2:6" ht="27" hidden="1" x14ac:dyDescent="0.45">
      <c r="B496" s="42" t="s">
        <v>603</v>
      </c>
      <c r="C496" s="65">
        <v>100</v>
      </c>
      <c r="D496" s="30">
        <v>15</v>
      </c>
      <c r="E496" s="31">
        <v>-32</v>
      </c>
      <c r="F496" s="43">
        <v>32</v>
      </c>
    </row>
    <row r="497" spans="2:6" ht="27" hidden="1" x14ac:dyDescent="0.45">
      <c r="B497" s="42" t="s">
        <v>604</v>
      </c>
      <c r="C497" s="65">
        <v>100</v>
      </c>
      <c r="D497" s="30">
        <v>10</v>
      </c>
      <c r="E497" s="31">
        <v>-32</v>
      </c>
      <c r="F497" s="43">
        <v>28</v>
      </c>
    </row>
    <row r="498" spans="2:6" hidden="1" x14ac:dyDescent="0.45">
      <c r="B498" s="42" t="s">
        <v>605</v>
      </c>
      <c r="C498" s="65">
        <v>100</v>
      </c>
      <c r="D498" s="30">
        <v>10</v>
      </c>
      <c r="E498" s="31">
        <v>-27</v>
      </c>
      <c r="F498" s="43">
        <v>11.5</v>
      </c>
    </row>
    <row r="499" spans="2:6" hidden="1" x14ac:dyDescent="0.45">
      <c r="B499" s="42" t="s">
        <v>606</v>
      </c>
      <c r="C499" s="65">
        <v>100</v>
      </c>
      <c r="D499" s="30">
        <v>10</v>
      </c>
      <c r="E499" s="31">
        <v>-27</v>
      </c>
      <c r="F499" s="43">
        <v>29.5</v>
      </c>
    </row>
    <row r="500" spans="2:6" ht="27" hidden="1" x14ac:dyDescent="0.45">
      <c r="B500" s="42" t="s">
        <v>607</v>
      </c>
      <c r="C500" s="65">
        <v>100</v>
      </c>
      <c r="D500" s="30">
        <v>10</v>
      </c>
      <c r="E500" s="31">
        <v>-25</v>
      </c>
      <c r="F500" s="43">
        <v>31.5</v>
      </c>
    </row>
    <row r="501" spans="2:6" ht="27" hidden="1" x14ac:dyDescent="0.45">
      <c r="B501" s="42" t="s">
        <v>608</v>
      </c>
      <c r="C501" s="65">
        <v>100</v>
      </c>
      <c r="D501" s="30">
        <v>10</v>
      </c>
      <c r="E501" s="31">
        <v>-32</v>
      </c>
      <c r="F501" s="43">
        <v>31.5</v>
      </c>
    </row>
    <row r="502" spans="2:6" ht="27" hidden="1" x14ac:dyDescent="0.45">
      <c r="B502" s="42" t="s">
        <v>609</v>
      </c>
      <c r="C502" s="65">
        <v>100</v>
      </c>
      <c r="D502" s="30">
        <v>10</v>
      </c>
      <c r="E502" s="31">
        <v>-25</v>
      </c>
      <c r="F502" s="43">
        <v>28</v>
      </c>
    </row>
    <row r="503" spans="2:6" hidden="1" x14ac:dyDescent="0.45">
      <c r="B503" s="42" t="s">
        <v>610</v>
      </c>
      <c r="C503" s="65">
        <v>100</v>
      </c>
      <c r="D503" s="30">
        <v>10</v>
      </c>
      <c r="E503" s="31">
        <v>-27</v>
      </c>
      <c r="F503" s="43">
        <v>28</v>
      </c>
    </row>
    <row r="504" spans="2:6" ht="27" hidden="1" x14ac:dyDescent="0.45">
      <c r="B504" s="42" t="s">
        <v>611</v>
      </c>
      <c r="C504" s="65">
        <v>100</v>
      </c>
      <c r="D504" s="30">
        <v>10</v>
      </c>
      <c r="E504" s="31">
        <v>-25</v>
      </c>
      <c r="F504" s="43">
        <v>28</v>
      </c>
    </row>
    <row r="505" spans="2:6" hidden="1" x14ac:dyDescent="0.45">
      <c r="B505" s="42" t="s">
        <v>612</v>
      </c>
      <c r="C505" s="65">
        <v>100</v>
      </c>
      <c r="D505" s="30">
        <v>10</v>
      </c>
      <c r="E505" s="31">
        <v>-27</v>
      </c>
      <c r="F505" s="43">
        <v>28</v>
      </c>
    </row>
    <row r="506" spans="2:6" hidden="1" x14ac:dyDescent="0.45">
      <c r="B506" s="42" t="s">
        <v>613</v>
      </c>
      <c r="C506" s="65">
        <v>100</v>
      </c>
      <c r="D506" s="30">
        <v>15</v>
      </c>
      <c r="E506" s="31">
        <v>-25</v>
      </c>
      <c r="F506" s="43">
        <v>34.5</v>
      </c>
    </row>
    <row r="507" spans="2:6" ht="27" x14ac:dyDescent="0.45">
      <c r="B507" s="42" t="s">
        <v>614</v>
      </c>
      <c r="C507" s="65">
        <v>100</v>
      </c>
      <c r="D507" s="30">
        <v>16</v>
      </c>
      <c r="E507" s="31">
        <v>-27</v>
      </c>
      <c r="F507" s="43">
        <v>33</v>
      </c>
    </row>
    <row r="508" spans="2:6" x14ac:dyDescent="0.45">
      <c r="B508" s="42" t="s">
        <v>615</v>
      </c>
      <c r="C508" s="65">
        <v>100</v>
      </c>
      <c r="D508" s="30">
        <v>10</v>
      </c>
      <c r="E508" s="31">
        <v>-10</v>
      </c>
      <c r="F508" s="43">
        <v>29.5</v>
      </c>
    </row>
    <row r="509" spans="2:6" ht="27" x14ac:dyDescent="0.45">
      <c r="B509" s="42" t="s">
        <v>616</v>
      </c>
      <c r="C509" s="65">
        <v>100</v>
      </c>
      <c r="D509" s="30">
        <v>10</v>
      </c>
      <c r="E509" s="31">
        <v>-25</v>
      </c>
      <c r="F509" s="43">
        <v>34.5</v>
      </c>
    </row>
    <row r="510" spans="2:6" x14ac:dyDescent="0.45">
      <c r="B510" s="42" t="s">
        <v>617</v>
      </c>
      <c r="C510" s="65">
        <v>100</v>
      </c>
      <c r="D510" s="30">
        <v>10</v>
      </c>
      <c r="E510" s="31">
        <v>-10</v>
      </c>
      <c r="F510" s="43">
        <v>28</v>
      </c>
    </row>
    <row r="511" spans="2:6" ht="27" x14ac:dyDescent="0.45">
      <c r="B511" s="42" t="s">
        <v>618</v>
      </c>
      <c r="C511" s="65">
        <v>100</v>
      </c>
      <c r="D511" s="30">
        <v>10</v>
      </c>
      <c r="E511" s="31">
        <v>-15</v>
      </c>
      <c r="F511" s="43">
        <v>22</v>
      </c>
    </row>
    <row r="512" spans="2:6" ht="27" x14ac:dyDescent="0.45">
      <c r="B512" s="42" t="s">
        <v>619</v>
      </c>
      <c r="C512" s="65">
        <v>100</v>
      </c>
      <c r="D512" s="30">
        <v>5</v>
      </c>
      <c r="E512" s="31">
        <v>-25</v>
      </c>
      <c r="F512" s="43">
        <v>29.5</v>
      </c>
    </row>
    <row r="513" spans="2:6" ht="27" x14ac:dyDescent="0.45">
      <c r="B513" s="42" t="s">
        <v>620</v>
      </c>
      <c r="C513" s="65">
        <v>100</v>
      </c>
      <c r="D513" s="30">
        <v>10</v>
      </c>
      <c r="E513" s="31">
        <v>-30</v>
      </c>
      <c r="F513" s="43">
        <v>22</v>
      </c>
    </row>
    <row r="514" spans="2:6" x14ac:dyDescent="0.45">
      <c r="B514" s="42" t="s">
        <v>621</v>
      </c>
      <c r="C514" s="65">
        <v>100</v>
      </c>
      <c r="D514" s="30">
        <v>10</v>
      </c>
      <c r="E514" s="31">
        <v>-17</v>
      </c>
      <c r="F514" s="43">
        <v>30</v>
      </c>
    </row>
    <row r="515" spans="2:6" ht="27" x14ac:dyDescent="0.45">
      <c r="B515" s="42" t="s">
        <v>622</v>
      </c>
      <c r="C515" s="65">
        <v>100</v>
      </c>
      <c r="D515" s="30">
        <v>10</v>
      </c>
      <c r="E515" s="31">
        <v>-25</v>
      </c>
      <c r="F515" s="43">
        <v>31.5</v>
      </c>
    </row>
    <row r="516" spans="2:6" ht="27" hidden="1" x14ac:dyDescent="0.45">
      <c r="B516" s="42" t="s">
        <v>623</v>
      </c>
      <c r="C516" s="65">
        <v>100</v>
      </c>
      <c r="D516" s="30">
        <v>10</v>
      </c>
      <c r="E516" s="31">
        <v>-25</v>
      </c>
      <c r="F516" s="43">
        <v>31.5</v>
      </c>
    </row>
    <row r="517" spans="2:6" ht="27" hidden="1" x14ac:dyDescent="0.45">
      <c r="B517" s="42" t="s">
        <v>624</v>
      </c>
      <c r="C517" s="65">
        <v>100</v>
      </c>
      <c r="D517" s="30">
        <v>10</v>
      </c>
      <c r="E517" s="31">
        <v>-25</v>
      </c>
      <c r="F517" s="43">
        <v>31.5</v>
      </c>
    </row>
    <row r="518" spans="2:6" ht="27" hidden="1" x14ac:dyDescent="0.45">
      <c r="B518" s="42" t="s">
        <v>625</v>
      </c>
      <c r="C518" s="65">
        <v>100</v>
      </c>
      <c r="D518" s="30">
        <v>5</v>
      </c>
      <c r="E518" s="31">
        <v>-30</v>
      </c>
      <c r="F518" s="43">
        <v>22</v>
      </c>
    </row>
    <row r="519" spans="2:6" ht="27" hidden="1" x14ac:dyDescent="0.45">
      <c r="B519" s="42" t="s">
        <v>626</v>
      </c>
      <c r="C519" s="65">
        <v>100</v>
      </c>
      <c r="D519" s="30">
        <v>5</v>
      </c>
      <c r="E519" s="31">
        <v>-25</v>
      </c>
      <c r="F519" s="43">
        <v>29.5</v>
      </c>
    </row>
    <row r="520" spans="2:6" ht="27" hidden="1" x14ac:dyDescent="0.45">
      <c r="B520" s="42" t="s">
        <v>627</v>
      </c>
      <c r="C520" s="65">
        <v>100</v>
      </c>
      <c r="D520" s="30">
        <v>5</v>
      </c>
      <c r="E520" s="31">
        <v>-25</v>
      </c>
      <c r="F520" s="43">
        <v>29.5</v>
      </c>
    </row>
    <row r="521" spans="2:6" ht="27" hidden="1" x14ac:dyDescent="0.45">
      <c r="B521" s="42" t="s">
        <v>628</v>
      </c>
      <c r="C521" s="65">
        <v>100</v>
      </c>
      <c r="D521" s="30">
        <v>15</v>
      </c>
      <c r="E521" s="31">
        <v>15</v>
      </c>
      <c r="F521" s="43">
        <v>36.5</v>
      </c>
    </row>
    <row r="522" spans="2:6" ht="27" hidden="1" x14ac:dyDescent="0.45">
      <c r="B522" s="42" t="s">
        <v>629</v>
      </c>
      <c r="C522" s="65">
        <v>100</v>
      </c>
      <c r="D522" s="30">
        <v>10</v>
      </c>
      <c r="E522" s="31">
        <v>-30</v>
      </c>
      <c r="F522" s="43">
        <v>25.5</v>
      </c>
    </row>
    <row r="523" spans="2:6" hidden="1" x14ac:dyDescent="0.45">
      <c r="B523" s="42" t="s">
        <v>630</v>
      </c>
      <c r="C523" s="65">
        <v>100</v>
      </c>
      <c r="D523" s="30">
        <v>5</v>
      </c>
      <c r="E523" s="31">
        <v>-25</v>
      </c>
      <c r="F523" s="43">
        <v>31.5</v>
      </c>
    </row>
    <row r="524" spans="2:6" ht="27" hidden="1" x14ac:dyDescent="0.45">
      <c r="B524" s="42" t="s">
        <v>631</v>
      </c>
      <c r="C524" s="65">
        <v>100</v>
      </c>
      <c r="D524" s="30">
        <v>5</v>
      </c>
      <c r="E524" s="31">
        <v>-25</v>
      </c>
      <c r="F524" s="43">
        <v>30</v>
      </c>
    </row>
    <row r="525" spans="2:6" ht="27" hidden="1" x14ac:dyDescent="0.45">
      <c r="B525" s="42" t="s">
        <v>632</v>
      </c>
      <c r="C525" s="65">
        <v>100</v>
      </c>
      <c r="D525" s="30">
        <v>5</v>
      </c>
      <c r="E525" s="31">
        <v>-35</v>
      </c>
      <c r="F525" s="43">
        <v>30</v>
      </c>
    </row>
    <row r="526" spans="2:6" ht="27" hidden="1" x14ac:dyDescent="0.45">
      <c r="B526" s="42" t="s">
        <v>633</v>
      </c>
      <c r="C526" s="65">
        <v>100</v>
      </c>
      <c r="D526" s="30">
        <v>5</v>
      </c>
      <c r="E526" s="31">
        <v>25</v>
      </c>
      <c r="F526" s="43">
        <v>30</v>
      </c>
    </row>
    <row r="527" spans="2:6" ht="27" hidden="1" x14ac:dyDescent="0.45">
      <c r="B527" s="42" t="s">
        <v>634</v>
      </c>
      <c r="C527" s="65">
        <v>100</v>
      </c>
      <c r="D527" s="30">
        <v>5</v>
      </c>
      <c r="E527" s="31">
        <v>-35</v>
      </c>
      <c r="F527" s="43">
        <v>30</v>
      </c>
    </row>
    <row r="528" spans="2:6" ht="27" hidden="1" x14ac:dyDescent="0.45">
      <c r="B528" s="42" t="s">
        <v>635</v>
      </c>
      <c r="C528" s="65">
        <v>100</v>
      </c>
      <c r="D528" s="30">
        <v>15</v>
      </c>
      <c r="E528" s="31">
        <v>15</v>
      </c>
      <c r="F528" s="43">
        <v>36.5</v>
      </c>
    </row>
    <row r="529" spans="2:6" ht="27" hidden="1" x14ac:dyDescent="0.45">
      <c r="B529" s="42" t="s">
        <v>636</v>
      </c>
      <c r="C529" s="65">
        <v>100</v>
      </c>
      <c r="D529" s="30">
        <v>21</v>
      </c>
      <c r="E529" s="31">
        <v>-35</v>
      </c>
      <c r="F529" s="43">
        <v>30</v>
      </c>
    </row>
    <row r="530" spans="2:6" ht="27" hidden="1" x14ac:dyDescent="0.45">
      <c r="B530" s="42" t="s">
        <v>637</v>
      </c>
      <c r="C530" s="65">
        <v>100</v>
      </c>
      <c r="D530" s="30">
        <v>10</v>
      </c>
      <c r="E530" s="31">
        <v>-10</v>
      </c>
      <c r="F530" s="43">
        <v>28</v>
      </c>
    </row>
    <row r="531" spans="2:6" ht="27" hidden="1" x14ac:dyDescent="0.45">
      <c r="B531" s="42" t="s">
        <v>638</v>
      </c>
      <c r="C531" s="65">
        <v>100</v>
      </c>
      <c r="D531" s="30">
        <v>5</v>
      </c>
      <c r="E531" s="31">
        <v>-25</v>
      </c>
      <c r="F531" s="43">
        <v>30</v>
      </c>
    </row>
    <row r="532" spans="2:6" ht="27" hidden="1" x14ac:dyDescent="0.45">
      <c r="B532" s="42" t="s">
        <v>639</v>
      </c>
      <c r="C532" s="65">
        <v>100</v>
      </c>
      <c r="D532" s="30">
        <v>5</v>
      </c>
      <c r="E532" s="31">
        <v>-25</v>
      </c>
      <c r="F532" s="43">
        <v>30</v>
      </c>
    </row>
    <row r="533" spans="2:6" ht="27" hidden="1" x14ac:dyDescent="0.45">
      <c r="B533" s="42" t="s">
        <v>640</v>
      </c>
      <c r="C533" s="65">
        <v>100</v>
      </c>
      <c r="D533" s="30">
        <v>10</v>
      </c>
      <c r="E533" s="31">
        <v>-25</v>
      </c>
      <c r="F533" s="43">
        <v>28</v>
      </c>
    </row>
    <row r="534" spans="2:6" ht="27" hidden="1" x14ac:dyDescent="0.45">
      <c r="B534" s="42" t="s">
        <v>641</v>
      </c>
      <c r="C534" s="65">
        <v>100</v>
      </c>
      <c r="D534" s="30">
        <v>5</v>
      </c>
      <c r="E534" s="31">
        <v>-25</v>
      </c>
      <c r="F534" s="43">
        <v>31.5</v>
      </c>
    </row>
    <row r="535" spans="2:6" ht="27" hidden="1" x14ac:dyDescent="0.45">
      <c r="B535" s="42" t="s">
        <v>642</v>
      </c>
      <c r="C535" s="65">
        <v>100</v>
      </c>
      <c r="D535" s="30">
        <v>5</v>
      </c>
      <c r="E535" s="31">
        <v>-25</v>
      </c>
      <c r="F535" s="43">
        <v>31.5</v>
      </c>
    </row>
    <row r="536" spans="2:6" ht="27" hidden="1" x14ac:dyDescent="0.45">
      <c r="B536" s="42" t="s">
        <v>643</v>
      </c>
      <c r="C536" s="65">
        <v>100</v>
      </c>
      <c r="D536" s="30">
        <v>5</v>
      </c>
      <c r="E536" s="31">
        <v>-25</v>
      </c>
      <c r="F536" s="43">
        <v>30</v>
      </c>
    </row>
    <row r="537" spans="2:6" hidden="1" x14ac:dyDescent="0.45">
      <c r="B537" s="42" t="s">
        <v>644</v>
      </c>
      <c r="C537" s="65">
        <v>100</v>
      </c>
      <c r="D537" s="30">
        <v>15</v>
      </c>
      <c r="E537" s="31">
        <v>-25</v>
      </c>
      <c r="F537" s="43">
        <v>9.5</v>
      </c>
    </row>
    <row r="538" spans="2:6" hidden="1" x14ac:dyDescent="0.45">
      <c r="B538" s="42" t="s">
        <v>645</v>
      </c>
      <c r="C538" s="65">
        <v>100</v>
      </c>
      <c r="D538" s="30">
        <v>14</v>
      </c>
      <c r="E538" s="31">
        <v>-27</v>
      </c>
      <c r="F538" s="43">
        <v>16.5</v>
      </c>
    </row>
    <row r="539" spans="2:6" ht="27" hidden="1" x14ac:dyDescent="0.45">
      <c r="B539" s="42" t="s">
        <v>646</v>
      </c>
      <c r="C539" s="65">
        <v>100</v>
      </c>
      <c r="D539" s="30">
        <v>10</v>
      </c>
      <c r="E539" s="31">
        <v>-27</v>
      </c>
      <c r="F539" s="43">
        <v>28</v>
      </c>
    </row>
    <row r="540" spans="2:6" ht="27" hidden="1" x14ac:dyDescent="0.45">
      <c r="B540" s="42" t="s">
        <v>647</v>
      </c>
      <c r="C540" s="65">
        <v>100</v>
      </c>
      <c r="D540" s="30">
        <v>10</v>
      </c>
      <c r="E540" s="31">
        <v>-32</v>
      </c>
      <c r="F540" s="43">
        <v>27.5</v>
      </c>
    </row>
    <row r="541" spans="2:6" ht="27" hidden="1" x14ac:dyDescent="0.45">
      <c r="B541" s="42" t="s">
        <v>648</v>
      </c>
      <c r="C541" s="65">
        <v>100</v>
      </c>
      <c r="D541" s="30">
        <v>16</v>
      </c>
      <c r="E541" s="31">
        <v>-32</v>
      </c>
      <c r="F541" s="43">
        <v>33</v>
      </c>
    </row>
    <row r="542" spans="2:6" ht="27" hidden="1" x14ac:dyDescent="0.45">
      <c r="B542" s="42" t="s">
        <v>649</v>
      </c>
      <c r="C542" s="65">
        <v>100</v>
      </c>
      <c r="D542" s="30">
        <v>10</v>
      </c>
      <c r="E542" s="31">
        <v>-27</v>
      </c>
      <c r="F542" s="43">
        <v>29.5</v>
      </c>
    </row>
    <row r="543" spans="2:6" ht="27" hidden="1" x14ac:dyDescent="0.45">
      <c r="B543" s="42" t="s">
        <v>650</v>
      </c>
      <c r="C543" s="65">
        <v>100</v>
      </c>
      <c r="D543" s="30">
        <v>10</v>
      </c>
      <c r="E543" s="31">
        <v>-27</v>
      </c>
      <c r="F543" s="43">
        <v>28</v>
      </c>
    </row>
    <row r="544" spans="2:6" hidden="1" x14ac:dyDescent="0.45">
      <c r="B544" s="42" t="s">
        <v>651</v>
      </c>
      <c r="C544" s="65">
        <v>100</v>
      </c>
      <c r="D544" s="30">
        <v>10</v>
      </c>
      <c r="E544" s="31">
        <v>-25</v>
      </c>
      <c r="F544" s="43">
        <v>28</v>
      </c>
    </row>
    <row r="545" spans="2:6" hidden="1" x14ac:dyDescent="0.45">
      <c r="B545" s="42" t="s">
        <v>652</v>
      </c>
      <c r="C545" s="65">
        <v>100</v>
      </c>
      <c r="D545" s="30">
        <v>10</v>
      </c>
      <c r="E545" s="31">
        <v>-27</v>
      </c>
      <c r="F545" s="43">
        <v>28</v>
      </c>
    </row>
    <row r="546" spans="2:6" ht="27" hidden="1" x14ac:dyDescent="0.45">
      <c r="B546" s="42" t="s">
        <v>653</v>
      </c>
      <c r="C546" s="65">
        <v>100</v>
      </c>
      <c r="D546" s="30">
        <v>10</v>
      </c>
      <c r="E546" s="31">
        <v>-27</v>
      </c>
      <c r="F546" s="43">
        <v>28</v>
      </c>
    </row>
    <row r="547" spans="2:6" ht="27" hidden="1" x14ac:dyDescent="0.45">
      <c r="B547" s="42" t="s">
        <v>654</v>
      </c>
      <c r="C547" s="65">
        <v>100</v>
      </c>
      <c r="D547" s="30">
        <v>10</v>
      </c>
      <c r="E547" s="31">
        <v>-25</v>
      </c>
      <c r="F547" s="43">
        <v>28</v>
      </c>
    </row>
    <row r="548" spans="2:6" hidden="1" x14ac:dyDescent="0.45">
      <c r="B548" s="42" t="s">
        <v>655</v>
      </c>
      <c r="C548" s="65">
        <v>100</v>
      </c>
      <c r="D548" s="30">
        <v>15</v>
      </c>
      <c r="E548" s="31">
        <v>-27</v>
      </c>
      <c r="F548" s="43">
        <v>34.5</v>
      </c>
    </row>
    <row r="549" spans="2:6" hidden="1" x14ac:dyDescent="0.45">
      <c r="B549" s="42" t="s">
        <v>656</v>
      </c>
      <c r="C549" s="65">
        <v>100</v>
      </c>
      <c r="D549" s="30">
        <v>15</v>
      </c>
      <c r="E549" s="31">
        <v>-25</v>
      </c>
      <c r="F549" s="43">
        <v>34.5</v>
      </c>
    </row>
    <row r="550" spans="2:6" ht="27" hidden="1" x14ac:dyDescent="0.45">
      <c r="B550" s="42" t="s">
        <v>657</v>
      </c>
      <c r="C550" s="65">
        <v>100</v>
      </c>
      <c r="D550" s="30">
        <v>10</v>
      </c>
      <c r="E550" s="31">
        <v>-27</v>
      </c>
      <c r="F550" s="43">
        <v>28</v>
      </c>
    </row>
    <row r="551" spans="2:6" ht="27" hidden="1" x14ac:dyDescent="0.45">
      <c r="B551" s="42" t="s">
        <v>658</v>
      </c>
      <c r="C551" s="65">
        <v>100</v>
      </c>
      <c r="D551" s="30">
        <v>15</v>
      </c>
      <c r="E551" s="31">
        <v>-27</v>
      </c>
      <c r="F551" s="43">
        <v>35.5</v>
      </c>
    </row>
    <row r="552" spans="2:6" ht="27" hidden="1" x14ac:dyDescent="0.45">
      <c r="B552" s="42" t="s">
        <v>659</v>
      </c>
      <c r="C552" s="65">
        <v>100</v>
      </c>
      <c r="D552" s="30">
        <v>10</v>
      </c>
      <c r="E552" s="31">
        <v>-37</v>
      </c>
      <c r="F552" s="43">
        <v>29.5</v>
      </c>
    </row>
    <row r="553" spans="2:6" ht="27" hidden="1" x14ac:dyDescent="0.45">
      <c r="B553" s="42" t="s">
        <v>660</v>
      </c>
      <c r="C553" s="65">
        <v>100</v>
      </c>
      <c r="D553" s="30">
        <v>10</v>
      </c>
      <c r="E553" s="31">
        <v>-37</v>
      </c>
      <c r="F553" s="43">
        <v>30.5</v>
      </c>
    </row>
    <row r="554" spans="2:6" ht="27" hidden="1" x14ac:dyDescent="0.45">
      <c r="B554" s="42" t="s">
        <v>661</v>
      </c>
      <c r="C554" s="65">
        <v>100</v>
      </c>
      <c r="D554" s="30">
        <v>10</v>
      </c>
      <c r="E554" s="31">
        <v>-30</v>
      </c>
      <c r="F554" s="43">
        <v>24</v>
      </c>
    </row>
    <row r="555" spans="2:6" ht="27" hidden="1" x14ac:dyDescent="0.45">
      <c r="B555" s="42" t="s">
        <v>662</v>
      </c>
      <c r="C555" s="65">
        <v>100</v>
      </c>
      <c r="D555" s="30">
        <v>10</v>
      </c>
      <c r="E555" s="31">
        <v>-30</v>
      </c>
      <c r="F555" s="43">
        <v>27</v>
      </c>
    </row>
    <row r="556" spans="2:6" ht="27" hidden="1" x14ac:dyDescent="0.45">
      <c r="B556" s="42" t="s">
        <v>663</v>
      </c>
      <c r="C556" s="65">
        <v>100</v>
      </c>
      <c r="D556" s="30">
        <v>5</v>
      </c>
      <c r="E556" s="31">
        <v>-25</v>
      </c>
      <c r="F556" s="43">
        <v>28</v>
      </c>
    </row>
    <row r="557" spans="2:6" ht="27" hidden="1" x14ac:dyDescent="0.45">
      <c r="B557" s="42" t="s">
        <v>664</v>
      </c>
      <c r="C557" s="65">
        <v>100</v>
      </c>
      <c r="D557" s="30">
        <v>5</v>
      </c>
      <c r="E557" s="31">
        <v>-35</v>
      </c>
      <c r="F557" s="43">
        <v>30</v>
      </c>
    </row>
    <row r="558" spans="2:6" ht="27" hidden="1" x14ac:dyDescent="0.45">
      <c r="B558" s="42" t="s">
        <v>665</v>
      </c>
      <c r="C558" s="65">
        <v>100</v>
      </c>
      <c r="D558" s="30">
        <v>5</v>
      </c>
      <c r="E558" s="31">
        <v>-35</v>
      </c>
      <c r="F558" s="43">
        <v>30</v>
      </c>
    </row>
    <row r="559" spans="2:6" hidden="1" x14ac:dyDescent="0.45">
      <c r="B559" s="42" t="s">
        <v>666</v>
      </c>
      <c r="C559" s="65">
        <v>100</v>
      </c>
      <c r="D559" s="30">
        <v>10</v>
      </c>
      <c r="E559" s="31">
        <v>18</v>
      </c>
      <c r="F559" s="43">
        <v>29</v>
      </c>
    </row>
    <row r="560" spans="2:6" ht="27" hidden="1" x14ac:dyDescent="0.45">
      <c r="B560" s="42" t="s">
        <v>667</v>
      </c>
      <c r="C560" s="65">
        <v>100</v>
      </c>
      <c r="D560" s="30">
        <v>5</v>
      </c>
      <c r="E560" s="31">
        <v>-25</v>
      </c>
      <c r="F560" s="43">
        <v>31.5</v>
      </c>
    </row>
    <row r="561" spans="2:6" ht="27" hidden="1" x14ac:dyDescent="0.45">
      <c r="B561" s="42" t="s">
        <v>668</v>
      </c>
      <c r="C561" s="65">
        <v>100</v>
      </c>
      <c r="D561" s="30">
        <v>5</v>
      </c>
      <c r="E561" s="31">
        <v>-25</v>
      </c>
      <c r="F561" s="43">
        <v>29.5</v>
      </c>
    </row>
    <row r="562" spans="2:6" ht="27" hidden="1" x14ac:dyDescent="0.45">
      <c r="B562" s="42" t="s">
        <v>669</v>
      </c>
      <c r="C562" s="65">
        <v>100</v>
      </c>
      <c r="D562" s="30">
        <v>13</v>
      </c>
      <c r="E562" s="31">
        <v>15</v>
      </c>
      <c r="F562" s="43">
        <v>31</v>
      </c>
    </row>
    <row r="563" spans="2:6" ht="27" x14ac:dyDescent="0.45">
      <c r="B563" s="42" t="s">
        <v>670</v>
      </c>
      <c r="C563" s="65">
        <v>100</v>
      </c>
      <c r="D563" s="30">
        <v>10</v>
      </c>
      <c r="E563" s="31">
        <v>-25</v>
      </c>
      <c r="F563" s="43">
        <v>33.5</v>
      </c>
    </row>
    <row r="564" spans="2:6" ht="27" x14ac:dyDescent="0.45">
      <c r="B564" s="42" t="s">
        <v>671</v>
      </c>
      <c r="C564" s="65">
        <v>100</v>
      </c>
      <c r="D564" s="30">
        <v>15</v>
      </c>
      <c r="E564" s="31">
        <v>15</v>
      </c>
      <c r="F564" s="43">
        <v>36.5</v>
      </c>
    </row>
    <row r="565" spans="2:6" ht="27" x14ac:dyDescent="0.45">
      <c r="B565" s="42" t="s">
        <v>672</v>
      </c>
      <c r="C565" s="65">
        <v>100</v>
      </c>
      <c r="D565" s="30">
        <v>5</v>
      </c>
      <c r="E565" s="31">
        <v>-25</v>
      </c>
      <c r="F565" s="43">
        <v>31.5</v>
      </c>
    </row>
    <row r="566" spans="2:6" ht="27" hidden="1" x14ac:dyDescent="0.45">
      <c r="B566" s="42" t="s">
        <v>673</v>
      </c>
      <c r="C566" s="65">
        <v>100</v>
      </c>
      <c r="D566" s="30">
        <v>5</v>
      </c>
      <c r="E566" s="31">
        <v>-25</v>
      </c>
      <c r="F566" s="43">
        <v>31.5</v>
      </c>
    </row>
    <row r="567" spans="2:6" ht="27" hidden="1" x14ac:dyDescent="0.45">
      <c r="B567" s="42" t="s">
        <v>674</v>
      </c>
      <c r="C567" s="65">
        <v>100</v>
      </c>
      <c r="D567" s="30">
        <v>5</v>
      </c>
      <c r="E567" s="31">
        <v>-25</v>
      </c>
      <c r="F567" s="43">
        <v>30</v>
      </c>
    </row>
    <row r="568" spans="2:6" ht="27" hidden="1" x14ac:dyDescent="0.45">
      <c r="B568" s="42" t="s">
        <v>675</v>
      </c>
      <c r="C568" s="65">
        <v>100</v>
      </c>
      <c r="D568" s="30">
        <v>5</v>
      </c>
      <c r="E568" s="31">
        <v>-25</v>
      </c>
      <c r="F568" s="43">
        <v>30</v>
      </c>
    </row>
    <row r="569" spans="2:6" ht="27" hidden="1" x14ac:dyDescent="0.45">
      <c r="B569" s="42" t="s">
        <v>676</v>
      </c>
      <c r="C569" s="65">
        <v>100</v>
      </c>
      <c r="D569" s="30">
        <v>5</v>
      </c>
      <c r="E569" s="31">
        <v>-35</v>
      </c>
      <c r="F569" s="43">
        <v>30</v>
      </c>
    </row>
    <row r="570" spans="2:6" ht="27" hidden="1" x14ac:dyDescent="0.45">
      <c r="B570" s="42" t="s">
        <v>677</v>
      </c>
      <c r="C570" s="65">
        <v>100</v>
      </c>
      <c r="D570" s="30">
        <v>5</v>
      </c>
      <c r="E570" s="31">
        <v>-35</v>
      </c>
      <c r="F570" s="43">
        <v>30</v>
      </c>
    </row>
    <row r="571" spans="2:6" ht="27" hidden="1" x14ac:dyDescent="0.45">
      <c r="B571" s="42" t="s">
        <v>678</v>
      </c>
      <c r="C571" s="65">
        <v>100</v>
      </c>
      <c r="D571" s="30">
        <v>5</v>
      </c>
      <c r="E571" s="31">
        <v>25</v>
      </c>
      <c r="F571" s="43">
        <v>30</v>
      </c>
    </row>
    <row r="572" spans="2:6" ht="27" hidden="1" x14ac:dyDescent="0.45">
      <c r="B572" s="42" t="s">
        <v>679</v>
      </c>
      <c r="C572" s="65">
        <v>100</v>
      </c>
      <c r="D572" s="30">
        <v>5</v>
      </c>
      <c r="E572" s="31">
        <v>-25</v>
      </c>
      <c r="F572" s="43">
        <v>30</v>
      </c>
    </row>
    <row r="573" spans="2:6" ht="27" hidden="1" x14ac:dyDescent="0.45">
      <c r="B573" s="42" t="s">
        <v>680</v>
      </c>
      <c r="C573" s="65">
        <v>100</v>
      </c>
      <c r="D573" s="30">
        <v>15</v>
      </c>
      <c r="E573" s="31">
        <v>15</v>
      </c>
      <c r="F573" s="43">
        <v>36.5</v>
      </c>
    </row>
    <row r="574" spans="2:6" ht="27" hidden="1" x14ac:dyDescent="0.45">
      <c r="B574" s="42" t="s">
        <v>681</v>
      </c>
      <c r="C574" s="65">
        <v>100</v>
      </c>
      <c r="D574" s="30">
        <v>5</v>
      </c>
      <c r="E574" s="31">
        <v>-25</v>
      </c>
      <c r="F574" s="43">
        <v>30</v>
      </c>
    </row>
    <row r="575" spans="2:6" ht="27" hidden="1" x14ac:dyDescent="0.45">
      <c r="B575" s="42" t="s">
        <v>682</v>
      </c>
      <c r="C575" s="65">
        <v>100</v>
      </c>
      <c r="D575" s="30">
        <v>10</v>
      </c>
      <c r="E575" s="31">
        <v>-10</v>
      </c>
      <c r="F575" s="43">
        <v>28</v>
      </c>
    </row>
    <row r="576" spans="2:6" ht="27" hidden="1" x14ac:dyDescent="0.45">
      <c r="B576" s="42" t="s">
        <v>683</v>
      </c>
      <c r="C576" s="65">
        <v>100</v>
      </c>
      <c r="D576" s="30">
        <v>15</v>
      </c>
      <c r="E576" s="31">
        <v>15</v>
      </c>
      <c r="F576" s="43">
        <v>36.5</v>
      </c>
    </row>
    <row r="577" spans="2:6" ht="27" hidden="1" x14ac:dyDescent="0.45">
      <c r="B577" s="42" t="s">
        <v>684</v>
      </c>
      <c r="C577" s="65">
        <v>100</v>
      </c>
      <c r="D577" s="30">
        <v>13</v>
      </c>
      <c r="E577" s="31">
        <v>15</v>
      </c>
      <c r="F577" s="43">
        <v>36.5</v>
      </c>
    </row>
    <row r="578" spans="2:6" ht="27" hidden="1" x14ac:dyDescent="0.45">
      <c r="B578" s="42" t="s">
        <v>685</v>
      </c>
      <c r="C578" s="65">
        <v>100</v>
      </c>
      <c r="D578" s="30">
        <v>13</v>
      </c>
      <c r="E578" s="31">
        <v>2</v>
      </c>
      <c r="F578" s="43">
        <v>34.5</v>
      </c>
    </row>
    <row r="579" spans="2:6" ht="27" hidden="1" x14ac:dyDescent="0.45">
      <c r="B579" s="42" t="s">
        <v>686</v>
      </c>
      <c r="C579" s="65">
        <v>100</v>
      </c>
      <c r="D579" s="30">
        <v>13</v>
      </c>
      <c r="E579" s="31">
        <v>2</v>
      </c>
      <c r="F579" s="43">
        <v>34.5</v>
      </c>
    </row>
    <row r="580" spans="2:6" ht="27" hidden="1" x14ac:dyDescent="0.45">
      <c r="B580" s="42" t="s">
        <v>687</v>
      </c>
      <c r="C580" s="65">
        <v>100</v>
      </c>
      <c r="D580" s="30">
        <v>5</v>
      </c>
      <c r="E580" s="31">
        <v>-25</v>
      </c>
      <c r="F580" s="43">
        <v>31.5</v>
      </c>
    </row>
    <row r="581" spans="2:6" ht="27" hidden="1" x14ac:dyDescent="0.45">
      <c r="B581" s="42" t="s">
        <v>688</v>
      </c>
      <c r="C581" s="65">
        <v>100</v>
      </c>
      <c r="D581" s="30">
        <v>13</v>
      </c>
      <c r="E581" s="31">
        <v>-10</v>
      </c>
      <c r="F581" s="43">
        <v>31</v>
      </c>
    </row>
    <row r="582" spans="2:6" ht="27" hidden="1" x14ac:dyDescent="0.45">
      <c r="B582" s="42" t="s">
        <v>689</v>
      </c>
      <c r="C582" s="65">
        <v>100</v>
      </c>
      <c r="D582" s="30">
        <v>10</v>
      </c>
      <c r="E582" s="31">
        <v>-10</v>
      </c>
      <c r="F582" s="43">
        <v>28</v>
      </c>
    </row>
    <row r="583" spans="2:6" ht="27" hidden="1" x14ac:dyDescent="0.45">
      <c r="B583" s="42" t="s">
        <v>690</v>
      </c>
      <c r="C583" s="65">
        <v>100</v>
      </c>
      <c r="D583" s="30">
        <v>15</v>
      </c>
      <c r="E583" s="31">
        <v>15</v>
      </c>
      <c r="F583" s="43">
        <v>36.5</v>
      </c>
    </row>
    <row r="584" spans="2:6" ht="27" hidden="1" x14ac:dyDescent="0.45">
      <c r="B584" s="42" t="s">
        <v>691</v>
      </c>
      <c r="C584" s="65">
        <v>100</v>
      </c>
      <c r="D584" s="30">
        <v>13</v>
      </c>
      <c r="E584" s="31">
        <v>15</v>
      </c>
      <c r="F584" s="43">
        <v>34.5</v>
      </c>
    </row>
    <row r="585" spans="2:6" ht="27" hidden="1" x14ac:dyDescent="0.45">
      <c r="B585" s="42" t="s">
        <v>692</v>
      </c>
      <c r="C585" s="65">
        <v>100</v>
      </c>
      <c r="D585" s="30">
        <v>5</v>
      </c>
      <c r="E585" s="31">
        <v>-25</v>
      </c>
      <c r="F585" s="43">
        <v>30</v>
      </c>
    </row>
    <row r="586" spans="2:6" ht="27" hidden="1" x14ac:dyDescent="0.45">
      <c r="B586" s="42" t="s">
        <v>693</v>
      </c>
      <c r="C586" s="65">
        <v>100</v>
      </c>
      <c r="D586" s="30">
        <v>5</v>
      </c>
      <c r="E586" s="31">
        <v>-25</v>
      </c>
      <c r="F586" s="43">
        <v>31.5</v>
      </c>
    </row>
    <row r="587" spans="2:6" ht="27" hidden="1" x14ac:dyDescent="0.45">
      <c r="B587" s="42" t="s">
        <v>694</v>
      </c>
      <c r="C587" s="65">
        <v>100</v>
      </c>
      <c r="D587" s="30">
        <v>10</v>
      </c>
      <c r="E587" s="31">
        <v>-25</v>
      </c>
      <c r="F587" s="43">
        <v>33.5</v>
      </c>
    </row>
    <row r="588" spans="2:6" ht="27" hidden="1" x14ac:dyDescent="0.45">
      <c r="B588" s="42" t="s">
        <v>695</v>
      </c>
      <c r="C588" s="65">
        <v>100</v>
      </c>
      <c r="D588" s="30">
        <v>13</v>
      </c>
      <c r="E588" s="31">
        <v>2</v>
      </c>
      <c r="F588" s="43">
        <v>32.5</v>
      </c>
    </row>
    <row r="589" spans="2:6" ht="27" hidden="1" x14ac:dyDescent="0.45">
      <c r="B589" s="42" t="s">
        <v>696</v>
      </c>
      <c r="C589" s="65">
        <v>100</v>
      </c>
      <c r="D589" s="30">
        <v>13</v>
      </c>
      <c r="E589" s="31">
        <v>2</v>
      </c>
      <c r="F589" s="43">
        <v>34.5</v>
      </c>
    </row>
    <row r="590" spans="2:6" ht="27" hidden="1" x14ac:dyDescent="0.45">
      <c r="B590" s="42" t="s">
        <v>697</v>
      </c>
      <c r="C590" s="65">
        <v>100</v>
      </c>
      <c r="D590" s="30">
        <v>10</v>
      </c>
      <c r="E590" s="31">
        <v>-25</v>
      </c>
      <c r="F590" s="43">
        <v>31.5</v>
      </c>
    </row>
    <row r="591" spans="2:6" ht="27" hidden="1" x14ac:dyDescent="0.45">
      <c r="B591" s="42" t="s">
        <v>698</v>
      </c>
      <c r="C591" s="65">
        <v>100</v>
      </c>
      <c r="D591" s="30">
        <v>10</v>
      </c>
      <c r="E591" s="31">
        <v>-25</v>
      </c>
      <c r="F591" s="43">
        <v>29.5</v>
      </c>
    </row>
    <row r="592" spans="2:6" hidden="1" x14ac:dyDescent="0.45">
      <c r="B592" s="42" t="s">
        <v>699</v>
      </c>
      <c r="C592" s="65">
        <v>100</v>
      </c>
      <c r="D592" s="30">
        <v>5</v>
      </c>
      <c r="E592" s="31">
        <v>-10</v>
      </c>
      <c r="F592" s="43">
        <v>31.5</v>
      </c>
    </row>
    <row r="593" spans="2:6" ht="27" hidden="1" x14ac:dyDescent="0.45">
      <c r="B593" s="42" t="s">
        <v>700</v>
      </c>
      <c r="C593" s="65">
        <v>100</v>
      </c>
      <c r="D593" s="30">
        <v>5</v>
      </c>
      <c r="E593" s="31">
        <v>-25</v>
      </c>
      <c r="F593" s="43">
        <v>31.5</v>
      </c>
    </row>
    <row r="594" spans="2:6" ht="27" hidden="1" x14ac:dyDescent="0.45">
      <c r="B594" s="42" t="s">
        <v>701</v>
      </c>
      <c r="C594" s="65">
        <v>100</v>
      </c>
      <c r="D594" s="30">
        <v>13</v>
      </c>
      <c r="E594" s="31">
        <v>2</v>
      </c>
      <c r="F594" s="43">
        <v>32.5</v>
      </c>
    </row>
    <row r="595" spans="2:6" ht="27" hidden="1" x14ac:dyDescent="0.45">
      <c r="B595" s="42" t="s">
        <v>702</v>
      </c>
      <c r="C595" s="65">
        <v>100</v>
      </c>
      <c r="D595" s="30">
        <v>10</v>
      </c>
      <c r="E595" s="31">
        <v>-10</v>
      </c>
      <c r="F595" s="43">
        <v>29.5</v>
      </c>
    </row>
    <row r="596" spans="2:6" ht="27" hidden="1" x14ac:dyDescent="0.45">
      <c r="B596" s="42" t="s">
        <v>703</v>
      </c>
      <c r="C596" s="65">
        <v>100</v>
      </c>
      <c r="D596" s="30">
        <v>10</v>
      </c>
      <c r="E596" s="31">
        <v>2</v>
      </c>
      <c r="F596" s="43">
        <v>28</v>
      </c>
    </row>
    <row r="597" spans="2:6" ht="27" hidden="1" x14ac:dyDescent="0.45">
      <c r="B597" s="42" t="s">
        <v>704</v>
      </c>
      <c r="C597" s="65">
        <v>100</v>
      </c>
      <c r="D597" s="30">
        <v>10</v>
      </c>
      <c r="E597" s="31">
        <v>-10</v>
      </c>
      <c r="F597" s="43">
        <v>28</v>
      </c>
    </row>
    <row r="598" spans="2:6" ht="27" hidden="1" x14ac:dyDescent="0.45">
      <c r="B598" s="42" t="s">
        <v>705</v>
      </c>
      <c r="C598" s="65">
        <v>100</v>
      </c>
      <c r="D598" s="30">
        <v>10</v>
      </c>
      <c r="E598" s="31">
        <v>-25</v>
      </c>
      <c r="F598" s="43">
        <v>28</v>
      </c>
    </row>
    <row r="599" spans="2:6" ht="27" hidden="1" x14ac:dyDescent="0.45">
      <c r="B599" s="42" t="s">
        <v>706</v>
      </c>
      <c r="C599" s="65">
        <v>100</v>
      </c>
      <c r="D599" s="30">
        <v>5</v>
      </c>
      <c r="E599" s="31">
        <v>25</v>
      </c>
      <c r="F599" s="43">
        <v>30</v>
      </c>
    </row>
    <row r="600" spans="2:6" ht="27" hidden="1" x14ac:dyDescent="0.45">
      <c r="B600" s="42" t="s">
        <v>707</v>
      </c>
      <c r="C600" s="65">
        <v>100</v>
      </c>
      <c r="D600" s="30">
        <v>5</v>
      </c>
      <c r="E600" s="31">
        <v>-25</v>
      </c>
      <c r="F600" s="43">
        <v>30</v>
      </c>
    </row>
    <row r="601" spans="2:6" hidden="1" x14ac:dyDescent="0.45">
      <c r="B601" s="42" t="s">
        <v>708</v>
      </c>
      <c r="C601" s="65">
        <v>100</v>
      </c>
      <c r="D601" s="30">
        <v>10</v>
      </c>
      <c r="E601" s="31">
        <v>-25</v>
      </c>
      <c r="F601" s="43">
        <v>33.5</v>
      </c>
    </row>
    <row r="602" spans="2:6" ht="27" hidden="1" x14ac:dyDescent="0.45">
      <c r="B602" s="42" t="s">
        <v>709</v>
      </c>
      <c r="C602" s="65">
        <v>100</v>
      </c>
      <c r="D602" s="30">
        <v>10</v>
      </c>
      <c r="E602" s="31">
        <v>-25</v>
      </c>
      <c r="F602" s="43">
        <v>31.5</v>
      </c>
    </row>
    <row r="603" spans="2:6" ht="27" hidden="1" x14ac:dyDescent="0.45">
      <c r="B603" s="42" t="s">
        <v>710</v>
      </c>
      <c r="C603" s="65">
        <v>100</v>
      </c>
      <c r="D603" s="30">
        <v>10</v>
      </c>
      <c r="E603" s="31">
        <v>-30</v>
      </c>
      <c r="F603" s="43">
        <v>25.5</v>
      </c>
    </row>
    <row r="604" spans="2:6" ht="27" hidden="1" x14ac:dyDescent="0.45">
      <c r="B604" s="42" t="s">
        <v>711</v>
      </c>
      <c r="C604" s="65">
        <v>100</v>
      </c>
      <c r="D604" s="30">
        <v>10</v>
      </c>
      <c r="E604" s="31">
        <v>2</v>
      </c>
      <c r="F604" s="43">
        <v>29.5</v>
      </c>
    </row>
    <row r="605" spans="2:6" ht="27" hidden="1" x14ac:dyDescent="0.45">
      <c r="B605" s="42" t="s">
        <v>712</v>
      </c>
      <c r="C605" s="65">
        <v>100</v>
      </c>
      <c r="D605" s="30">
        <v>10</v>
      </c>
      <c r="E605" s="31">
        <v>-25</v>
      </c>
      <c r="F605" s="43">
        <v>31.5</v>
      </c>
    </row>
    <row r="606" spans="2:6" ht="27" hidden="1" x14ac:dyDescent="0.45">
      <c r="B606" s="42" t="s">
        <v>713</v>
      </c>
      <c r="C606" s="65">
        <v>100</v>
      </c>
      <c r="D606" s="30">
        <v>10</v>
      </c>
      <c r="E606" s="31">
        <v>-25</v>
      </c>
      <c r="F606" s="43">
        <v>29.5</v>
      </c>
    </row>
    <row r="607" spans="2:6" ht="27" hidden="1" x14ac:dyDescent="0.45">
      <c r="B607" s="42" t="s">
        <v>714</v>
      </c>
      <c r="C607" s="65">
        <v>100</v>
      </c>
      <c r="D607" s="30">
        <v>10</v>
      </c>
      <c r="E607" s="31">
        <v>-25</v>
      </c>
      <c r="F607" s="43">
        <v>29.5</v>
      </c>
    </row>
    <row r="608" spans="2:6" ht="27" hidden="1" x14ac:dyDescent="0.45">
      <c r="B608" s="42" t="s">
        <v>715</v>
      </c>
      <c r="C608" s="65">
        <v>100</v>
      </c>
      <c r="D608" s="30">
        <v>5</v>
      </c>
      <c r="E608" s="31">
        <v>-10</v>
      </c>
      <c r="F608" s="43">
        <v>31.5</v>
      </c>
    </row>
    <row r="609" spans="2:6" ht="27" hidden="1" x14ac:dyDescent="0.45">
      <c r="B609" s="42" t="s">
        <v>716</v>
      </c>
      <c r="C609" s="65">
        <v>100</v>
      </c>
      <c r="D609" s="30">
        <v>5</v>
      </c>
      <c r="E609" s="31">
        <v>-10</v>
      </c>
      <c r="F609" s="43">
        <v>31.5</v>
      </c>
    </row>
    <row r="610" spans="2:6" ht="27" hidden="1" x14ac:dyDescent="0.45">
      <c r="B610" s="42" t="s">
        <v>717</v>
      </c>
      <c r="C610" s="65">
        <v>100</v>
      </c>
      <c r="D610" s="30">
        <v>5</v>
      </c>
      <c r="E610" s="31">
        <v>-10</v>
      </c>
      <c r="F610" s="43">
        <v>31.5</v>
      </c>
    </row>
    <row r="611" spans="2:6" ht="27" hidden="1" x14ac:dyDescent="0.45">
      <c r="B611" s="42" t="s">
        <v>718</v>
      </c>
      <c r="C611" s="65">
        <v>100</v>
      </c>
      <c r="D611" s="30">
        <v>5</v>
      </c>
      <c r="E611" s="31">
        <v>-10</v>
      </c>
      <c r="F611" s="43">
        <v>31.5</v>
      </c>
    </row>
    <row r="612" spans="2:6" ht="27" hidden="1" x14ac:dyDescent="0.45">
      <c r="B612" s="42" t="s">
        <v>719</v>
      </c>
      <c r="C612" s="65">
        <v>100</v>
      </c>
      <c r="D612" s="30">
        <v>10</v>
      </c>
      <c r="E612" s="31">
        <v>-25</v>
      </c>
      <c r="F612" s="43">
        <v>29.5</v>
      </c>
    </row>
    <row r="613" spans="2:6" ht="27" hidden="1" x14ac:dyDescent="0.45">
      <c r="B613" s="42" t="s">
        <v>720</v>
      </c>
      <c r="C613" s="65">
        <v>100</v>
      </c>
      <c r="D613" s="30">
        <v>10</v>
      </c>
      <c r="E613" s="31">
        <v>-25</v>
      </c>
      <c r="F613" s="43">
        <v>29.5</v>
      </c>
    </row>
    <row r="614" spans="2:6" ht="27" hidden="1" x14ac:dyDescent="0.45">
      <c r="B614" s="42" t="s">
        <v>721</v>
      </c>
      <c r="C614" s="65">
        <v>100</v>
      </c>
      <c r="D614" s="30">
        <v>13</v>
      </c>
      <c r="E614" s="31">
        <v>2</v>
      </c>
      <c r="F614" s="43">
        <v>31</v>
      </c>
    </row>
    <row r="615" spans="2:6" ht="27" hidden="1" x14ac:dyDescent="0.45">
      <c r="B615" s="42" t="s">
        <v>722</v>
      </c>
      <c r="C615" s="65">
        <v>100</v>
      </c>
      <c r="D615" s="30">
        <v>13</v>
      </c>
      <c r="E615" s="31">
        <v>2</v>
      </c>
      <c r="F615" s="43">
        <v>31</v>
      </c>
    </row>
    <row r="616" spans="2:6" ht="27" hidden="1" x14ac:dyDescent="0.45">
      <c r="B616" s="42" t="s">
        <v>723</v>
      </c>
      <c r="C616" s="65">
        <v>100</v>
      </c>
      <c r="D616" s="30">
        <v>10</v>
      </c>
      <c r="E616" s="31">
        <v>-25</v>
      </c>
      <c r="F616" s="43">
        <v>34.5</v>
      </c>
    </row>
    <row r="617" spans="2:6" ht="27" hidden="1" x14ac:dyDescent="0.45">
      <c r="B617" s="42" t="s">
        <v>724</v>
      </c>
      <c r="C617" s="65">
        <v>100</v>
      </c>
      <c r="D617" s="30">
        <v>5</v>
      </c>
      <c r="E617" s="31">
        <v>-25</v>
      </c>
      <c r="F617" s="43">
        <v>30</v>
      </c>
    </row>
    <row r="618" spans="2:6" ht="27" hidden="1" x14ac:dyDescent="0.45">
      <c r="B618" s="42" t="s">
        <v>725</v>
      </c>
      <c r="C618" s="65">
        <v>100</v>
      </c>
      <c r="D618" s="30">
        <v>5</v>
      </c>
      <c r="E618" s="31">
        <v>-25</v>
      </c>
      <c r="F618" s="43">
        <v>30</v>
      </c>
    </row>
    <row r="619" spans="2:6" ht="27" hidden="1" x14ac:dyDescent="0.45">
      <c r="B619" s="42" t="s">
        <v>726</v>
      </c>
      <c r="C619" s="65">
        <v>100</v>
      </c>
      <c r="D619" s="30">
        <v>5</v>
      </c>
      <c r="E619" s="31">
        <v>-25</v>
      </c>
      <c r="F619" s="43">
        <v>30</v>
      </c>
    </row>
    <row r="620" spans="2:6" hidden="1" x14ac:dyDescent="0.45">
      <c r="B620" s="42" t="s">
        <v>727</v>
      </c>
      <c r="C620" s="65">
        <v>100</v>
      </c>
      <c r="D620" s="30">
        <v>5</v>
      </c>
      <c r="E620" s="31">
        <v>-25</v>
      </c>
      <c r="F620" s="43">
        <v>30</v>
      </c>
    </row>
    <row r="621" spans="2:6" ht="27" hidden="1" x14ac:dyDescent="0.45">
      <c r="B621" s="42" t="s">
        <v>728</v>
      </c>
      <c r="C621" s="65">
        <v>100</v>
      </c>
      <c r="D621" s="30">
        <v>5</v>
      </c>
      <c r="E621" s="31">
        <v>-35</v>
      </c>
      <c r="F621" s="43">
        <v>30</v>
      </c>
    </row>
    <row r="622" spans="2:6" ht="27" hidden="1" x14ac:dyDescent="0.45">
      <c r="B622" s="42" t="s">
        <v>729</v>
      </c>
      <c r="C622" s="65">
        <v>100</v>
      </c>
      <c r="D622" s="30">
        <v>5</v>
      </c>
      <c r="E622" s="31">
        <v>25</v>
      </c>
      <c r="F622" s="43">
        <v>30</v>
      </c>
    </row>
    <row r="623" spans="2:6" hidden="1" x14ac:dyDescent="0.45">
      <c r="B623" s="42" t="s">
        <v>730</v>
      </c>
      <c r="C623" s="65">
        <v>100</v>
      </c>
      <c r="D623" s="30">
        <v>5</v>
      </c>
      <c r="E623" s="31">
        <v>-35</v>
      </c>
      <c r="F623" s="43">
        <v>30</v>
      </c>
    </row>
    <row r="624" spans="2:6" hidden="1" x14ac:dyDescent="0.45">
      <c r="B624" s="42" t="s">
        <v>731</v>
      </c>
      <c r="C624" s="65">
        <v>100</v>
      </c>
      <c r="D624" s="30">
        <v>5</v>
      </c>
      <c r="E624" s="31">
        <v>-25</v>
      </c>
      <c r="F624" s="43">
        <v>30</v>
      </c>
    </row>
    <row r="625" spans="2:6" ht="27" hidden="1" x14ac:dyDescent="0.45">
      <c r="B625" s="42" t="s">
        <v>732</v>
      </c>
      <c r="C625" s="65">
        <v>100</v>
      </c>
      <c r="D625" s="30">
        <v>5</v>
      </c>
      <c r="E625" s="31">
        <v>-35</v>
      </c>
      <c r="F625" s="43">
        <v>30</v>
      </c>
    </row>
    <row r="626" spans="2:6" ht="27" hidden="1" x14ac:dyDescent="0.45">
      <c r="B626" s="42" t="s">
        <v>733</v>
      </c>
      <c r="C626" s="65">
        <v>100</v>
      </c>
      <c r="D626" s="30">
        <v>5</v>
      </c>
      <c r="E626" s="31">
        <v>-35</v>
      </c>
      <c r="F626" s="43">
        <v>30</v>
      </c>
    </row>
    <row r="627" spans="2:6" ht="27" hidden="1" x14ac:dyDescent="0.45">
      <c r="B627" s="42" t="s">
        <v>734</v>
      </c>
      <c r="C627" s="65">
        <v>100</v>
      </c>
      <c r="D627" s="30">
        <v>5</v>
      </c>
      <c r="E627" s="31">
        <v>-35</v>
      </c>
      <c r="F627" s="43">
        <v>30</v>
      </c>
    </row>
    <row r="628" spans="2:6" ht="27" hidden="1" x14ac:dyDescent="0.45">
      <c r="B628" s="42" t="s">
        <v>735</v>
      </c>
      <c r="C628" s="65">
        <v>100</v>
      </c>
      <c r="D628" s="30">
        <v>5</v>
      </c>
      <c r="E628" s="31">
        <v>-25</v>
      </c>
      <c r="F628" s="43">
        <v>28</v>
      </c>
    </row>
    <row r="629" spans="2:6" ht="27" x14ac:dyDescent="0.45">
      <c r="B629" s="42" t="s">
        <v>736</v>
      </c>
      <c r="C629" s="65">
        <v>100</v>
      </c>
      <c r="D629" s="30">
        <v>5</v>
      </c>
      <c r="E629" s="31">
        <v>-25</v>
      </c>
      <c r="F629" s="43">
        <v>28</v>
      </c>
    </row>
    <row r="630" spans="2:6" x14ac:dyDescent="0.45">
      <c r="B630" s="42" t="s">
        <v>737</v>
      </c>
      <c r="C630" s="65">
        <v>100</v>
      </c>
      <c r="D630" s="30">
        <v>15</v>
      </c>
      <c r="E630" s="31">
        <v>-12</v>
      </c>
      <c r="F630" s="43">
        <v>40</v>
      </c>
    </row>
    <row r="631" spans="2:6" x14ac:dyDescent="0.45">
      <c r="B631" s="42" t="s">
        <v>738</v>
      </c>
      <c r="C631" s="65">
        <v>100</v>
      </c>
      <c r="D631" s="30">
        <v>21</v>
      </c>
      <c r="E631" s="31">
        <v>-27</v>
      </c>
      <c r="F631" s="43">
        <v>43.5</v>
      </c>
    </row>
    <row r="632" spans="2:6" x14ac:dyDescent="0.45">
      <c r="B632" s="42" t="s">
        <v>739</v>
      </c>
      <c r="C632" s="65">
        <v>100</v>
      </c>
      <c r="D632" s="30">
        <v>16</v>
      </c>
      <c r="E632" s="31">
        <v>-27</v>
      </c>
      <c r="F632" s="43">
        <v>39.5</v>
      </c>
    </row>
    <row r="633" spans="2:6" x14ac:dyDescent="0.45">
      <c r="B633" s="42" t="s">
        <v>740</v>
      </c>
      <c r="C633" s="65">
        <v>100</v>
      </c>
      <c r="D633" s="30">
        <v>19</v>
      </c>
      <c r="E633" s="31">
        <v>-32</v>
      </c>
      <c r="F633" s="43">
        <v>29</v>
      </c>
    </row>
    <row r="634" spans="2:6" hidden="1" x14ac:dyDescent="0.45">
      <c r="B634" s="42" t="s">
        <v>741</v>
      </c>
      <c r="C634" s="65">
        <v>100</v>
      </c>
      <c r="D634" s="30">
        <v>15</v>
      </c>
      <c r="E634" s="31">
        <v>-22</v>
      </c>
      <c r="F634" s="43">
        <v>35</v>
      </c>
    </row>
    <row r="635" spans="2:6" hidden="1" x14ac:dyDescent="0.45">
      <c r="B635" s="42" t="s">
        <v>742</v>
      </c>
      <c r="C635" s="65">
        <v>100</v>
      </c>
      <c r="D635" s="30">
        <v>21</v>
      </c>
      <c r="E635" s="31">
        <v>-15</v>
      </c>
      <c r="F635" s="43">
        <v>41.5</v>
      </c>
    </row>
    <row r="636" spans="2:6" hidden="1" x14ac:dyDescent="0.45">
      <c r="B636" s="42" t="s">
        <v>743</v>
      </c>
      <c r="C636" s="65">
        <v>100</v>
      </c>
      <c r="D636" s="30">
        <v>21</v>
      </c>
      <c r="E636" s="31">
        <v>-15</v>
      </c>
      <c r="F636" s="43">
        <v>41.5</v>
      </c>
    </row>
    <row r="637" spans="2:6" hidden="1" x14ac:dyDescent="0.45">
      <c r="B637" s="42" t="s">
        <v>744</v>
      </c>
      <c r="C637" s="65">
        <v>100</v>
      </c>
      <c r="D637" s="30">
        <v>21</v>
      </c>
      <c r="E637" s="31">
        <v>-22</v>
      </c>
      <c r="F637" s="43">
        <v>37.5</v>
      </c>
    </row>
    <row r="638" spans="2:6" hidden="1" x14ac:dyDescent="0.45">
      <c r="B638" s="42" t="s">
        <v>745</v>
      </c>
      <c r="C638" s="65">
        <v>100</v>
      </c>
      <c r="D638" s="30">
        <v>16</v>
      </c>
      <c r="E638" s="31">
        <v>-17</v>
      </c>
      <c r="F638" s="43">
        <v>39.5</v>
      </c>
    </row>
    <row r="639" spans="2:6" hidden="1" x14ac:dyDescent="0.45">
      <c r="B639" s="42" t="s">
        <v>746</v>
      </c>
      <c r="C639" s="65">
        <v>100</v>
      </c>
      <c r="D639" s="30">
        <v>16</v>
      </c>
      <c r="E639" s="31">
        <v>-20</v>
      </c>
      <c r="F639" s="43">
        <v>37.5</v>
      </c>
    </row>
    <row r="640" spans="2:6" hidden="1" x14ac:dyDescent="0.45">
      <c r="B640" s="42" t="s">
        <v>747</v>
      </c>
      <c r="C640" s="65">
        <v>100</v>
      </c>
      <c r="D640" s="30">
        <v>10</v>
      </c>
      <c r="E640" s="31">
        <v>-35</v>
      </c>
      <c r="F640" s="43">
        <v>28.5</v>
      </c>
    </row>
    <row r="641" spans="2:6" hidden="1" x14ac:dyDescent="0.45">
      <c r="B641" s="42" t="s">
        <v>748</v>
      </c>
      <c r="C641" s="65">
        <v>100</v>
      </c>
      <c r="D641" s="30">
        <v>15</v>
      </c>
      <c r="E641" s="31">
        <v>-27</v>
      </c>
      <c r="F641" s="43">
        <v>35.5</v>
      </c>
    </row>
    <row r="642" spans="2:6" x14ac:dyDescent="0.45">
      <c r="B642" s="42" t="s">
        <v>749</v>
      </c>
      <c r="C642" s="65">
        <v>100</v>
      </c>
      <c r="D642" s="30">
        <v>26</v>
      </c>
      <c r="E642" s="31">
        <v>-5</v>
      </c>
      <c r="F642" s="43">
        <v>43</v>
      </c>
    </row>
    <row r="643" spans="2:6" x14ac:dyDescent="0.45">
      <c r="B643" s="42" t="s">
        <v>750</v>
      </c>
      <c r="C643" s="65">
        <v>100</v>
      </c>
      <c r="D643" s="30">
        <v>23</v>
      </c>
      <c r="E643" s="31">
        <v>-15</v>
      </c>
      <c r="F643" s="43">
        <v>32.5</v>
      </c>
    </row>
    <row r="644" spans="2:6" x14ac:dyDescent="0.45">
      <c r="B644" s="42" t="s">
        <v>751</v>
      </c>
      <c r="C644" s="65">
        <v>100</v>
      </c>
      <c r="D644" s="30">
        <v>11</v>
      </c>
      <c r="E644" s="31">
        <v>-37</v>
      </c>
      <c r="F644" s="43">
        <v>40.5</v>
      </c>
    </row>
    <row r="645" spans="2:6" x14ac:dyDescent="0.45">
      <c r="B645" s="42" t="s">
        <v>752</v>
      </c>
      <c r="C645" s="65">
        <v>100</v>
      </c>
      <c r="D645" s="30">
        <v>21</v>
      </c>
      <c r="E645" s="31">
        <v>-27</v>
      </c>
      <c r="F645" s="43">
        <v>37</v>
      </c>
    </row>
    <row r="646" spans="2:6" x14ac:dyDescent="0.45">
      <c r="B646" s="42" t="s">
        <v>753</v>
      </c>
      <c r="C646" s="65">
        <v>100</v>
      </c>
      <c r="D646" s="30">
        <v>21</v>
      </c>
      <c r="E646" s="31">
        <v>-25</v>
      </c>
      <c r="F646" s="43">
        <v>37</v>
      </c>
    </row>
    <row r="647" spans="2:6" x14ac:dyDescent="0.45">
      <c r="B647" s="42" t="s">
        <v>754</v>
      </c>
      <c r="C647" s="65">
        <v>100</v>
      </c>
      <c r="D647" s="30">
        <v>11</v>
      </c>
      <c r="E647" s="31">
        <v>-42</v>
      </c>
      <c r="F647" s="43">
        <v>26</v>
      </c>
    </row>
    <row r="648" spans="2:6" x14ac:dyDescent="0.45">
      <c r="B648" s="42" t="s">
        <v>755</v>
      </c>
      <c r="C648" s="65">
        <v>100</v>
      </c>
      <c r="D648" s="30">
        <v>11</v>
      </c>
      <c r="E648" s="31">
        <v>-25</v>
      </c>
      <c r="F648" s="43">
        <v>33.5</v>
      </c>
    </row>
    <row r="649" spans="2:6" hidden="1" x14ac:dyDescent="0.45">
      <c r="B649" s="42" t="s">
        <v>756</v>
      </c>
      <c r="C649" s="65">
        <v>100</v>
      </c>
      <c r="D649" s="30">
        <v>21</v>
      </c>
      <c r="E649" s="31">
        <v>-25</v>
      </c>
      <c r="F649" s="43">
        <v>37</v>
      </c>
    </row>
    <row r="650" spans="2:6" hidden="1" x14ac:dyDescent="0.45">
      <c r="B650" s="42" t="s">
        <v>757</v>
      </c>
      <c r="C650" s="65">
        <v>100</v>
      </c>
      <c r="D650" s="30">
        <v>10</v>
      </c>
      <c r="E650" s="31">
        <v>-27</v>
      </c>
      <c r="F650" s="43">
        <v>28</v>
      </c>
    </row>
    <row r="651" spans="2:6" hidden="1" x14ac:dyDescent="0.45">
      <c r="B651" s="42" t="s">
        <v>758</v>
      </c>
      <c r="C651" s="65">
        <v>100</v>
      </c>
      <c r="D651" s="30">
        <v>16</v>
      </c>
      <c r="E651" s="31">
        <v>-19</v>
      </c>
      <c r="F651" s="43">
        <v>18.5</v>
      </c>
    </row>
    <row r="652" spans="2:6" hidden="1" x14ac:dyDescent="0.45">
      <c r="B652" s="42" t="s">
        <v>759</v>
      </c>
      <c r="C652" s="65">
        <v>100</v>
      </c>
      <c r="D652" s="30">
        <v>16</v>
      </c>
      <c r="E652" s="31">
        <v>-27</v>
      </c>
      <c r="F652" s="43">
        <v>16.5</v>
      </c>
    </row>
    <row r="653" spans="2:6" hidden="1" x14ac:dyDescent="0.45">
      <c r="B653" s="42" t="s">
        <v>760</v>
      </c>
      <c r="C653" s="65">
        <v>100</v>
      </c>
      <c r="D653" s="30">
        <v>15</v>
      </c>
      <c r="E653" s="31">
        <v>-22</v>
      </c>
      <c r="F653" s="43">
        <v>29.5</v>
      </c>
    </row>
    <row r="654" spans="2:6" hidden="1" x14ac:dyDescent="0.45">
      <c r="B654" s="42" t="s">
        <v>761</v>
      </c>
      <c r="C654" s="65">
        <v>100</v>
      </c>
      <c r="D654" s="30">
        <v>15</v>
      </c>
      <c r="E654" s="31">
        <v>-17</v>
      </c>
      <c r="F654" s="43">
        <v>37.5</v>
      </c>
    </row>
    <row r="655" spans="2:6" hidden="1" x14ac:dyDescent="0.45">
      <c r="B655" s="42" t="s">
        <v>762</v>
      </c>
      <c r="C655" s="65">
        <v>100</v>
      </c>
      <c r="D655" s="30">
        <v>13</v>
      </c>
      <c r="E655" s="31">
        <v>-25</v>
      </c>
      <c r="F655" s="43">
        <v>37.5</v>
      </c>
    </row>
    <row r="656" spans="2:6" hidden="1" x14ac:dyDescent="0.45">
      <c r="B656" s="42" t="s">
        <v>763</v>
      </c>
      <c r="C656" s="65">
        <v>100</v>
      </c>
      <c r="D656" s="30">
        <v>16</v>
      </c>
      <c r="E656" s="31">
        <v>-27</v>
      </c>
      <c r="F656" s="43">
        <v>41.5</v>
      </c>
    </row>
    <row r="657" spans="2:7" ht="27" hidden="1" x14ac:dyDescent="0.45">
      <c r="B657" s="42" t="s">
        <v>764</v>
      </c>
      <c r="C657" s="65">
        <v>100</v>
      </c>
      <c r="D657" s="30">
        <v>16</v>
      </c>
      <c r="E657" s="31">
        <v>-27</v>
      </c>
      <c r="F657" s="43">
        <v>39.5</v>
      </c>
    </row>
    <row r="658" spans="2:7" ht="27" hidden="1" x14ac:dyDescent="0.45">
      <c r="B658" s="42" t="s">
        <v>765</v>
      </c>
      <c r="C658" s="65">
        <v>100</v>
      </c>
      <c r="D658" s="30">
        <v>11</v>
      </c>
      <c r="E658" s="31">
        <v>-27</v>
      </c>
      <c r="F658" s="43">
        <v>20.5</v>
      </c>
    </row>
    <row r="659" spans="2:7" ht="27" hidden="1" x14ac:dyDescent="0.45">
      <c r="B659" s="42" t="s">
        <v>766</v>
      </c>
      <c r="C659" s="65">
        <v>100</v>
      </c>
      <c r="D659" s="30">
        <v>14</v>
      </c>
      <c r="E659" s="31">
        <v>-35</v>
      </c>
      <c r="F659" s="43">
        <v>34</v>
      </c>
    </row>
    <row r="660" spans="2:7" hidden="1" x14ac:dyDescent="0.45">
      <c r="B660" s="42" t="s">
        <v>767</v>
      </c>
      <c r="C660" s="65">
        <v>100</v>
      </c>
      <c r="D660" s="30">
        <v>13</v>
      </c>
      <c r="E660" s="31">
        <v>-35</v>
      </c>
      <c r="F660" s="43">
        <v>33.5</v>
      </c>
    </row>
    <row r="661" spans="2:7" hidden="1" x14ac:dyDescent="0.45">
      <c r="B661" s="42" t="s">
        <v>768</v>
      </c>
      <c r="C661" s="65">
        <v>100</v>
      </c>
      <c r="D661" s="30">
        <v>16</v>
      </c>
      <c r="E661" s="31">
        <v>-25</v>
      </c>
      <c r="F661" s="43">
        <v>43.5</v>
      </c>
    </row>
    <row r="662" spans="2:7" ht="27" hidden="1" x14ac:dyDescent="0.45">
      <c r="B662" s="42" t="s">
        <v>769</v>
      </c>
      <c r="C662" s="65">
        <v>100</v>
      </c>
      <c r="D662" s="30">
        <v>21</v>
      </c>
      <c r="E662" s="31">
        <v>-25</v>
      </c>
      <c r="F662" s="43">
        <v>37</v>
      </c>
    </row>
    <row r="663" spans="2:7" hidden="1" x14ac:dyDescent="0.45">
      <c r="B663" s="42" t="s">
        <v>770</v>
      </c>
      <c r="C663" s="65">
        <v>100</v>
      </c>
      <c r="D663" s="30">
        <v>28</v>
      </c>
      <c r="E663" s="31">
        <v>-32</v>
      </c>
      <c r="F663" s="43">
        <v>41</v>
      </c>
    </row>
    <row r="664" spans="2:7" ht="27" hidden="1" x14ac:dyDescent="0.45">
      <c r="B664" s="42" t="s">
        <v>771</v>
      </c>
      <c r="C664" s="65">
        <v>100</v>
      </c>
      <c r="D664" s="30">
        <v>21</v>
      </c>
      <c r="E664" s="31">
        <v>-25</v>
      </c>
      <c r="F664" s="43">
        <v>37</v>
      </c>
    </row>
    <row r="665" spans="2:7" hidden="1" x14ac:dyDescent="0.45">
      <c r="B665" s="42" t="s">
        <v>772</v>
      </c>
      <c r="C665" s="65">
        <v>100</v>
      </c>
      <c r="D665" s="30">
        <v>13</v>
      </c>
      <c r="E665" s="31">
        <v>-35</v>
      </c>
      <c r="F665" s="43">
        <v>35</v>
      </c>
    </row>
    <row r="666" spans="2:7" hidden="1" x14ac:dyDescent="0.45">
      <c r="B666" s="42" t="s">
        <v>773</v>
      </c>
      <c r="C666" s="65">
        <v>100</v>
      </c>
      <c r="D666" s="30">
        <v>10</v>
      </c>
      <c r="E666" s="31">
        <v>-27</v>
      </c>
      <c r="F666" s="43">
        <v>28</v>
      </c>
    </row>
    <row r="667" spans="2:7" hidden="1" x14ac:dyDescent="0.45">
      <c r="B667" s="42" t="s">
        <v>774</v>
      </c>
      <c r="C667" s="65">
        <v>100</v>
      </c>
      <c r="D667" s="30">
        <v>8</v>
      </c>
      <c r="E667" s="31">
        <v>-35</v>
      </c>
      <c r="F667" s="43">
        <v>33</v>
      </c>
    </row>
    <row r="668" spans="2:7" ht="14.65" thickBot="1" x14ac:dyDescent="0.5">
      <c r="B668" s="44" t="s">
        <v>775</v>
      </c>
      <c r="C668" s="66">
        <v>100</v>
      </c>
      <c r="D668" s="45">
        <v>15</v>
      </c>
      <c r="E668" s="46">
        <v>-35</v>
      </c>
      <c r="F668" s="47">
        <v>30.5</v>
      </c>
    </row>
    <row r="669" spans="2:7" ht="14.65" thickBot="1" x14ac:dyDescent="0.5"/>
    <row r="670" spans="2:7" ht="43.5" customHeight="1" thickBot="1" x14ac:dyDescent="0.5">
      <c r="B670" s="88" t="s">
        <v>838</v>
      </c>
      <c r="C670" s="89"/>
      <c r="D670" s="89"/>
      <c r="E670" s="89"/>
      <c r="F670" s="90"/>
    </row>
    <row r="671" spans="2:7" ht="15.4" x14ac:dyDescent="0.45">
      <c r="B671" s="40" t="s">
        <v>138</v>
      </c>
      <c r="C671" s="59" t="s">
        <v>58</v>
      </c>
      <c r="D671" s="28" t="s">
        <v>174</v>
      </c>
      <c r="E671" s="28" t="s">
        <v>60</v>
      </c>
      <c r="F671" s="62" t="s">
        <v>61</v>
      </c>
      <c r="G671" s="37"/>
    </row>
    <row r="672" spans="2:7" x14ac:dyDescent="0.45">
      <c r="B672" s="42" t="s">
        <v>777</v>
      </c>
      <c r="C672" s="65">
        <v>102</v>
      </c>
      <c r="D672" s="30">
        <v>55</v>
      </c>
      <c r="E672" s="31">
        <v>-23.5</v>
      </c>
      <c r="F672" s="63">
        <v>29</v>
      </c>
    </row>
    <row r="673" spans="2:6" x14ac:dyDescent="0.45">
      <c r="B673" s="42" t="s">
        <v>778</v>
      </c>
      <c r="C673" s="65">
        <v>100</v>
      </c>
      <c r="D673" s="30">
        <v>40</v>
      </c>
      <c r="E673" s="31">
        <v>-15</v>
      </c>
      <c r="F673" s="63">
        <v>23</v>
      </c>
    </row>
    <row r="674" spans="2:6" x14ac:dyDescent="0.45">
      <c r="B674" s="42" t="s">
        <v>779</v>
      </c>
      <c r="C674" s="65">
        <v>99.5</v>
      </c>
      <c r="D674" s="30">
        <v>41</v>
      </c>
      <c r="E674" s="31">
        <v>-28.5</v>
      </c>
      <c r="F674" s="63">
        <v>25</v>
      </c>
    </row>
    <row r="675" spans="2:6" x14ac:dyDescent="0.45">
      <c r="B675" s="42" t="s">
        <v>780</v>
      </c>
      <c r="C675" s="65">
        <v>97.5</v>
      </c>
      <c r="D675" s="30">
        <v>50</v>
      </c>
      <c r="E675" s="31">
        <v>-15</v>
      </c>
      <c r="F675" s="63">
        <v>36</v>
      </c>
    </row>
    <row r="676" spans="2:6" x14ac:dyDescent="0.45">
      <c r="B676" s="42" t="s">
        <v>781</v>
      </c>
      <c r="C676" s="65">
        <v>94.5</v>
      </c>
      <c r="D676" s="30">
        <v>41.5</v>
      </c>
      <c r="E676" s="31">
        <v>3</v>
      </c>
      <c r="F676" s="63">
        <v>28</v>
      </c>
    </row>
    <row r="677" spans="2:6" x14ac:dyDescent="0.45">
      <c r="B677" s="42" t="s">
        <v>782</v>
      </c>
      <c r="C677" s="65">
        <v>87</v>
      </c>
      <c r="D677" s="30">
        <v>75</v>
      </c>
      <c r="E677" s="31">
        <v>12</v>
      </c>
      <c r="F677" s="63">
        <v>35</v>
      </c>
    </row>
    <row r="678" spans="2:6" x14ac:dyDescent="0.45">
      <c r="B678" s="42" t="s">
        <v>783</v>
      </c>
      <c r="C678" s="65">
        <v>85</v>
      </c>
      <c r="D678" s="30">
        <v>42.5</v>
      </c>
      <c r="E678" s="31">
        <v>45</v>
      </c>
      <c r="F678" s="63">
        <v>36</v>
      </c>
    </row>
    <row r="679" spans="2:6" x14ac:dyDescent="0.45">
      <c r="B679" s="42" t="s">
        <v>784</v>
      </c>
      <c r="C679" s="65">
        <v>84</v>
      </c>
      <c r="D679" s="30">
        <v>63</v>
      </c>
      <c r="E679" s="31">
        <v>12</v>
      </c>
      <c r="F679" s="63">
        <v>46</v>
      </c>
    </row>
    <row r="680" spans="2:6" x14ac:dyDescent="0.45">
      <c r="B680" s="42" t="s">
        <v>785</v>
      </c>
      <c r="C680" s="65">
        <v>82.5</v>
      </c>
      <c r="D680" s="30">
        <v>63</v>
      </c>
      <c r="E680" s="31">
        <v>50</v>
      </c>
      <c r="F680" s="63">
        <v>53.5</v>
      </c>
    </row>
    <row r="681" spans="2:6" x14ac:dyDescent="0.45">
      <c r="B681" s="42" t="s">
        <v>786</v>
      </c>
      <c r="C681" s="65">
        <v>82.5</v>
      </c>
      <c r="D681" s="30">
        <v>37.5</v>
      </c>
      <c r="E681" s="31">
        <v>35</v>
      </c>
      <c r="F681" s="63">
        <v>32</v>
      </c>
    </row>
    <row r="682" spans="2:6" x14ac:dyDescent="0.45">
      <c r="B682" s="42" t="s">
        <v>787</v>
      </c>
      <c r="C682" s="65">
        <v>81.5</v>
      </c>
      <c r="D682" s="30">
        <v>70</v>
      </c>
      <c r="E682" s="31">
        <v>27</v>
      </c>
      <c r="F682" s="63">
        <v>45</v>
      </c>
    </row>
    <row r="683" spans="2:6" x14ac:dyDescent="0.45">
      <c r="B683" s="42" t="s">
        <v>788</v>
      </c>
      <c r="C683" s="65">
        <v>81.5</v>
      </c>
      <c r="D683" s="30">
        <v>78</v>
      </c>
      <c r="E683" s="31">
        <v>-18</v>
      </c>
      <c r="F683" s="63">
        <v>52</v>
      </c>
    </row>
    <row r="684" spans="2:6" x14ac:dyDescent="0.45">
      <c r="B684" s="42" t="s">
        <v>789</v>
      </c>
      <c r="C684" s="65">
        <v>81.5</v>
      </c>
      <c r="D684" s="30">
        <v>78</v>
      </c>
      <c r="E684" s="31">
        <v>-18</v>
      </c>
      <c r="F684" s="63">
        <v>52</v>
      </c>
    </row>
    <row r="685" spans="2:6" x14ac:dyDescent="0.45">
      <c r="B685" s="42" t="s">
        <v>790</v>
      </c>
      <c r="C685" s="65">
        <v>81.5</v>
      </c>
      <c r="D685" s="30">
        <v>76</v>
      </c>
      <c r="E685" s="31">
        <v>-18</v>
      </c>
      <c r="F685" s="63">
        <v>50</v>
      </c>
    </row>
    <row r="686" spans="2:6" x14ac:dyDescent="0.45">
      <c r="B686" s="42" t="s">
        <v>791</v>
      </c>
      <c r="C686" s="65">
        <v>81.5</v>
      </c>
      <c r="D686" s="30">
        <v>76</v>
      </c>
      <c r="E686" s="31">
        <v>-18</v>
      </c>
      <c r="F686" s="63">
        <v>30</v>
      </c>
    </row>
    <row r="687" spans="2:6" x14ac:dyDescent="0.45">
      <c r="B687" s="42" t="s">
        <v>792</v>
      </c>
      <c r="C687" s="65">
        <v>81.5</v>
      </c>
      <c r="D687" s="30">
        <v>75</v>
      </c>
      <c r="E687" s="31">
        <v>-18</v>
      </c>
      <c r="F687" s="63">
        <v>48</v>
      </c>
    </row>
    <row r="688" spans="2:6" x14ac:dyDescent="0.45">
      <c r="B688" s="42" t="s">
        <v>793</v>
      </c>
      <c r="C688" s="65">
        <v>80.5</v>
      </c>
      <c r="D688" s="30">
        <v>65</v>
      </c>
      <c r="E688" s="31">
        <v>57</v>
      </c>
      <c r="F688" s="63">
        <v>47</v>
      </c>
    </row>
    <row r="689" spans="2:6" x14ac:dyDescent="0.45">
      <c r="B689" s="42" t="s">
        <v>794</v>
      </c>
      <c r="C689" s="65">
        <v>80</v>
      </c>
      <c r="D689" s="30">
        <v>85</v>
      </c>
      <c r="E689" s="31">
        <v>-8</v>
      </c>
      <c r="F689" s="63">
        <v>58</v>
      </c>
    </row>
    <row r="690" spans="2:6" x14ac:dyDescent="0.45">
      <c r="B690" s="42" t="s">
        <v>795</v>
      </c>
      <c r="C690" s="65">
        <v>79.5</v>
      </c>
      <c r="D690" s="30">
        <v>45</v>
      </c>
      <c r="E690" s="31">
        <v>32</v>
      </c>
      <c r="F690" s="63">
        <v>30</v>
      </c>
    </row>
    <row r="691" spans="2:6" x14ac:dyDescent="0.45">
      <c r="B691" s="42" t="s">
        <v>796</v>
      </c>
      <c r="C691" s="65">
        <v>79.5</v>
      </c>
      <c r="D691" s="30">
        <v>75</v>
      </c>
      <c r="E691" s="31">
        <v>-8</v>
      </c>
      <c r="F691" s="63">
        <v>58</v>
      </c>
    </row>
    <row r="692" spans="2:6" x14ac:dyDescent="0.45">
      <c r="B692" s="42" t="s">
        <v>797</v>
      </c>
      <c r="C692" s="65">
        <v>79.5</v>
      </c>
      <c r="D692" s="30">
        <v>55</v>
      </c>
      <c r="E692" s="31">
        <v>-17</v>
      </c>
      <c r="F692" s="63">
        <v>47</v>
      </c>
    </row>
    <row r="693" spans="2:6" x14ac:dyDescent="0.45">
      <c r="B693" s="42" t="s">
        <v>798</v>
      </c>
      <c r="C693" s="65">
        <v>79.5</v>
      </c>
      <c r="D693" s="30">
        <v>85</v>
      </c>
      <c r="E693" s="31">
        <v>50</v>
      </c>
      <c r="F693" s="63">
        <v>44.5</v>
      </c>
    </row>
    <row r="694" spans="2:6" x14ac:dyDescent="0.45">
      <c r="B694" s="42" t="s">
        <v>799</v>
      </c>
      <c r="C694" s="65">
        <v>79.5</v>
      </c>
      <c r="D694" s="30">
        <v>55</v>
      </c>
      <c r="E694" s="31">
        <v>-18</v>
      </c>
      <c r="F694" s="63">
        <v>41</v>
      </c>
    </row>
    <row r="695" spans="2:6" x14ac:dyDescent="0.45">
      <c r="B695" s="42" t="s">
        <v>800</v>
      </c>
      <c r="C695" s="65">
        <v>79.5</v>
      </c>
      <c r="D695" s="30">
        <v>95</v>
      </c>
      <c r="E695" s="31">
        <v>19</v>
      </c>
      <c r="F695" s="63">
        <v>38.5</v>
      </c>
    </row>
    <row r="696" spans="2:6" x14ac:dyDescent="0.45">
      <c r="B696" s="42" t="s">
        <v>801</v>
      </c>
      <c r="C696" s="65">
        <v>79.5</v>
      </c>
      <c r="D696" s="30">
        <v>95</v>
      </c>
      <c r="E696" s="31">
        <v>19</v>
      </c>
      <c r="F696" s="63">
        <v>38.5</v>
      </c>
    </row>
    <row r="697" spans="2:6" x14ac:dyDescent="0.45">
      <c r="B697" s="42" t="s">
        <v>802</v>
      </c>
      <c r="C697" s="65">
        <v>79.5</v>
      </c>
      <c r="D697" s="30">
        <v>58</v>
      </c>
      <c r="E697" s="31">
        <v>-13</v>
      </c>
      <c r="F697" s="63">
        <v>46</v>
      </c>
    </row>
    <row r="698" spans="2:6" x14ac:dyDescent="0.45">
      <c r="B698" s="42" t="s">
        <v>803</v>
      </c>
      <c r="C698" s="65">
        <v>79.5</v>
      </c>
      <c r="D698" s="30">
        <v>70</v>
      </c>
      <c r="E698" s="31">
        <v>-18</v>
      </c>
      <c r="F698" s="63">
        <v>53</v>
      </c>
    </row>
    <row r="699" spans="2:6" x14ac:dyDescent="0.45">
      <c r="B699" s="42" t="s">
        <v>804</v>
      </c>
      <c r="C699" s="65">
        <v>79.5</v>
      </c>
      <c r="D699" s="30">
        <v>70</v>
      </c>
      <c r="E699" s="31">
        <v>-18</v>
      </c>
      <c r="F699" s="63">
        <v>53</v>
      </c>
    </row>
    <row r="700" spans="2:6" x14ac:dyDescent="0.45">
      <c r="B700" s="42" t="s">
        <v>805</v>
      </c>
      <c r="C700" s="65">
        <v>79.5</v>
      </c>
      <c r="D700" s="30">
        <v>70</v>
      </c>
      <c r="E700" s="31">
        <v>-18</v>
      </c>
      <c r="F700" s="63">
        <v>53</v>
      </c>
    </row>
    <row r="701" spans="2:6" x14ac:dyDescent="0.45">
      <c r="B701" s="42" t="s">
        <v>806</v>
      </c>
      <c r="C701" s="65">
        <v>79.5</v>
      </c>
      <c r="D701" s="30">
        <v>75</v>
      </c>
      <c r="E701" s="31">
        <v>-18</v>
      </c>
      <c r="F701" s="63">
        <v>53</v>
      </c>
    </row>
    <row r="702" spans="2:6" x14ac:dyDescent="0.45">
      <c r="B702" s="42" t="s">
        <v>807</v>
      </c>
      <c r="C702" s="65">
        <v>79.5</v>
      </c>
      <c r="D702" s="30">
        <v>73</v>
      </c>
      <c r="E702" s="31">
        <v>-18</v>
      </c>
      <c r="F702" s="63">
        <v>51.5</v>
      </c>
    </row>
    <row r="703" spans="2:6" x14ac:dyDescent="0.45">
      <c r="B703" s="42" t="s">
        <v>808</v>
      </c>
      <c r="C703" s="65">
        <v>79.5</v>
      </c>
      <c r="D703" s="30">
        <v>73</v>
      </c>
      <c r="E703" s="31">
        <v>-18</v>
      </c>
      <c r="F703" s="63">
        <v>51.5</v>
      </c>
    </row>
    <row r="704" spans="2:6" x14ac:dyDescent="0.45">
      <c r="B704" s="42" t="s">
        <v>809</v>
      </c>
      <c r="C704" s="65">
        <v>79.5</v>
      </c>
      <c r="D704" s="30">
        <v>71</v>
      </c>
      <c r="E704" s="31">
        <v>-18</v>
      </c>
      <c r="F704" s="63">
        <v>51</v>
      </c>
    </row>
    <row r="705" spans="2:6" x14ac:dyDescent="0.45">
      <c r="B705" s="42" t="s">
        <v>810</v>
      </c>
      <c r="C705" s="65">
        <v>79</v>
      </c>
      <c r="D705" s="30">
        <v>72.5</v>
      </c>
      <c r="E705" s="31">
        <v>-23</v>
      </c>
      <c r="F705" s="63">
        <v>36</v>
      </c>
    </row>
    <row r="706" spans="2:6" x14ac:dyDescent="0.45">
      <c r="B706" s="42" t="s">
        <v>811</v>
      </c>
      <c r="C706" s="65">
        <v>79</v>
      </c>
      <c r="D706" s="30">
        <v>72.5</v>
      </c>
      <c r="E706" s="31">
        <v>-23</v>
      </c>
      <c r="F706" s="63">
        <v>22</v>
      </c>
    </row>
    <row r="707" spans="2:6" x14ac:dyDescent="0.45">
      <c r="B707" s="42" t="s">
        <v>812</v>
      </c>
      <c r="C707" s="65">
        <v>78</v>
      </c>
      <c r="D707" s="30">
        <v>70</v>
      </c>
      <c r="E707" s="31">
        <v>62</v>
      </c>
      <c r="F707" s="63">
        <v>55</v>
      </c>
    </row>
    <row r="708" spans="2:6" x14ac:dyDescent="0.45">
      <c r="B708" s="42" t="s">
        <v>813</v>
      </c>
      <c r="C708" s="65">
        <v>78</v>
      </c>
      <c r="D708" s="30">
        <v>70</v>
      </c>
      <c r="E708" s="31">
        <v>62</v>
      </c>
      <c r="F708" s="63">
        <v>55</v>
      </c>
    </row>
    <row r="709" spans="2:6" x14ac:dyDescent="0.45">
      <c r="B709" s="42" t="s">
        <v>814</v>
      </c>
      <c r="C709" s="65">
        <v>78</v>
      </c>
      <c r="D709" s="30">
        <v>70</v>
      </c>
      <c r="E709" s="31">
        <v>62</v>
      </c>
      <c r="F709" s="63">
        <v>55</v>
      </c>
    </row>
    <row r="710" spans="2:6" x14ac:dyDescent="0.45">
      <c r="B710" s="42" t="s">
        <v>815</v>
      </c>
      <c r="C710" s="65">
        <v>78</v>
      </c>
      <c r="D710" s="30">
        <v>70</v>
      </c>
      <c r="E710" s="31">
        <v>2</v>
      </c>
      <c r="F710" s="63">
        <v>55</v>
      </c>
    </row>
    <row r="711" spans="2:6" x14ac:dyDescent="0.45">
      <c r="B711" s="42" t="s">
        <v>816</v>
      </c>
      <c r="C711" s="65">
        <v>78</v>
      </c>
      <c r="D711" s="30">
        <v>70</v>
      </c>
      <c r="E711" s="31">
        <v>2</v>
      </c>
      <c r="F711" s="63">
        <v>55</v>
      </c>
    </row>
    <row r="712" spans="2:6" x14ac:dyDescent="0.45">
      <c r="B712" s="42" t="s">
        <v>817</v>
      </c>
      <c r="C712" s="65">
        <v>78</v>
      </c>
      <c r="D712" s="30">
        <v>70</v>
      </c>
      <c r="E712" s="31">
        <v>2</v>
      </c>
      <c r="F712" s="63">
        <v>55</v>
      </c>
    </row>
    <row r="713" spans="2:6" x14ac:dyDescent="0.45">
      <c r="B713" s="42" t="s">
        <v>818</v>
      </c>
      <c r="C713" s="65">
        <v>78</v>
      </c>
      <c r="D713" s="30">
        <v>70</v>
      </c>
      <c r="E713" s="31">
        <v>2</v>
      </c>
      <c r="F713" s="63">
        <v>55</v>
      </c>
    </row>
    <row r="714" spans="2:6" x14ac:dyDescent="0.45">
      <c r="B714" s="42" t="s">
        <v>819</v>
      </c>
      <c r="C714" s="65">
        <v>78</v>
      </c>
      <c r="D714" s="30">
        <v>71</v>
      </c>
      <c r="E714" s="31">
        <v>-18</v>
      </c>
      <c r="F714" s="63">
        <v>50</v>
      </c>
    </row>
    <row r="715" spans="2:6" x14ac:dyDescent="0.45">
      <c r="B715" s="42" t="s">
        <v>144</v>
      </c>
      <c r="C715" s="65">
        <v>78</v>
      </c>
      <c r="D715" s="30">
        <v>70</v>
      </c>
      <c r="E715" s="31">
        <v>-18</v>
      </c>
      <c r="F715" s="63">
        <v>50</v>
      </c>
    </row>
    <row r="716" spans="2:6" x14ac:dyDescent="0.45">
      <c r="B716" s="42" t="s">
        <v>820</v>
      </c>
      <c r="C716" s="65">
        <v>77.5</v>
      </c>
      <c r="D716" s="30">
        <v>47.5</v>
      </c>
      <c r="E716" s="31">
        <v>-28</v>
      </c>
      <c r="F716" s="63">
        <v>35</v>
      </c>
    </row>
    <row r="717" spans="2:6" x14ac:dyDescent="0.45">
      <c r="B717" s="42" t="s">
        <v>821</v>
      </c>
      <c r="C717" s="65">
        <v>77</v>
      </c>
      <c r="D717" s="30">
        <v>77.5</v>
      </c>
      <c r="E717" s="31">
        <v>62</v>
      </c>
      <c r="F717" s="63">
        <v>58.5</v>
      </c>
    </row>
    <row r="718" spans="2:6" x14ac:dyDescent="0.45">
      <c r="B718" s="42" t="s">
        <v>822</v>
      </c>
      <c r="C718" s="65">
        <v>77</v>
      </c>
      <c r="D718" s="30">
        <v>82.5</v>
      </c>
      <c r="E718" s="31">
        <v>37</v>
      </c>
      <c r="F718" s="63">
        <v>49.5</v>
      </c>
    </row>
    <row r="719" spans="2:6" x14ac:dyDescent="0.45">
      <c r="B719" s="42" t="s">
        <v>823</v>
      </c>
      <c r="C719" s="65">
        <v>77</v>
      </c>
      <c r="D719" s="30">
        <v>78.5</v>
      </c>
      <c r="E719" s="31">
        <v>-14</v>
      </c>
      <c r="F719" s="63">
        <v>61</v>
      </c>
    </row>
    <row r="720" spans="2:6" x14ac:dyDescent="0.45">
      <c r="B720" s="42" t="s">
        <v>824</v>
      </c>
      <c r="C720" s="65">
        <v>77</v>
      </c>
      <c r="D720" s="30">
        <v>67.5</v>
      </c>
      <c r="E720" s="31">
        <v>-14</v>
      </c>
      <c r="F720" s="63">
        <v>56</v>
      </c>
    </row>
    <row r="721" spans="2:6" x14ac:dyDescent="0.45">
      <c r="B721" s="42" t="s">
        <v>825</v>
      </c>
      <c r="C721" s="65">
        <v>77</v>
      </c>
      <c r="D721" s="30">
        <v>65</v>
      </c>
      <c r="E721" s="31">
        <v>7</v>
      </c>
      <c r="F721" s="63">
        <v>21</v>
      </c>
    </row>
    <row r="722" spans="2:6" x14ac:dyDescent="0.45">
      <c r="B722" s="42" t="s">
        <v>826</v>
      </c>
      <c r="C722" s="65">
        <v>77</v>
      </c>
      <c r="D722" s="30">
        <v>55.5</v>
      </c>
      <c r="E722" s="31">
        <v>-8</v>
      </c>
      <c r="F722" s="63">
        <v>54</v>
      </c>
    </row>
    <row r="723" spans="2:6" x14ac:dyDescent="0.45">
      <c r="B723" s="42" t="s">
        <v>827</v>
      </c>
      <c r="C723" s="65">
        <v>77</v>
      </c>
      <c r="D723" s="30">
        <v>55.5</v>
      </c>
      <c r="E723" s="31">
        <v>-8</v>
      </c>
      <c r="F723" s="63">
        <v>54</v>
      </c>
    </row>
    <row r="724" spans="2:6" x14ac:dyDescent="0.45">
      <c r="B724" s="42" t="s">
        <v>828</v>
      </c>
      <c r="C724" s="65">
        <v>75.5</v>
      </c>
      <c r="D724" s="30">
        <v>77.5</v>
      </c>
      <c r="E724" s="31">
        <v>-13</v>
      </c>
      <c r="F724" s="63">
        <v>43</v>
      </c>
    </row>
    <row r="725" spans="2:6" x14ac:dyDescent="0.45">
      <c r="B725" s="42" t="s">
        <v>829</v>
      </c>
      <c r="C725" s="65">
        <v>75.5</v>
      </c>
      <c r="D725" s="30">
        <v>68.5</v>
      </c>
      <c r="E725" s="31">
        <v>-4</v>
      </c>
      <c r="F725" s="63">
        <v>61</v>
      </c>
    </row>
    <row r="726" spans="2:6" x14ac:dyDescent="0.45">
      <c r="B726" s="42" t="s">
        <v>830</v>
      </c>
      <c r="C726" s="65">
        <v>75.5</v>
      </c>
      <c r="D726" s="30">
        <v>67.5</v>
      </c>
      <c r="E726" s="31">
        <v>-13</v>
      </c>
      <c r="F726" s="63">
        <v>43</v>
      </c>
    </row>
    <row r="727" spans="2:6" x14ac:dyDescent="0.45">
      <c r="B727" s="42" t="s">
        <v>831</v>
      </c>
      <c r="C727" s="65">
        <v>75.5</v>
      </c>
      <c r="D727" s="30">
        <v>82.5</v>
      </c>
      <c r="E727" s="31">
        <v>-8</v>
      </c>
      <c r="F727" s="63">
        <v>54.5</v>
      </c>
    </row>
    <row r="728" spans="2:6" x14ac:dyDescent="0.45">
      <c r="B728" s="42" t="s">
        <v>832</v>
      </c>
      <c r="C728" s="65">
        <v>75.5</v>
      </c>
      <c r="D728" s="30">
        <v>80.5</v>
      </c>
      <c r="E728" s="31">
        <v>2</v>
      </c>
      <c r="F728" s="63">
        <v>59.5</v>
      </c>
    </row>
    <row r="729" spans="2:6" x14ac:dyDescent="0.45">
      <c r="B729" s="42" t="s">
        <v>833</v>
      </c>
      <c r="C729" s="65">
        <v>75.5</v>
      </c>
      <c r="D729" s="30">
        <v>67.5</v>
      </c>
      <c r="E729" s="31">
        <v>-3</v>
      </c>
      <c r="F729" s="63">
        <v>47</v>
      </c>
    </row>
    <row r="730" spans="2:6" ht="27" x14ac:dyDescent="0.45">
      <c r="B730" s="42" t="s">
        <v>834</v>
      </c>
      <c r="C730" s="65">
        <v>75.5</v>
      </c>
      <c r="D730" s="30">
        <v>77.5</v>
      </c>
      <c r="E730" s="31">
        <v>-13</v>
      </c>
      <c r="F730" s="63">
        <v>41</v>
      </c>
    </row>
    <row r="731" spans="2:6" ht="27" x14ac:dyDescent="0.45">
      <c r="B731" s="42" t="s">
        <v>835</v>
      </c>
      <c r="C731" s="65">
        <v>75.5</v>
      </c>
      <c r="D731" s="30">
        <v>82.5</v>
      </c>
      <c r="E731" s="31">
        <v>-8</v>
      </c>
      <c r="F731" s="63">
        <v>54.5</v>
      </c>
    </row>
    <row r="732" spans="2:6" x14ac:dyDescent="0.45">
      <c r="B732" s="42" t="s">
        <v>836</v>
      </c>
      <c r="C732" s="65">
        <v>75.5</v>
      </c>
      <c r="D732" s="30">
        <v>77.5</v>
      </c>
      <c r="E732" s="31">
        <v>-3</v>
      </c>
      <c r="F732" s="63">
        <v>52</v>
      </c>
    </row>
    <row r="733" spans="2:6" ht="14.65" thickBot="1" x14ac:dyDescent="0.5">
      <c r="B733" s="44" t="s">
        <v>837</v>
      </c>
      <c r="C733" s="66">
        <v>75.5</v>
      </c>
      <c r="D733" s="45">
        <v>77.5</v>
      </c>
      <c r="E733" s="46">
        <v>-13</v>
      </c>
      <c r="F733" s="64">
        <v>41</v>
      </c>
    </row>
    <row r="735" spans="2:6" ht="14.65" thickBot="1" x14ac:dyDescent="0.5"/>
    <row r="736" spans="2:6" ht="42.6" customHeight="1" thickBot="1" x14ac:dyDescent="0.5">
      <c r="B736" s="88" t="s">
        <v>902</v>
      </c>
      <c r="C736" s="89"/>
      <c r="D736" s="89"/>
      <c r="E736" s="89"/>
      <c r="F736" s="90"/>
    </row>
    <row r="737" spans="2:6" ht="15.4" x14ac:dyDescent="0.45">
      <c r="B737" s="40" t="s">
        <v>138</v>
      </c>
      <c r="C737" s="28" t="s">
        <v>58</v>
      </c>
      <c r="D737" s="28" t="s">
        <v>59</v>
      </c>
      <c r="E737" s="59" t="s">
        <v>60</v>
      </c>
      <c r="F737" s="62" t="s">
        <v>61</v>
      </c>
    </row>
    <row r="738" spans="2:6" x14ac:dyDescent="0.45">
      <c r="B738" s="42" t="s">
        <v>839</v>
      </c>
      <c r="C738" s="30">
        <v>71.5</v>
      </c>
      <c r="D738" s="30">
        <v>87.5</v>
      </c>
      <c r="E738" s="57">
        <v>115</v>
      </c>
      <c r="F738" s="63">
        <v>99.5</v>
      </c>
    </row>
    <row r="739" spans="2:6" x14ac:dyDescent="0.45">
      <c r="B739" s="42" t="s">
        <v>840</v>
      </c>
      <c r="C739" s="30">
        <v>56</v>
      </c>
      <c r="D739" s="30">
        <v>76</v>
      </c>
      <c r="E739" s="57">
        <v>115</v>
      </c>
      <c r="F739" s="63">
        <v>74</v>
      </c>
    </row>
    <row r="740" spans="2:6" x14ac:dyDescent="0.45">
      <c r="B740" s="42" t="s">
        <v>841</v>
      </c>
      <c r="C740" s="30">
        <v>100</v>
      </c>
      <c r="D740" s="30">
        <v>90</v>
      </c>
      <c r="E740" s="57">
        <v>115</v>
      </c>
      <c r="F740" s="63">
        <v>96</v>
      </c>
    </row>
    <row r="741" spans="2:6" x14ac:dyDescent="0.45">
      <c r="B741" s="42" t="s">
        <v>842</v>
      </c>
      <c r="C741" s="30">
        <v>102</v>
      </c>
      <c r="D741" s="30">
        <v>91</v>
      </c>
      <c r="E741" s="57">
        <v>115</v>
      </c>
      <c r="F741" s="63">
        <v>107</v>
      </c>
    </row>
    <row r="742" spans="2:6" x14ac:dyDescent="0.45">
      <c r="B742" s="42" t="s">
        <v>843</v>
      </c>
      <c r="C742" s="30">
        <v>34</v>
      </c>
      <c r="D742" s="30">
        <v>75</v>
      </c>
      <c r="E742" s="57">
        <v>112</v>
      </c>
      <c r="F742" s="63">
        <v>71</v>
      </c>
    </row>
    <row r="743" spans="2:6" x14ac:dyDescent="0.45">
      <c r="B743" s="42" t="s">
        <v>844</v>
      </c>
      <c r="C743" s="30">
        <v>37.5</v>
      </c>
      <c r="D743" s="30">
        <v>65</v>
      </c>
      <c r="E743" s="57">
        <v>111</v>
      </c>
      <c r="F743" s="63">
        <v>63</v>
      </c>
    </row>
    <row r="744" spans="2:6" x14ac:dyDescent="0.45">
      <c r="B744" s="42" t="s">
        <v>845</v>
      </c>
      <c r="C744" s="30">
        <v>37.5</v>
      </c>
      <c r="D744" s="30">
        <v>76</v>
      </c>
      <c r="E744" s="57">
        <v>110</v>
      </c>
      <c r="F744" s="63">
        <v>77</v>
      </c>
    </row>
    <row r="745" spans="2:6" x14ac:dyDescent="0.45">
      <c r="B745" s="42" t="s">
        <v>846</v>
      </c>
      <c r="C745" s="30">
        <v>34.5</v>
      </c>
      <c r="D745" s="30">
        <v>75</v>
      </c>
      <c r="E745" s="57">
        <v>107</v>
      </c>
      <c r="F745" s="63">
        <v>71</v>
      </c>
    </row>
    <row r="746" spans="2:6" x14ac:dyDescent="0.45">
      <c r="B746" s="42" t="s">
        <v>847</v>
      </c>
      <c r="C746" s="30">
        <v>13</v>
      </c>
      <c r="D746" s="30">
        <v>33</v>
      </c>
      <c r="E746" s="57">
        <v>107</v>
      </c>
      <c r="F746" s="63">
        <v>92</v>
      </c>
    </row>
    <row r="747" spans="2:6" x14ac:dyDescent="0.45">
      <c r="B747" s="42" t="s">
        <v>848</v>
      </c>
      <c r="C747" s="30">
        <v>26</v>
      </c>
      <c r="D747" s="30">
        <v>80</v>
      </c>
      <c r="E747" s="57">
        <v>103</v>
      </c>
      <c r="F747" s="63">
        <v>50</v>
      </c>
    </row>
    <row r="748" spans="2:6" x14ac:dyDescent="0.45">
      <c r="B748" s="42" t="s">
        <v>849</v>
      </c>
      <c r="C748" s="30">
        <v>17.5</v>
      </c>
      <c r="D748" s="30">
        <v>63</v>
      </c>
      <c r="E748" s="57">
        <v>99</v>
      </c>
      <c r="F748" s="63">
        <v>74.5</v>
      </c>
    </row>
    <row r="749" spans="2:6" x14ac:dyDescent="0.45">
      <c r="B749" s="42" t="s">
        <v>850</v>
      </c>
      <c r="C749" s="30">
        <v>19</v>
      </c>
      <c r="D749" s="30">
        <v>63</v>
      </c>
      <c r="E749" s="57">
        <v>98</v>
      </c>
      <c r="F749" s="63">
        <v>78</v>
      </c>
    </row>
    <row r="750" spans="2:6" x14ac:dyDescent="0.45">
      <c r="B750" s="42" t="s">
        <v>851</v>
      </c>
      <c r="C750" s="30">
        <v>15</v>
      </c>
      <c r="D750" s="30">
        <v>50</v>
      </c>
      <c r="E750" s="57">
        <v>96</v>
      </c>
      <c r="F750" s="63">
        <v>78</v>
      </c>
    </row>
    <row r="751" spans="2:6" x14ac:dyDescent="0.45">
      <c r="B751" s="42" t="s">
        <v>852</v>
      </c>
      <c r="C751" s="30">
        <v>27</v>
      </c>
      <c r="D751" s="30">
        <v>69</v>
      </c>
      <c r="E751" s="57">
        <v>95</v>
      </c>
      <c r="F751" s="63">
        <v>58</v>
      </c>
    </row>
    <row r="752" spans="2:6" x14ac:dyDescent="0.45">
      <c r="B752" s="42" t="s">
        <v>853</v>
      </c>
      <c r="C752" s="30">
        <v>35</v>
      </c>
      <c r="D752" s="30">
        <v>65</v>
      </c>
      <c r="E752" s="57">
        <v>95</v>
      </c>
      <c r="F752" s="63">
        <v>50</v>
      </c>
    </row>
    <row r="753" spans="2:6" x14ac:dyDescent="0.45">
      <c r="B753" s="42" t="s">
        <v>854</v>
      </c>
      <c r="C753" s="30">
        <v>16.5</v>
      </c>
      <c r="D753" s="30">
        <v>73</v>
      </c>
      <c r="E753" s="57">
        <v>93</v>
      </c>
      <c r="F753" s="63">
        <v>78</v>
      </c>
    </row>
    <row r="754" spans="2:6" x14ac:dyDescent="0.45">
      <c r="B754" s="42" t="s">
        <v>855</v>
      </c>
      <c r="C754" s="30">
        <v>100</v>
      </c>
      <c r="D754" s="30">
        <v>75</v>
      </c>
      <c r="E754" s="57">
        <v>88</v>
      </c>
      <c r="F754" s="63">
        <v>76</v>
      </c>
    </row>
    <row r="755" spans="2:6" x14ac:dyDescent="0.45">
      <c r="B755" s="42" t="s">
        <v>856</v>
      </c>
      <c r="C755" s="30">
        <v>37.5</v>
      </c>
      <c r="D755" s="30">
        <v>60</v>
      </c>
      <c r="E755" s="57">
        <v>85</v>
      </c>
      <c r="F755" s="63">
        <v>59</v>
      </c>
    </row>
    <row r="756" spans="2:6" x14ac:dyDescent="0.45">
      <c r="B756" s="42" t="s">
        <v>857</v>
      </c>
      <c r="C756" s="30">
        <v>37.5</v>
      </c>
      <c r="D756" s="30">
        <v>59</v>
      </c>
      <c r="E756" s="57">
        <v>85</v>
      </c>
      <c r="F756" s="63">
        <v>48</v>
      </c>
    </row>
    <row r="757" spans="2:6" x14ac:dyDescent="0.45">
      <c r="B757" s="42" t="s">
        <v>858</v>
      </c>
      <c r="C757" s="30">
        <v>35</v>
      </c>
      <c r="D757" s="30">
        <v>58</v>
      </c>
      <c r="E757" s="57">
        <v>85</v>
      </c>
      <c r="F757" s="63">
        <v>40</v>
      </c>
    </row>
    <row r="758" spans="2:6" x14ac:dyDescent="0.45">
      <c r="B758" s="42" t="s">
        <v>859</v>
      </c>
      <c r="C758" s="30">
        <v>71</v>
      </c>
      <c r="D758" s="30">
        <v>87.5</v>
      </c>
      <c r="E758" s="57">
        <v>83</v>
      </c>
      <c r="F758" s="63">
        <v>91</v>
      </c>
    </row>
    <row r="759" spans="2:6" x14ac:dyDescent="0.45">
      <c r="B759" s="42" t="s">
        <v>860</v>
      </c>
      <c r="C759" s="30">
        <v>4.5</v>
      </c>
      <c r="D759" s="30">
        <v>71</v>
      </c>
      <c r="E759" s="57">
        <v>82</v>
      </c>
      <c r="F759" s="63">
        <v>55</v>
      </c>
    </row>
    <row r="760" spans="2:6" x14ac:dyDescent="0.45">
      <c r="B760" s="42" t="s">
        <v>861</v>
      </c>
      <c r="C760" s="30">
        <v>12</v>
      </c>
      <c r="D760" s="30">
        <v>60</v>
      </c>
      <c r="E760" s="57">
        <v>82</v>
      </c>
      <c r="F760" s="63">
        <v>43</v>
      </c>
    </row>
    <row r="761" spans="2:6" x14ac:dyDescent="0.45">
      <c r="B761" s="42" t="s">
        <v>862</v>
      </c>
      <c r="C761" s="30">
        <v>20</v>
      </c>
      <c r="D761" s="30">
        <v>45</v>
      </c>
      <c r="E761" s="57">
        <v>80</v>
      </c>
      <c r="F761" s="63">
        <v>15.5</v>
      </c>
    </row>
    <row r="762" spans="2:6" x14ac:dyDescent="0.45">
      <c r="B762" s="42" t="s">
        <v>863</v>
      </c>
      <c r="C762" s="30">
        <v>32.5</v>
      </c>
      <c r="D762" s="30">
        <v>82</v>
      </c>
      <c r="E762" s="57">
        <v>75</v>
      </c>
      <c r="F762" s="63">
        <v>90</v>
      </c>
    </row>
    <row r="763" spans="2:6" x14ac:dyDescent="0.45">
      <c r="B763" s="42" t="s">
        <v>864</v>
      </c>
      <c r="C763" s="30">
        <v>90</v>
      </c>
      <c r="D763" s="30">
        <v>63.5</v>
      </c>
      <c r="E763" s="57">
        <v>75</v>
      </c>
      <c r="F763" s="63">
        <v>63</v>
      </c>
    </row>
    <row r="764" spans="2:6" x14ac:dyDescent="0.45">
      <c r="B764" s="42" t="s">
        <v>865</v>
      </c>
      <c r="C764" s="30">
        <v>-25</v>
      </c>
      <c r="D764" s="30">
        <v>30</v>
      </c>
      <c r="E764" s="57">
        <v>70</v>
      </c>
      <c r="F764" s="63">
        <v>10</v>
      </c>
    </row>
    <row r="765" spans="2:6" x14ac:dyDescent="0.45">
      <c r="B765" s="42" t="s">
        <v>866</v>
      </c>
      <c r="C765" s="30">
        <v>8</v>
      </c>
      <c r="D765" s="30">
        <v>50</v>
      </c>
      <c r="E765" s="57">
        <v>68</v>
      </c>
      <c r="F765" s="63">
        <v>79.5</v>
      </c>
    </row>
    <row r="766" spans="2:6" x14ac:dyDescent="0.45">
      <c r="B766" s="42" t="s">
        <v>867</v>
      </c>
      <c r="C766" s="30">
        <v>61.5</v>
      </c>
      <c r="D766" s="30">
        <v>81</v>
      </c>
      <c r="E766" s="57">
        <v>65</v>
      </c>
      <c r="F766" s="63">
        <v>106</v>
      </c>
    </row>
    <row r="767" spans="2:6" x14ac:dyDescent="0.45">
      <c r="B767" s="42" t="s">
        <v>868</v>
      </c>
      <c r="C767" s="30">
        <v>54</v>
      </c>
      <c r="D767" s="30">
        <v>84</v>
      </c>
      <c r="E767" s="57">
        <v>60</v>
      </c>
      <c r="F767" s="63">
        <v>75</v>
      </c>
    </row>
    <row r="768" spans="2:6" x14ac:dyDescent="0.45">
      <c r="B768" s="42" t="s">
        <v>869</v>
      </c>
      <c r="C768" s="30">
        <v>12.5</v>
      </c>
      <c r="D768" s="30">
        <v>25</v>
      </c>
      <c r="E768" s="57">
        <v>58</v>
      </c>
      <c r="F768" s="63">
        <v>68</v>
      </c>
    </row>
    <row r="769" spans="2:6" x14ac:dyDescent="0.45">
      <c r="B769" s="42" t="s">
        <v>870</v>
      </c>
      <c r="C769" s="30">
        <v>100</v>
      </c>
      <c r="D769" s="30">
        <v>65</v>
      </c>
      <c r="E769" s="57">
        <v>58</v>
      </c>
      <c r="F769" s="63">
        <v>61.5</v>
      </c>
    </row>
    <row r="770" spans="2:6" x14ac:dyDescent="0.45">
      <c r="B770" s="42" t="s">
        <v>871</v>
      </c>
      <c r="C770" s="30">
        <v>95</v>
      </c>
      <c r="D770" s="30">
        <v>82.5</v>
      </c>
      <c r="E770" s="57">
        <v>55</v>
      </c>
      <c r="F770" s="63">
        <v>101</v>
      </c>
    </row>
    <row r="771" spans="2:6" x14ac:dyDescent="0.45">
      <c r="B771" s="42" t="s">
        <v>872</v>
      </c>
      <c r="C771" s="30">
        <v>68.5</v>
      </c>
      <c r="D771" s="30">
        <v>77.5</v>
      </c>
      <c r="E771" s="57">
        <v>55</v>
      </c>
      <c r="F771" s="63">
        <v>106</v>
      </c>
    </row>
    <row r="772" spans="2:6" x14ac:dyDescent="0.45">
      <c r="B772" s="42" t="s">
        <v>873</v>
      </c>
      <c r="C772" s="30">
        <v>12</v>
      </c>
      <c r="D772" s="30">
        <v>66</v>
      </c>
      <c r="E772" s="57">
        <v>52</v>
      </c>
      <c r="F772" s="63">
        <v>52</v>
      </c>
    </row>
    <row r="773" spans="2:6" x14ac:dyDescent="0.45">
      <c r="B773" s="42" t="s">
        <v>874</v>
      </c>
      <c r="C773" s="30">
        <v>35</v>
      </c>
      <c r="D773" s="30">
        <v>63</v>
      </c>
      <c r="E773" s="57">
        <v>50</v>
      </c>
      <c r="F773" s="63">
        <v>35</v>
      </c>
    </row>
    <row r="774" spans="2:6" x14ac:dyDescent="0.45">
      <c r="B774" s="42" t="s">
        <v>875</v>
      </c>
      <c r="C774" s="30">
        <v>25</v>
      </c>
      <c r="D774" s="30">
        <v>61</v>
      </c>
      <c r="E774" s="57">
        <v>50</v>
      </c>
      <c r="F774" s="63">
        <v>39</v>
      </c>
    </row>
    <row r="775" spans="2:6" x14ac:dyDescent="0.45">
      <c r="B775" s="42" t="s">
        <v>876</v>
      </c>
      <c r="C775" s="30">
        <v>-10</v>
      </c>
      <c r="D775" s="30">
        <v>65</v>
      </c>
      <c r="E775" s="57">
        <v>41</v>
      </c>
      <c r="F775" s="63">
        <v>23</v>
      </c>
    </row>
    <row r="776" spans="2:6" x14ac:dyDescent="0.45">
      <c r="B776" s="42" t="s">
        <v>877</v>
      </c>
      <c r="C776" s="30">
        <v>0</v>
      </c>
      <c r="D776" s="30">
        <v>5</v>
      </c>
      <c r="E776" s="57">
        <v>36.5</v>
      </c>
      <c r="F776" s="63">
        <v>6</v>
      </c>
    </row>
    <row r="777" spans="2:6" x14ac:dyDescent="0.45">
      <c r="B777" s="42" t="s">
        <v>878</v>
      </c>
      <c r="C777" s="30">
        <v>0</v>
      </c>
      <c r="D777" s="30">
        <v>5</v>
      </c>
      <c r="E777" s="57">
        <v>36</v>
      </c>
      <c r="F777" s="63">
        <v>1</v>
      </c>
    </row>
    <row r="778" spans="2:6" x14ac:dyDescent="0.45">
      <c r="B778" s="42" t="s">
        <v>879</v>
      </c>
      <c r="C778" s="30">
        <v>25</v>
      </c>
      <c r="D778" s="30">
        <v>80</v>
      </c>
      <c r="E778" s="57">
        <v>35</v>
      </c>
      <c r="F778" s="63">
        <v>76</v>
      </c>
    </row>
    <row r="779" spans="2:6" x14ac:dyDescent="0.45">
      <c r="B779" s="42" t="s">
        <v>880</v>
      </c>
      <c r="C779" s="30">
        <v>15</v>
      </c>
      <c r="D779" s="30">
        <v>66</v>
      </c>
      <c r="E779" s="57">
        <v>33</v>
      </c>
      <c r="F779" s="63">
        <v>51</v>
      </c>
    </row>
    <row r="780" spans="2:6" x14ac:dyDescent="0.45">
      <c r="B780" s="42" t="s">
        <v>881</v>
      </c>
      <c r="C780" s="30">
        <v>1</v>
      </c>
      <c r="D780" s="30">
        <v>15</v>
      </c>
      <c r="E780" s="57">
        <v>33</v>
      </c>
      <c r="F780" s="63">
        <v>6</v>
      </c>
    </row>
    <row r="781" spans="2:6" x14ac:dyDescent="0.45">
      <c r="B781" s="42" t="s">
        <v>882</v>
      </c>
      <c r="C781" s="30">
        <v>-10</v>
      </c>
      <c r="D781" s="30">
        <v>-10</v>
      </c>
      <c r="E781" s="57">
        <v>33</v>
      </c>
      <c r="F781" s="63">
        <v>7</v>
      </c>
    </row>
    <row r="782" spans="2:6" x14ac:dyDescent="0.45">
      <c r="B782" s="42" t="s">
        <v>883</v>
      </c>
      <c r="C782" s="30">
        <v>35</v>
      </c>
      <c r="D782" s="30">
        <v>60</v>
      </c>
      <c r="E782" s="57">
        <v>31</v>
      </c>
      <c r="F782" s="63">
        <v>34</v>
      </c>
    </row>
    <row r="783" spans="2:6" x14ac:dyDescent="0.45">
      <c r="B783" s="42" t="s">
        <v>884</v>
      </c>
      <c r="C783" s="30">
        <v>9</v>
      </c>
      <c r="D783" s="30">
        <v>63</v>
      </c>
      <c r="E783" s="57">
        <v>30</v>
      </c>
      <c r="F783" s="63">
        <v>80</v>
      </c>
    </row>
    <row r="784" spans="2:6" x14ac:dyDescent="0.45">
      <c r="B784" s="42" t="s">
        <v>885</v>
      </c>
      <c r="C784" s="30">
        <v>86</v>
      </c>
      <c r="D784" s="30">
        <v>90.5</v>
      </c>
      <c r="E784" s="57">
        <v>30</v>
      </c>
      <c r="F784" s="63">
        <v>92</v>
      </c>
    </row>
    <row r="785" spans="2:6" x14ac:dyDescent="0.45">
      <c r="B785" s="42" t="s">
        <v>886</v>
      </c>
      <c r="C785" s="30">
        <v>87</v>
      </c>
      <c r="D785" s="30">
        <v>85</v>
      </c>
      <c r="E785" s="57">
        <v>30</v>
      </c>
      <c r="F785" s="63">
        <v>98</v>
      </c>
    </row>
    <row r="786" spans="2:6" x14ac:dyDescent="0.45">
      <c r="B786" s="42" t="s">
        <v>887</v>
      </c>
      <c r="C786" s="30">
        <v>0</v>
      </c>
      <c r="D786" s="30">
        <v>5</v>
      </c>
      <c r="E786" s="57">
        <v>30</v>
      </c>
      <c r="F786" s="63">
        <v>5</v>
      </c>
    </row>
    <row r="787" spans="2:6" x14ac:dyDescent="0.45">
      <c r="B787" s="42" t="s">
        <v>888</v>
      </c>
      <c r="C787" s="30">
        <v>-10</v>
      </c>
      <c r="D787" s="30">
        <v>-10</v>
      </c>
      <c r="E787" s="57">
        <v>30</v>
      </c>
      <c r="F787" s="63">
        <v>5</v>
      </c>
    </row>
    <row r="788" spans="2:6" x14ac:dyDescent="0.45">
      <c r="B788" s="42" t="s">
        <v>889</v>
      </c>
      <c r="C788" s="30">
        <v>-14</v>
      </c>
      <c r="D788" s="30">
        <v>20</v>
      </c>
      <c r="E788" s="57">
        <v>28</v>
      </c>
      <c r="F788" s="63">
        <v>9</v>
      </c>
    </row>
    <row r="789" spans="2:6" x14ac:dyDescent="0.45">
      <c r="B789" s="42" t="s">
        <v>890</v>
      </c>
      <c r="C789" s="30">
        <v>35</v>
      </c>
      <c r="D789" s="30">
        <v>43</v>
      </c>
      <c r="E789" s="57">
        <v>23</v>
      </c>
      <c r="F789" s="63">
        <v>45</v>
      </c>
    </row>
    <row r="790" spans="2:6" x14ac:dyDescent="0.45">
      <c r="B790" s="42" t="s">
        <v>891</v>
      </c>
      <c r="C790" s="30">
        <v>3</v>
      </c>
      <c r="D790" s="30">
        <v>48</v>
      </c>
      <c r="E790" s="57">
        <v>22</v>
      </c>
      <c r="F790" s="63">
        <v>38</v>
      </c>
    </row>
    <row r="791" spans="2:6" x14ac:dyDescent="0.45">
      <c r="B791" s="42" t="s">
        <v>892</v>
      </c>
      <c r="C791" s="30">
        <v>70</v>
      </c>
      <c r="D791" s="30">
        <v>72.5</v>
      </c>
      <c r="E791" s="57">
        <v>20</v>
      </c>
      <c r="F791" s="63">
        <v>57</v>
      </c>
    </row>
    <row r="792" spans="2:6" x14ac:dyDescent="0.45">
      <c r="B792" s="42" t="s">
        <v>893</v>
      </c>
      <c r="C792" s="30">
        <v>54</v>
      </c>
      <c r="D792" s="30">
        <v>60</v>
      </c>
      <c r="E792" s="57">
        <v>18</v>
      </c>
      <c r="F792" s="63">
        <v>73.5</v>
      </c>
    </row>
    <row r="793" spans="2:6" x14ac:dyDescent="0.45">
      <c r="B793" s="42" t="s">
        <v>894</v>
      </c>
      <c r="C793" s="30">
        <v>90</v>
      </c>
      <c r="D793" s="30">
        <v>62.5</v>
      </c>
      <c r="E793" s="57">
        <v>15</v>
      </c>
      <c r="F793" s="63">
        <v>68.5</v>
      </c>
    </row>
    <row r="794" spans="2:6" x14ac:dyDescent="0.45">
      <c r="B794" s="42" t="s">
        <v>895</v>
      </c>
      <c r="C794" s="30">
        <v>-15</v>
      </c>
      <c r="D794" s="30">
        <v>20</v>
      </c>
      <c r="E794" s="57">
        <v>15</v>
      </c>
      <c r="F794" s="63">
        <v>10</v>
      </c>
    </row>
    <row r="795" spans="2:6" x14ac:dyDescent="0.45">
      <c r="B795" s="42" t="s">
        <v>896</v>
      </c>
      <c r="C795" s="30">
        <v>-10</v>
      </c>
      <c r="D795" s="30">
        <v>33</v>
      </c>
      <c r="E795" s="57">
        <v>13.5</v>
      </c>
      <c r="F795" s="63">
        <v>37</v>
      </c>
    </row>
    <row r="796" spans="2:6" x14ac:dyDescent="0.45">
      <c r="B796" s="42" t="s">
        <v>897</v>
      </c>
      <c r="C796" s="30">
        <v>-3</v>
      </c>
      <c r="D796" s="30">
        <v>70</v>
      </c>
      <c r="E796" s="57">
        <v>10</v>
      </c>
      <c r="F796" s="63">
        <v>57</v>
      </c>
    </row>
    <row r="797" spans="2:6" x14ac:dyDescent="0.45">
      <c r="B797" s="42" t="s">
        <v>898</v>
      </c>
      <c r="C797" s="30">
        <v>-15</v>
      </c>
      <c r="D797" s="30">
        <v>20</v>
      </c>
      <c r="E797" s="57">
        <v>10</v>
      </c>
      <c r="F797" s="63">
        <v>11</v>
      </c>
    </row>
    <row r="798" spans="2:6" x14ac:dyDescent="0.45">
      <c r="B798" s="42" t="s">
        <v>899</v>
      </c>
      <c r="C798" s="30">
        <v>79.5</v>
      </c>
      <c r="D798" s="30">
        <v>62.5</v>
      </c>
      <c r="E798" s="57">
        <v>4</v>
      </c>
      <c r="F798" s="63">
        <v>71</v>
      </c>
    </row>
    <row r="799" spans="2:6" x14ac:dyDescent="0.45">
      <c r="B799" s="42" t="s">
        <v>900</v>
      </c>
      <c r="C799" s="30">
        <v>20</v>
      </c>
      <c r="D799" s="30">
        <v>80</v>
      </c>
      <c r="E799" s="57">
        <v>-10</v>
      </c>
      <c r="F799" s="63">
        <v>66</v>
      </c>
    </row>
    <row r="800" spans="2:6" ht="14.65" thickBot="1" x14ac:dyDescent="0.5">
      <c r="B800" s="44" t="s">
        <v>901</v>
      </c>
      <c r="C800" s="45">
        <v>77</v>
      </c>
      <c r="D800" s="45">
        <v>87.5</v>
      </c>
      <c r="E800" s="58">
        <v>-15</v>
      </c>
      <c r="F800" s="64">
        <v>84</v>
      </c>
    </row>
    <row r="801" spans="2:6" ht="14.65" thickBot="1" x14ac:dyDescent="0.5"/>
    <row r="802" spans="2:6" ht="35.450000000000003" customHeight="1" thickBot="1" x14ac:dyDescent="0.5">
      <c r="B802" s="88" t="s">
        <v>954</v>
      </c>
      <c r="C802" s="89"/>
      <c r="D802" s="89"/>
      <c r="E802" s="89"/>
      <c r="F802" s="90"/>
    </row>
    <row r="803" spans="2:6" ht="15.75" thickBot="1" x14ac:dyDescent="0.5">
      <c r="B803" s="52" t="s">
        <v>138</v>
      </c>
      <c r="C803" s="53" t="s">
        <v>58</v>
      </c>
      <c r="D803" s="53" t="s">
        <v>59</v>
      </c>
      <c r="E803" s="55" t="s">
        <v>60</v>
      </c>
      <c r="F803" s="54" t="s">
        <v>61</v>
      </c>
    </row>
    <row r="804" spans="2:6" x14ac:dyDescent="0.45">
      <c r="B804" s="48" t="s">
        <v>903</v>
      </c>
      <c r="C804" s="49">
        <v>2</v>
      </c>
      <c r="D804" s="49">
        <v>60</v>
      </c>
      <c r="E804" s="56">
        <v>42</v>
      </c>
      <c r="F804" s="51">
        <v>18.5</v>
      </c>
    </row>
    <row r="805" spans="2:6" x14ac:dyDescent="0.45">
      <c r="B805" s="42" t="s">
        <v>904</v>
      </c>
      <c r="C805" s="30">
        <v>12.5</v>
      </c>
      <c r="D805" s="30">
        <v>60</v>
      </c>
      <c r="E805" s="57">
        <v>37</v>
      </c>
      <c r="F805" s="43">
        <v>53.5</v>
      </c>
    </row>
    <row r="806" spans="2:6" x14ac:dyDescent="0.45">
      <c r="B806" s="42" t="s">
        <v>905</v>
      </c>
      <c r="C806" s="30">
        <v>46.5</v>
      </c>
      <c r="D806" s="30">
        <v>31</v>
      </c>
      <c r="E806" s="57">
        <v>36</v>
      </c>
      <c r="F806" s="43">
        <v>38</v>
      </c>
    </row>
    <row r="807" spans="2:6" x14ac:dyDescent="0.45">
      <c r="B807" s="42" t="s">
        <v>906</v>
      </c>
      <c r="C807" s="30">
        <v>3</v>
      </c>
      <c r="D807" s="30">
        <v>43</v>
      </c>
      <c r="E807" s="57">
        <v>36</v>
      </c>
      <c r="F807" s="43">
        <v>33.5</v>
      </c>
    </row>
    <row r="808" spans="2:6" x14ac:dyDescent="0.45">
      <c r="B808" s="42" t="s">
        <v>907</v>
      </c>
      <c r="C808" s="30">
        <v>0</v>
      </c>
      <c r="D808" s="30">
        <v>40</v>
      </c>
      <c r="E808" s="57">
        <v>35</v>
      </c>
      <c r="F808" s="43">
        <v>-10.5</v>
      </c>
    </row>
    <row r="809" spans="2:6" x14ac:dyDescent="0.45">
      <c r="B809" s="42" t="s">
        <v>908</v>
      </c>
      <c r="C809" s="30">
        <v>15.5</v>
      </c>
      <c r="D809" s="30">
        <v>40</v>
      </c>
      <c r="E809" s="57">
        <v>33</v>
      </c>
      <c r="F809" s="43">
        <v>52</v>
      </c>
    </row>
    <row r="810" spans="2:6" x14ac:dyDescent="0.45">
      <c r="B810" s="42" t="s">
        <v>909</v>
      </c>
      <c r="C810" s="30">
        <v>2</v>
      </c>
      <c r="D810" s="30">
        <v>33</v>
      </c>
      <c r="E810" s="57">
        <v>33</v>
      </c>
      <c r="F810" s="43">
        <v>24</v>
      </c>
    </row>
    <row r="811" spans="2:6" x14ac:dyDescent="0.45">
      <c r="B811" s="42" t="s">
        <v>910</v>
      </c>
      <c r="C811" s="30">
        <v>5</v>
      </c>
      <c r="D811" s="30">
        <v>40</v>
      </c>
      <c r="E811" s="57">
        <v>33</v>
      </c>
      <c r="F811" s="43">
        <v>28</v>
      </c>
    </row>
    <row r="812" spans="2:6" x14ac:dyDescent="0.45">
      <c r="B812" s="42" t="s">
        <v>911</v>
      </c>
      <c r="C812" s="30">
        <v>0</v>
      </c>
      <c r="D812" s="30">
        <v>40</v>
      </c>
      <c r="E812" s="57">
        <v>31</v>
      </c>
      <c r="F812" s="43">
        <v>7.5</v>
      </c>
    </row>
    <row r="813" spans="2:6" x14ac:dyDescent="0.45">
      <c r="B813" s="42" t="s">
        <v>912</v>
      </c>
      <c r="C813" s="30">
        <v>15.5</v>
      </c>
      <c r="D813" s="30">
        <v>35</v>
      </c>
      <c r="E813" s="57">
        <v>30</v>
      </c>
      <c r="F813" s="43">
        <v>50</v>
      </c>
    </row>
    <row r="814" spans="2:6" x14ac:dyDescent="0.45">
      <c r="B814" s="42" t="s">
        <v>913</v>
      </c>
      <c r="C814" s="30">
        <v>2</v>
      </c>
      <c r="D814" s="30">
        <v>40</v>
      </c>
      <c r="E814" s="57">
        <v>30</v>
      </c>
      <c r="F814" s="43">
        <v>4.5</v>
      </c>
    </row>
    <row r="815" spans="2:6" x14ac:dyDescent="0.45">
      <c r="B815" s="42" t="s">
        <v>914</v>
      </c>
      <c r="C815" s="30">
        <v>2</v>
      </c>
      <c r="D815" s="30">
        <v>45</v>
      </c>
      <c r="E815" s="57">
        <v>30</v>
      </c>
      <c r="F815" s="43">
        <v>11.5</v>
      </c>
    </row>
    <row r="816" spans="2:6" x14ac:dyDescent="0.45">
      <c r="B816" s="42" t="s">
        <v>915</v>
      </c>
      <c r="C816" s="30">
        <v>23.5</v>
      </c>
      <c r="D816" s="30">
        <v>40</v>
      </c>
      <c r="E816" s="57">
        <v>29</v>
      </c>
      <c r="F816" s="43">
        <v>40</v>
      </c>
    </row>
    <row r="817" spans="2:6" x14ac:dyDescent="0.45">
      <c r="B817" s="42" t="s">
        <v>916</v>
      </c>
      <c r="C817" s="30">
        <v>2</v>
      </c>
      <c r="D817" s="30">
        <v>38</v>
      </c>
      <c r="E817" s="57">
        <v>25</v>
      </c>
      <c r="F817" s="43">
        <v>11</v>
      </c>
    </row>
    <row r="818" spans="2:6" x14ac:dyDescent="0.45">
      <c r="B818" s="42" t="s">
        <v>917</v>
      </c>
      <c r="C818" s="30">
        <v>17</v>
      </c>
      <c r="D818" s="30">
        <v>43</v>
      </c>
      <c r="E818" s="57">
        <v>25</v>
      </c>
      <c r="F818" s="43">
        <v>30</v>
      </c>
    </row>
    <row r="819" spans="2:6" x14ac:dyDescent="0.45">
      <c r="B819" s="42" t="s">
        <v>918</v>
      </c>
      <c r="C819" s="30">
        <v>-13</v>
      </c>
      <c r="D819" s="30">
        <v>35</v>
      </c>
      <c r="E819" s="57">
        <v>23</v>
      </c>
      <c r="F819" s="43">
        <v>-6.5</v>
      </c>
    </row>
    <row r="820" spans="2:6" x14ac:dyDescent="0.45">
      <c r="B820" s="42" t="s">
        <v>919</v>
      </c>
      <c r="C820" s="30">
        <v>15.5</v>
      </c>
      <c r="D820" s="30">
        <v>43</v>
      </c>
      <c r="E820" s="57">
        <v>23</v>
      </c>
      <c r="F820" s="43">
        <v>53</v>
      </c>
    </row>
    <row r="821" spans="2:6" x14ac:dyDescent="0.45">
      <c r="B821" s="42" t="s">
        <v>920</v>
      </c>
      <c r="C821" s="30">
        <v>3</v>
      </c>
      <c r="D821" s="30">
        <v>45</v>
      </c>
      <c r="E821" s="57">
        <v>23</v>
      </c>
      <c r="F821" s="43">
        <v>-49</v>
      </c>
    </row>
    <row r="822" spans="2:6" x14ac:dyDescent="0.45">
      <c r="B822" s="42" t="s">
        <v>921</v>
      </c>
      <c r="C822" s="30">
        <v>-3</v>
      </c>
      <c r="D822" s="30">
        <v>35</v>
      </c>
      <c r="E822" s="57">
        <v>22</v>
      </c>
      <c r="F822" s="43">
        <v>-20</v>
      </c>
    </row>
    <row r="823" spans="2:6" x14ac:dyDescent="0.45">
      <c r="B823" s="42" t="s">
        <v>922</v>
      </c>
      <c r="C823" s="30">
        <v>-3</v>
      </c>
      <c r="D823" s="30">
        <v>35</v>
      </c>
      <c r="E823" s="57">
        <v>22</v>
      </c>
      <c r="F823" s="43">
        <v>-20</v>
      </c>
    </row>
    <row r="824" spans="2:6" x14ac:dyDescent="0.45">
      <c r="B824" s="42" t="s">
        <v>923</v>
      </c>
      <c r="C824" s="30">
        <v>18.5</v>
      </c>
      <c r="D824" s="30">
        <v>41</v>
      </c>
      <c r="E824" s="57">
        <v>21</v>
      </c>
      <c r="F824" s="43">
        <v>40</v>
      </c>
    </row>
    <row r="825" spans="2:6" ht="27" x14ac:dyDescent="0.45">
      <c r="B825" s="42" t="s">
        <v>924</v>
      </c>
      <c r="C825" s="30">
        <v>14</v>
      </c>
      <c r="D825" s="30">
        <v>40</v>
      </c>
      <c r="E825" s="57">
        <v>21</v>
      </c>
      <c r="F825" s="43">
        <v>35</v>
      </c>
    </row>
    <row r="826" spans="2:6" x14ac:dyDescent="0.45">
      <c r="B826" s="42" t="s">
        <v>925</v>
      </c>
      <c r="C826" s="30">
        <v>0</v>
      </c>
      <c r="D826" s="30">
        <v>36</v>
      </c>
      <c r="E826" s="57">
        <v>20</v>
      </c>
      <c r="F826" s="43">
        <v>30.5</v>
      </c>
    </row>
    <row r="827" spans="2:6" x14ac:dyDescent="0.45">
      <c r="B827" s="42" t="s">
        <v>926</v>
      </c>
      <c r="C827" s="30">
        <v>0</v>
      </c>
      <c r="D827" s="30">
        <v>35</v>
      </c>
      <c r="E827" s="57">
        <v>20</v>
      </c>
      <c r="F827" s="43">
        <v>11</v>
      </c>
    </row>
    <row r="828" spans="2:6" x14ac:dyDescent="0.45">
      <c r="B828" s="42" t="s">
        <v>927</v>
      </c>
      <c r="C828" s="30">
        <v>0</v>
      </c>
      <c r="D828" s="30">
        <v>43</v>
      </c>
      <c r="E828" s="57">
        <v>20</v>
      </c>
      <c r="F828" s="43">
        <v>15.5</v>
      </c>
    </row>
    <row r="829" spans="2:6" x14ac:dyDescent="0.45">
      <c r="B829" s="42" t="s">
        <v>928</v>
      </c>
      <c r="C829" s="30">
        <v>89.5</v>
      </c>
      <c r="D829" s="30">
        <v>62.5</v>
      </c>
      <c r="E829" s="57">
        <v>20</v>
      </c>
      <c r="F829" s="43">
        <v>29</v>
      </c>
    </row>
    <row r="830" spans="2:6" x14ac:dyDescent="0.45">
      <c r="B830" s="42" t="s">
        <v>929</v>
      </c>
      <c r="C830" s="30">
        <v>-3</v>
      </c>
      <c r="D830" s="30">
        <v>35</v>
      </c>
      <c r="E830" s="57">
        <v>20</v>
      </c>
      <c r="F830" s="43">
        <v>-20</v>
      </c>
    </row>
    <row r="831" spans="2:6" x14ac:dyDescent="0.45">
      <c r="B831" s="42" t="s">
        <v>930</v>
      </c>
      <c r="C831" s="30">
        <v>-3</v>
      </c>
      <c r="D831" s="30">
        <v>35</v>
      </c>
      <c r="E831" s="57">
        <v>20</v>
      </c>
      <c r="F831" s="43">
        <v>-43</v>
      </c>
    </row>
    <row r="832" spans="2:6" x14ac:dyDescent="0.45">
      <c r="B832" s="42" t="s">
        <v>931</v>
      </c>
      <c r="C832" s="30">
        <v>-15</v>
      </c>
      <c r="D832" s="30">
        <v>35</v>
      </c>
      <c r="E832" s="57">
        <v>20</v>
      </c>
      <c r="F832" s="43">
        <v>-42</v>
      </c>
    </row>
    <row r="833" spans="2:6" x14ac:dyDescent="0.45">
      <c r="B833" s="42" t="s">
        <v>932</v>
      </c>
      <c r="C833" s="30">
        <v>-3</v>
      </c>
      <c r="D833" s="30">
        <v>35</v>
      </c>
      <c r="E833" s="57">
        <v>20</v>
      </c>
      <c r="F833" s="43">
        <v>-20</v>
      </c>
    </row>
    <row r="834" spans="2:6" x14ac:dyDescent="0.45">
      <c r="B834" s="42" t="s">
        <v>933</v>
      </c>
      <c r="C834" s="30">
        <v>-15</v>
      </c>
      <c r="D834" s="30">
        <v>28</v>
      </c>
      <c r="E834" s="57">
        <v>20</v>
      </c>
      <c r="F834" s="43">
        <v>-42</v>
      </c>
    </row>
    <row r="835" spans="2:6" x14ac:dyDescent="0.45">
      <c r="B835" s="42" t="s">
        <v>934</v>
      </c>
      <c r="C835" s="30">
        <v>0</v>
      </c>
      <c r="D835" s="30">
        <v>35</v>
      </c>
      <c r="E835" s="57">
        <v>19</v>
      </c>
      <c r="F835" s="43">
        <v>12</v>
      </c>
    </row>
    <row r="836" spans="2:6" x14ac:dyDescent="0.45">
      <c r="B836" s="42" t="s">
        <v>935</v>
      </c>
      <c r="C836" s="30">
        <v>-10</v>
      </c>
      <c r="D836" s="30">
        <v>30</v>
      </c>
      <c r="E836" s="57">
        <v>18</v>
      </c>
      <c r="F836" s="43">
        <v>-5</v>
      </c>
    </row>
    <row r="837" spans="2:6" x14ac:dyDescent="0.45">
      <c r="B837" s="42" t="s">
        <v>936</v>
      </c>
      <c r="C837" s="30">
        <v>-17</v>
      </c>
      <c r="D837" s="30">
        <v>35</v>
      </c>
      <c r="E837" s="57">
        <v>18</v>
      </c>
      <c r="F837" s="43">
        <v>-6.5</v>
      </c>
    </row>
    <row r="838" spans="2:6" x14ac:dyDescent="0.45">
      <c r="B838" s="42" t="s">
        <v>937</v>
      </c>
      <c r="C838" s="30">
        <v>15.5</v>
      </c>
      <c r="D838" s="30">
        <v>43</v>
      </c>
      <c r="E838" s="57">
        <v>18</v>
      </c>
      <c r="F838" s="43">
        <v>51</v>
      </c>
    </row>
    <row r="839" spans="2:6" x14ac:dyDescent="0.45">
      <c r="B839" s="42" t="s">
        <v>938</v>
      </c>
      <c r="C839" s="30">
        <v>14.5</v>
      </c>
      <c r="D839" s="30">
        <v>40</v>
      </c>
      <c r="E839" s="57">
        <v>18</v>
      </c>
      <c r="F839" s="43">
        <v>35</v>
      </c>
    </row>
    <row r="840" spans="2:6" x14ac:dyDescent="0.45">
      <c r="B840" s="42" t="s">
        <v>939</v>
      </c>
      <c r="C840" s="30">
        <v>15.5</v>
      </c>
      <c r="D840" s="30">
        <v>40</v>
      </c>
      <c r="E840" s="57">
        <v>18</v>
      </c>
      <c r="F840" s="43">
        <v>35</v>
      </c>
    </row>
    <row r="841" spans="2:6" x14ac:dyDescent="0.45">
      <c r="B841" s="42" t="s">
        <v>940</v>
      </c>
      <c r="C841" s="30">
        <v>-2.5</v>
      </c>
      <c r="D841" s="30">
        <v>25</v>
      </c>
      <c r="E841" s="57">
        <v>17</v>
      </c>
      <c r="F841" s="43">
        <v>16</v>
      </c>
    </row>
    <row r="842" spans="2:6" x14ac:dyDescent="0.45">
      <c r="B842" s="42" t="s">
        <v>941</v>
      </c>
      <c r="C842" s="30">
        <v>-13</v>
      </c>
      <c r="D842" s="30">
        <v>30</v>
      </c>
      <c r="E842" s="57">
        <v>17</v>
      </c>
      <c r="F842" s="43">
        <v>-10</v>
      </c>
    </row>
    <row r="843" spans="2:6" x14ac:dyDescent="0.45">
      <c r="B843" s="42" t="s">
        <v>942</v>
      </c>
      <c r="C843" s="30">
        <v>-3</v>
      </c>
      <c r="D843" s="30">
        <v>35</v>
      </c>
      <c r="E843" s="57">
        <v>17</v>
      </c>
      <c r="F843" s="43">
        <v>-20</v>
      </c>
    </row>
    <row r="844" spans="2:6" x14ac:dyDescent="0.45">
      <c r="B844" s="42" t="s">
        <v>943</v>
      </c>
      <c r="C844" s="30">
        <v>-6.5</v>
      </c>
      <c r="D844" s="30">
        <v>25</v>
      </c>
      <c r="E844" s="57">
        <v>16</v>
      </c>
      <c r="F844" s="43">
        <v>9.5</v>
      </c>
    </row>
    <row r="845" spans="2:6" ht="27" x14ac:dyDescent="0.45">
      <c r="B845" s="42" t="s">
        <v>944</v>
      </c>
      <c r="C845" s="30">
        <v>12</v>
      </c>
      <c r="D845" s="30">
        <v>46</v>
      </c>
      <c r="E845" s="57">
        <v>15</v>
      </c>
      <c r="F845" s="43">
        <v>-5.5</v>
      </c>
    </row>
    <row r="846" spans="2:6" x14ac:dyDescent="0.45">
      <c r="B846" s="42" t="s">
        <v>945</v>
      </c>
      <c r="C846" s="30">
        <v>15.5</v>
      </c>
      <c r="D846" s="30">
        <v>40</v>
      </c>
      <c r="E846" s="57">
        <v>15</v>
      </c>
      <c r="F846" s="43">
        <v>33</v>
      </c>
    </row>
    <row r="847" spans="2:6" x14ac:dyDescent="0.45">
      <c r="B847" s="42" t="s">
        <v>946</v>
      </c>
      <c r="C847" s="30">
        <v>5</v>
      </c>
      <c r="D847" s="30">
        <v>40</v>
      </c>
      <c r="E847" s="57">
        <v>15</v>
      </c>
      <c r="F847" s="43">
        <v>-11.5</v>
      </c>
    </row>
    <row r="848" spans="2:6" x14ac:dyDescent="0.45">
      <c r="B848" s="42" t="s">
        <v>947</v>
      </c>
      <c r="C848" s="30">
        <v>-12</v>
      </c>
      <c r="D848" s="30">
        <v>33</v>
      </c>
      <c r="E848" s="57">
        <v>14</v>
      </c>
      <c r="F848" s="43">
        <v>12.5</v>
      </c>
    </row>
    <row r="849" spans="2:6" x14ac:dyDescent="0.45">
      <c r="B849" s="42" t="s">
        <v>948</v>
      </c>
      <c r="C849" s="30">
        <v>14.5</v>
      </c>
      <c r="D849" s="30">
        <v>40</v>
      </c>
      <c r="E849" s="57">
        <v>13</v>
      </c>
      <c r="F849" s="43">
        <v>35</v>
      </c>
    </row>
    <row r="850" spans="2:6" x14ac:dyDescent="0.45">
      <c r="B850" s="42" t="s">
        <v>949</v>
      </c>
      <c r="C850" s="30">
        <v>15.5</v>
      </c>
      <c r="D850" s="30">
        <v>40</v>
      </c>
      <c r="E850" s="57">
        <v>13</v>
      </c>
      <c r="F850" s="43">
        <v>33</v>
      </c>
    </row>
    <row r="851" spans="2:6" x14ac:dyDescent="0.45">
      <c r="B851" s="42" t="s">
        <v>950</v>
      </c>
      <c r="C851" s="30">
        <v>4</v>
      </c>
      <c r="D851" s="30">
        <v>31</v>
      </c>
      <c r="E851" s="57">
        <v>13</v>
      </c>
      <c r="F851" s="43">
        <v>18</v>
      </c>
    </row>
    <row r="852" spans="2:6" x14ac:dyDescent="0.45">
      <c r="B852" s="42" t="s">
        <v>951</v>
      </c>
      <c r="C852" s="30">
        <v>14.5</v>
      </c>
      <c r="D852" s="30">
        <v>40</v>
      </c>
      <c r="E852" s="57">
        <v>13</v>
      </c>
      <c r="F852" s="43">
        <v>33</v>
      </c>
    </row>
    <row r="853" spans="2:6" x14ac:dyDescent="0.45">
      <c r="B853" s="42" t="s">
        <v>952</v>
      </c>
      <c r="C853" s="30">
        <v>-13</v>
      </c>
      <c r="D853" s="30">
        <v>28</v>
      </c>
      <c r="E853" s="57">
        <v>13</v>
      </c>
      <c r="F853" s="43">
        <v>-13</v>
      </c>
    </row>
    <row r="854" spans="2:6" ht="14.65" thickBot="1" x14ac:dyDescent="0.5">
      <c r="B854" s="44" t="s">
        <v>953</v>
      </c>
      <c r="C854" s="45">
        <v>-13</v>
      </c>
      <c r="D854" s="45">
        <v>25</v>
      </c>
      <c r="E854" s="58">
        <v>12</v>
      </c>
      <c r="F854" s="47">
        <v>-13.5</v>
      </c>
    </row>
  </sheetData>
  <mergeCells count="13">
    <mergeCell ref="B50:F50"/>
    <mergeCell ref="B23:F23"/>
    <mergeCell ref="B11:F11"/>
    <mergeCell ref="B2:F9"/>
    <mergeCell ref="B802:F802"/>
    <mergeCell ref="B736:F736"/>
    <mergeCell ref="B670:F670"/>
    <mergeCell ref="B425:F425"/>
    <mergeCell ref="B328:F328"/>
    <mergeCell ref="B225:F225"/>
    <mergeCell ref="B160:F160"/>
    <mergeCell ref="B128:F128"/>
    <mergeCell ref="B79:F79"/>
  </mergeCells>
  <conditionalFormatting sqref="E13:F13">
    <cfRule type="iconSet" priority="211">
      <iconSet iconSet="4Rating">
        <cfvo type="percent" val="0"/>
        <cfvo type="num" val="10"/>
        <cfvo type="num" val="25"/>
        <cfvo type="num" val="45"/>
      </iconSet>
    </cfRule>
  </conditionalFormatting>
  <conditionalFormatting sqref="E17:F17">
    <cfRule type="iconSet" priority="217">
      <iconSet iconSet="4Rating">
        <cfvo type="percent" val="0"/>
        <cfvo type="num" val="10"/>
        <cfvo type="num" val="25"/>
        <cfvo type="num" val="45"/>
      </iconSet>
    </cfRule>
  </conditionalFormatting>
  <conditionalFormatting sqref="D17">
    <cfRule type="iconSet" priority="216">
      <iconSet iconSet="4Rating">
        <cfvo type="percent" val="0"/>
        <cfvo type="num" val="25"/>
        <cfvo type="num" val="50"/>
        <cfvo type="num" val="75"/>
      </iconSet>
    </cfRule>
  </conditionalFormatting>
  <conditionalFormatting sqref="C17">
    <cfRule type="iconSet" priority="215">
      <iconSet iconSet="4Rating">
        <cfvo type="percent" val="0"/>
        <cfvo type="num" val="25"/>
        <cfvo type="num" val="50"/>
        <cfvo type="num" val="75"/>
      </iconSet>
    </cfRule>
  </conditionalFormatting>
  <conditionalFormatting sqref="D13">
    <cfRule type="iconSet" priority="210">
      <iconSet iconSet="4Rating">
        <cfvo type="percent" val="0"/>
        <cfvo type="num" val="25"/>
        <cfvo type="num" val="50"/>
        <cfvo type="num" val="75"/>
      </iconSet>
    </cfRule>
  </conditionalFormatting>
  <conditionalFormatting sqref="C13">
    <cfRule type="iconSet" priority="209">
      <iconSet iconSet="4Rating">
        <cfvo type="percent" val="0"/>
        <cfvo type="num" val="25"/>
        <cfvo type="num" val="50"/>
        <cfvo type="num" val="75"/>
      </iconSet>
    </cfRule>
  </conditionalFormatting>
  <conditionalFormatting sqref="E16:F16">
    <cfRule type="iconSet" priority="202">
      <iconSet iconSet="4Rating">
        <cfvo type="percent" val="0"/>
        <cfvo type="num" val="10"/>
        <cfvo type="num" val="25"/>
        <cfvo type="num" val="45"/>
      </iconSet>
    </cfRule>
  </conditionalFormatting>
  <conditionalFormatting sqref="D16">
    <cfRule type="iconSet" priority="201">
      <iconSet iconSet="4Rating">
        <cfvo type="percent" val="0"/>
        <cfvo type="num" val="25"/>
        <cfvo type="num" val="50"/>
        <cfvo type="num" val="75"/>
      </iconSet>
    </cfRule>
  </conditionalFormatting>
  <conditionalFormatting sqref="C16">
    <cfRule type="iconSet" priority="200">
      <iconSet iconSet="4Rating">
        <cfvo type="percent" val="0"/>
        <cfvo type="num" val="25"/>
        <cfvo type="num" val="50"/>
        <cfvo type="num" val="75"/>
      </iconSet>
    </cfRule>
  </conditionalFormatting>
  <conditionalFormatting sqref="E15:F15">
    <cfRule type="iconSet" priority="199">
      <iconSet iconSet="4Rating">
        <cfvo type="percent" val="0"/>
        <cfvo type="num" val="10"/>
        <cfvo type="num" val="25"/>
        <cfvo type="num" val="45"/>
      </iconSet>
    </cfRule>
  </conditionalFormatting>
  <conditionalFormatting sqref="D15">
    <cfRule type="iconSet" priority="198">
      <iconSet iconSet="4Rating">
        <cfvo type="percent" val="0"/>
        <cfvo type="num" val="25"/>
        <cfvo type="num" val="50"/>
        <cfvo type="num" val="75"/>
      </iconSet>
    </cfRule>
  </conditionalFormatting>
  <conditionalFormatting sqref="C15">
    <cfRule type="iconSet" priority="197">
      <iconSet iconSet="4Rating">
        <cfvo type="percent" val="0"/>
        <cfvo type="num" val="25"/>
        <cfvo type="num" val="50"/>
        <cfvo type="num" val="75"/>
      </iconSet>
    </cfRule>
  </conditionalFormatting>
  <conditionalFormatting sqref="E14:F14">
    <cfRule type="iconSet" priority="193">
      <iconSet iconSet="4Rating">
        <cfvo type="percent" val="0"/>
        <cfvo type="num" val="10"/>
        <cfvo type="num" val="25"/>
        <cfvo type="num" val="45"/>
      </iconSet>
    </cfRule>
  </conditionalFormatting>
  <conditionalFormatting sqref="D14">
    <cfRule type="iconSet" priority="192">
      <iconSet iconSet="4Rating">
        <cfvo type="percent" val="0"/>
        <cfvo type="num" val="25"/>
        <cfvo type="num" val="50"/>
        <cfvo type="num" val="75"/>
      </iconSet>
    </cfRule>
  </conditionalFormatting>
  <conditionalFormatting sqref="C14">
    <cfRule type="iconSet" priority="191">
      <iconSet iconSet="4Rating">
        <cfvo type="percent" val="0"/>
        <cfvo type="num" val="25"/>
        <cfvo type="num" val="50"/>
        <cfvo type="num" val="75"/>
      </iconSet>
    </cfRule>
  </conditionalFormatting>
  <conditionalFormatting sqref="E27:F27">
    <cfRule type="iconSet" priority="168">
      <iconSet iconSet="4Rating">
        <cfvo type="percent" val="0"/>
        <cfvo type="num" val="10"/>
        <cfvo type="num" val="25"/>
        <cfvo type="num" val="45"/>
      </iconSet>
    </cfRule>
  </conditionalFormatting>
  <conditionalFormatting sqref="D27">
    <cfRule type="iconSet" priority="167">
      <iconSet iconSet="4Rating">
        <cfvo type="percent" val="0"/>
        <cfvo type="num" val="25"/>
        <cfvo type="num" val="50"/>
        <cfvo type="num" val="75"/>
      </iconSet>
    </cfRule>
  </conditionalFormatting>
  <conditionalFormatting sqref="C27">
    <cfRule type="iconSet" priority="166">
      <iconSet iconSet="4Rating">
        <cfvo type="percent" val="0"/>
        <cfvo type="num" val="25"/>
        <cfvo type="num" val="50"/>
        <cfvo type="num" val="75"/>
      </iconSet>
    </cfRule>
  </conditionalFormatting>
  <conditionalFormatting sqref="E47:F47">
    <cfRule type="iconSet" priority="165">
      <iconSet iconSet="4Rating">
        <cfvo type="percent" val="0"/>
        <cfvo type="num" val="10"/>
        <cfvo type="num" val="25"/>
        <cfvo type="num" val="45"/>
      </iconSet>
    </cfRule>
  </conditionalFormatting>
  <conditionalFormatting sqref="D47">
    <cfRule type="iconSet" priority="164">
      <iconSet iconSet="4Rating">
        <cfvo type="percent" val="0"/>
        <cfvo type="num" val="25"/>
        <cfvo type="num" val="50"/>
        <cfvo type="num" val="75"/>
      </iconSet>
    </cfRule>
  </conditionalFormatting>
  <conditionalFormatting sqref="C47">
    <cfRule type="iconSet" priority="163">
      <iconSet iconSet="4Rating">
        <cfvo type="percent" val="0"/>
        <cfvo type="num" val="25"/>
        <cfvo type="num" val="50"/>
        <cfvo type="num" val="75"/>
      </iconSet>
    </cfRule>
  </conditionalFormatting>
  <conditionalFormatting sqref="E46:F46">
    <cfRule type="iconSet" priority="162">
      <iconSet iconSet="4Rating">
        <cfvo type="percent" val="0"/>
        <cfvo type="num" val="10"/>
        <cfvo type="num" val="25"/>
        <cfvo type="num" val="45"/>
      </iconSet>
    </cfRule>
  </conditionalFormatting>
  <conditionalFormatting sqref="D46">
    <cfRule type="iconSet" priority="161">
      <iconSet iconSet="4Rating">
        <cfvo type="percent" val="0"/>
        <cfvo type="num" val="25"/>
        <cfvo type="num" val="50"/>
        <cfvo type="num" val="75"/>
      </iconSet>
    </cfRule>
  </conditionalFormatting>
  <conditionalFormatting sqref="C46">
    <cfRule type="iconSet" priority="160">
      <iconSet iconSet="4Rating">
        <cfvo type="percent" val="0"/>
        <cfvo type="num" val="25"/>
        <cfvo type="num" val="50"/>
        <cfvo type="num" val="75"/>
      </iconSet>
    </cfRule>
  </conditionalFormatting>
  <conditionalFormatting sqref="E44:F44">
    <cfRule type="iconSet" priority="159">
      <iconSet iconSet="4Rating">
        <cfvo type="percent" val="0"/>
        <cfvo type="num" val="10"/>
        <cfvo type="num" val="25"/>
        <cfvo type="num" val="45"/>
      </iconSet>
    </cfRule>
  </conditionalFormatting>
  <conditionalFormatting sqref="D44">
    <cfRule type="iconSet" priority="158">
      <iconSet iconSet="4Rating">
        <cfvo type="percent" val="0"/>
        <cfvo type="num" val="25"/>
        <cfvo type="num" val="50"/>
        <cfvo type="num" val="75"/>
      </iconSet>
    </cfRule>
  </conditionalFormatting>
  <conditionalFormatting sqref="C44">
    <cfRule type="iconSet" priority="157">
      <iconSet iconSet="4Rating">
        <cfvo type="percent" val="0"/>
        <cfvo type="num" val="25"/>
        <cfvo type="num" val="50"/>
        <cfvo type="num" val="75"/>
      </iconSet>
    </cfRule>
  </conditionalFormatting>
  <conditionalFormatting sqref="E43:F43">
    <cfRule type="iconSet" priority="156">
      <iconSet iconSet="4Rating">
        <cfvo type="percent" val="0"/>
        <cfvo type="num" val="10"/>
        <cfvo type="num" val="25"/>
        <cfvo type="num" val="45"/>
      </iconSet>
    </cfRule>
  </conditionalFormatting>
  <conditionalFormatting sqref="D43">
    <cfRule type="iconSet" priority="155">
      <iconSet iconSet="4Rating">
        <cfvo type="percent" val="0"/>
        <cfvo type="num" val="25"/>
        <cfvo type="num" val="50"/>
        <cfvo type="num" val="75"/>
      </iconSet>
    </cfRule>
  </conditionalFormatting>
  <conditionalFormatting sqref="C43">
    <cfRule type="iconSet" priority="154">
      <iconSet iconSet="4Rating">
        <cfvo type="percent" val="0"/>
        <cfvo type="num" val="25"/>
        <cfvo type="num" val="50"/>
        <cfvo type="num" val="75"/>
      </iconSet>
    </cfRule>
  </conditionalFormatting>
  <conditionalFormatting sqref="E37:F37">
    <cfRule type="iconSet" priority="153">
      <iconSet iconSet="4Rating">
        <cfvo type="percent" val="0"/>
        <cfvo type="num" val="10"/>
        <cfvo type="num" val="25"/>
        <cfvo type="num" val="45"/>
      </iconSet>
    </cfRule>
  </conditionalFormatting>
  <conditionalFormatting sqref="D37">
    <cfRule type="iconSet" priority="152">
      <iconSet iconSet="4Rating">
        <cfvo type="percent" val="0"/>
        <cfvo type="num" val="25"/>
        <cfvo type="num" val="50"/>
        <cfvo type="num" val="75"/>
      </iconSet>
    </cfRule>
  </conditionalFormatting>
  <conditionalFormatting sqref="C37">
    <cfRule type="iconSet" priority="151">
      <iconSet iconSet="4Rating">
        <cfvo type="percent" val="0"/>
        <cfvo type="num" val="25"/>
        <cfvo type="num" val="50"/>
        <cfvo type="num" val="75"/>
      </iconSet>
    </cfRule>
  </conditionalFormatting>
  <conditionalFormatting sqref="E38:F38">
    <cfRule type="iconSet" priority="150">
      <iconSet iconSet="4Rating">
        <cfvo type="percent" val="0"/>
        <cfvo type="num" val="10"/>
        <cfvo type="num" val="25"/>
        <cfvo type="num" val="45"/>
      </iconSet>
    </cfRule>
  </conditionalFormatting>
  <conditionalFormatting sqref="D38">
    <cfRule type="iconSet" priority="149">
      <iconSet iconSet="4Rating">
        <cfvo type="percent" val="0"/>
        <cfvo type="num" val="25"/>
        <cfvo type="num" val="50"/>
        <cfvo type="num" val="75"/>
      </iconSet>
    </cfRule>
  </conditionalFormatting>
  <conditionalFormatting sqref="C38">
    <cfRule type="iconSet" priority="148">
      <iconSet iconSet="4Rating">
        <cfvo type="percent" val="0"/>
        <cfvo type="num" val="25"/>
        <cfvo type="num" val="50"/>
        <cfvo type="num" val="75"/>
      </iconSet>
    </cfRule>
  </conditionalFormatting>
  <conditionalFormatting sqref="E45:F45">
    <cfRule type="iconSet" priority="147">
      <iconSet iconSet="4Rating">
        <cfvo type="percent" val="0"/>
        <cfvo type="num" val="10"/>
        <cfvo type="num" val="25"/>
        <cfvo type="num" val="45"/>
      </iconSet>
    </cfRule>
  </conditionalFormatting>
  <conditionalFormatting sqref="D45">
    <cfRule type="iconSet" priority="146">
      <iconSet iconSet="4Rating">
        <cfvo type="percent" val="0"/>
        <cfvo type="num" val="25"/>
        <cfvo type="num" val="50"/>
        <cfvo type="num" val="75"/>
      </iconSet>
    </cfRule>
  </conditionalFormatting>
  <conditionalFormatting sqref="C45">
    <cfRule type="iconSet" priority="145">
      <iconSet iconSet="4Rating">
        <cfvo type="percent" val="0"/>
        <cfvo type="num" val="25"/>
        <cfvo type="num" val="50"/>
        <cfvo type="num" val="75"/>
      </iconSet>
    </cfRule>
  </conditionalFormatting>
  <conditionalFormatting sqref="E30:F30">
    <cfRule type="iconSet" priority="144">
      <iconSet iconSet="4Rating">
        <cfvo type="percent" val="0"/>
        <cfvo type="num" val="10"/>
        <cfvo type="num" val="25"/>
        <cfvo type="num" val="45"/>
      </iconSet>
    </cfRule>
  </conditionalFormatting>
  <conditionalFormatting sqref="D30">
    <cfRule type="iconSet" priority="143">
      <iconSet iconSet="4Rating">
        <cfvo type="percent" val="0"/>
        <cfvo type="num" val="25"/>
        <cfvo type="num" val="50"/>
        <cfvo type="num" val="75"/>
      </iconSet>
    </cfRule>
  </conditionalFormatting>
  <conditionalFormatting sqref="C30">
    <cfRule type="iconSet" priority="142">
      <iconSet iconSet="4Rating">
        <cfvo type="percent" val="0"/>
        <cfvo type="num" val="25"/>
        <cfvo type="num" val="50"/>
        <cfvo type="num" val="75"/>
      </iconSet>
    </cfRule>
  </conditionalFormatting>
  <conditionalFormatting sqref="E25:F25">
    <cfRule type="iconSet" priority="141">
      <iconSet iconSet="4Rating">
        <cfvo type="percent" val="0"/>
        <cfvo type="num" val="10"/>
        <cfvo type="num" val="25"/>
        <cfvo type="num" val="45"/>
      </iconSet>
    </cfRule>
  </conditionalFormatting>
  <conditionalFormatting sqref="D25">
    <cfRule type="iconSet" priority="140">
      <iconSet iconSet="4Rating">
        <cfvo type="percent" val="0"/>
        <cfvo type="num" val="25"/>
        <cfvo type="num" val="50"/>
        <cfvo type="num" val="75"/>
      </iconSet>
    </cfRule>
  </conditionalFormatting>
  <conditionalFormatting sqref="C25">
    <cfRule type="iconSet" priority="139">
      <iconSet iconSet="4Rating">
        <cfvo type="percent" val="0"/>
        <cfvo type="num" val="25"/>
        <cfvo type="num" val="50"/>
        <cfvo type="num" val="75"/>
      </iconSet>
    </cfRule>
  </conditionalFormatting>
  <conditionalFormatting sqref="E26:F26">
    <cfRule type="iconSet" priority="138">
      <iconSet iconSet="4Rating">
        <cfvo type="percent" val="0"/>
        <cfvo type="num" val="10"/>
        <cfvo type="num" val="25"/>
        <cfvo type="num" val="45"/>
      </iconSet>
    </cfRule>
  </conditionalFormatting>
  <conditionalFormatting sqref="D26">
    <cfRule type="iconSet" priority="137">
      <iconSet iconSet="4Rating">
        <cfvo type="percent" val="0"/>
        <cfvo type="num" val="25"/>
        <cfvo type="num" val="50"/>
        <cfvo type="num" val="75"/>
      </iconSet>
    </cfRule>
  </conditionalFormatting>
  <conditionalFormatting sqref="C26">
    <cfRule type="iconSet" priority="136">
      <iconSet iconSet="4Rating">
        <cfvo type="percent" val="0"/>
        <cfvo type="num" val="25"/>
        <cfvo type="num" val="50"/>
        <cfvo type="num" val="75"/>
      </iconSet>
    </cfRule>
  </conditionalFormatting>
  <conditionalFormatting sqref="E28:F28">
    <cfRule type="iconSet" priority="135">
      <iconSet iconSet="4Rating">
        <cfvo type="percent" val="0"/>
        <cfvo type="num" val="10"/>
        <cfvo type="num" val="25"/>
        <cfvo type="num" val="45"/>
      </iconSet>
    </cfRule>
  </conditionalFormatting>
  <conditionalFormatting sqref="D28">
    <cfRule type="iconSet" priority="134">
      <iconSet iconSet="4Rating">
        <cfvo type="percent" val="0"/>
        <cfvo type="num" val="25"/>
        <cfvo type="num" val="50"/>
        <cfvo type="num" val="75"/>
      </iconSet>
    </cfRule>
  </conditionalFormatting>
  <conditionalFormatting sqref="C28">
    <cfRule type="iconSet" priority="133">
      <iconSet iconSet="4Rating">
        <cfvo type="percent" val="0"/>
        <cfvo type="num" val="25"/>
        <cfvo type="num" val="50"/>
        <cfvo type="num" val="75"/>
      </iconSet>
    </cfRule>
  </conditionalFormatting>
  <conditionalFormatting sqref="E29:F29">
    <cfRule type="iconSet" priority="132">
      <iconSet iconSet="4Rating">
        <cfvo type="percent" val="0"/>
        <cfvo type="num" val="10"/>
        <cfvo type="num" val="25"/>
        <cfvo type="num" val="45"/>
      </iconSet>
    </cfRule>
  </conditionalFormatting>
  <conditionalFormatting sqref="D29">
    <cfRule type="iconSet" priority="131">
      <iconSet iconSet="4Rating">
        <cfvo type="percent" val="0"/>
        <cfvo type="num" val="25"/>
        <cfvo type="num" val="50"/>
        <cfvo type="num" val="75"/>
      </iconSet>
    </cfRule>
  </conditionalFormatting>
  <conditionalFormatting sqref="C29">
    <cfRule type="iconSet" priority="130">
      <iconSet iconSet="4Rating">
        <cfvo type="percent" val="0"/>
        <cfvo type="num" val="25"/>
        <cfvo type="num" val="50"/>
        <cfvo type="num" val="75"/>
      </iconSet>
    </cfRule>
  </conditionalFormatting>
  <conditionalFormatting sqref="E31:F31">
    <cfRule type="iconSet" priority="129">
      <iconSet iconSet="4Rating">
        <cfvo type="percent" val="0"/>
        <cfvo type="num" val="10"/>
        <cfvo type="num" val="25"/>
        <cfvo type="num" val="45"/>
      </iconSet>
    </cfRule>
  </conditionalFormatting>
  <conditionalFormatting sqref="D31">
    <cfRule type="iconSet" priority="128">
      <iconSet iconSet="4Rating">
        <cfvo type="percent" val="0"/>
        <cfvo type="num" val="25"/>
        <cfvo type="num" val="50"/>
        <cfvo type="num" val="75"/>
      </iconSet>
    </cfRule>
  </conditionalFormatting>
  <conditionalFormatting sqref="C31">
    <cfRule type="iconSet" priority="127">
      <iconSet iconSet="4Rating">
        <cfvo type="percent" val="0"/>
        <cfvo type="num" val="25"/>
        <cfvo type="num" val="50"/>
        <cfvo type="num" val="75"/>
      </iconSet>
    </cfRule>
  </conditionalFormatting>
  <conditionalFormatting sqref="E32:F32">
    <cfRule type="iconSet" priority="126">
      <iconSet iconSet="4Rating">
        <cfvo type="percent" val="0"/>
        <cfvo type="num" val="10"/>
        <cfvo type="num" val="25"/>
        <cfvo type="num" val="45"/>
      </iconSet>
    </cfRule>
  </conditionalFormatting>
  <conditionalFormatting sqref="D32">
    <cfRule type="iconSet" priority="125">
      <iconSet iconSet="4Rating">
        <cfvo type="percent" val="0"/>
        <cfvo type="num" val="25"/>
        <cfvo type="num" val="50"/>
        <cfvo type="num" val="75"/>
      </iconSet>
    </cfRule>
  </conditionalFormatting>
  <conditionalFormatting sqref="C32">
    <cfRule type="iconSet" priority="124">
      <iconSet iconSet="4Rating">
        <cfvo type="percent" val="0"/>
        <cfvo type="num" val="25"/>
        <cfvo type="num" val="50"/>
        <cfvo type="num" val="75"/>
      </iconSet>
    </cfRule>
  </conditionalFormatting>
  <conditionalFormatting sqref="E36:F36">
    <cfRule type="iconSet" priority="123">
      <iconSet iconSet="4Rating">
        <cfvo type="percent" val="0"/>
        <cfvo type="num" val="10"/>
        <cfvo type="num" val="25"/>
        <cfvo type="num" val="45"/>
      </iconSet>
    </cfRule>
  </conditionalFormatting>
  <conditionalFormatting sqref="D36">
    <cfRule type="iconSet" priority="122">
      <iconSet iconSet="4Rating">
        <cfvo type="percent" val="0"/>
        <cfvo type="num" val="25"/>
        <cfvo type="num" val="50"/>
        <cfvo type="num" val="75"/>
      </iconSet>
    </cfRule>
  </conditionalFormatting>
  <conditionalFormatting sqref="C36">
    <cfRule type="iconSet" priority="121">
      <iconSet iconSet="4Rating">
        <cfvo type="percent" val="0"/>
        <cfvo type="num" val="25"/>
        <cfvo type="num" val="50"/>
        <cfvo type="num" val="75"/>
      </iconSet>
    </cfRule>
  </conditionalFormatting>
  <conditionalFormatting sqref="E35:F35">
    <cfRule type="iconSet" priority="120">
      <iconSet iconSet="4Rating">
        <cfvo type="percent" val="0"/>
        <cfvo type="num" val="10"/>
        <cfvo type="num" val="25"/>
        <cfvo type="num" val="45"/>
      </iconSet>
    </cfRule>
  </conditionalFormatting>
  <conditionalFormatting sqref="D35">
    <cfRule type="iconSet" priority="119">
      <iconSet iconSet="4Rating">
        <cfvo type="percent" val="0"/>
        <cfvo type="num" val="25"/>
        <cfvo type="num" val="50"/>
        <cfvo type="num" val="75"/>
      </iconSet>
    </cfRule>
  </conditionalFormatting>
  <conditionalFormatting sqref="C35">
    <cfRule type="iconSet" priority="118">
      <iconSet iconSet="4Rating">
        <cfvo type="percent" val="0"/>
        <cfvo type="num" val="25"/>
        <cfvo type="num" val="50"/>
        <cfvo type="num" val="75"/>
      </iconSet>
    </cfRule>
  </conditionalFormatting>
  <conditionalFormatting sqref="E34:F34">
    <cfRule type="iconSet" priority="117">
      <iconSet iconSet="4Rating">
        <cfvo type="percent" val="0"/>
        <cfvo type="num" val="10"/>
        <cfvo type="num" val="25"/>
        <cfvo type="num" val="45"/>
      </iconSet>
    </cfRule>
  </conditionalFormatting>
  <conditionalFormatting sqref="D34">
    <cfRule type="iconSet" priority="116">
      <iconSet iconSet="4Rating">
        <cfvo type="percent" val="0"/>
        <cfvo type="num" val="25"/>
        <cfvo type="num" val="50"/>
        <cfvo type="num" val="75"/>
      </iconSet>
    </cfRule>
  </conditionalFormatting>
  <conditionalFormatting sqref="C34">
    <cfRule type="iconSet" priority="115">
      <iconSet iconSet="4Rating">
        <cfvo type="percent" val="0"/>
        <cfvo type="num" val="25"/>
        <cfvo type="num" val="50"/>
        <cfvo type="num" val="75"/>
      </iconSet>
    </cfRule>
  </conditionalFormatting>
  <conditionalFormatting sqref="E33:F33">
    <cfRule type="iconSet" priority="114">
      <iconSet iconSet="4Rating">
        <cfvo type="percent" val="0"/>
        <cfvo type="num" val="10"/>
        <cfvo type="num" val="25"/>
        <cfvo type="num" val="45"/>
      </iconSet>
    </cfRule>
  </conditionalFormatting>
  <conditionalFormatting sqref="D33">
    <cfRule type="iconSet" priority="113">
      <iconSet iconSet="4Rating">
        <cfvo type="percent" val="0"/>
        <cfvo type="num" val="25"/>
        <cfvo type="num" val="50"/>
        <cfvo type="num" val="75"/>
      </iconSet>
    </cfRule>
  </conditionalFormatting>
  <conditionalFormatting sqref="C33">
    <cfRule type="iconSet" priority="112">
      <iconSet iconSet="4Rating">
        <cfvo type="percent" val="0"/>
        <cfvo type="num" val="25"/>
        <cfvo type="num" val="50"/>
        <cfvo type="num" val="75"/>
      </iconSet>
    </cfRule>
  </conditionalFormatting>
  <conditionalFormatting sqref="E39:F39">
    <cfRule type="iconSet" priority="111">
      <iconSet iconSet="4Rating">
        <cfvo type="percent" val="0"/>
        <cfvo type="num" val="10"/>
        <cfvo type="num" val="25"/>
        <cfvo type="num" val="45"/>
      </iconSet>
    </cfRule>
  </conditionalFormatting>
  <conditionalFormatting sqref="D39">
    <cfRule type="iconSet" priority="110">
      <iconSet iconSet="4Rating">
        <cfvo type="percent" val="0"/>
        <cfvo type="num" val="25"/>
        <cfvo type="num" val="50"/>
        <cfvo type="num" val="75"/>
      </iconSet>
    </cfRule>
  </conditionalFormatting>
  <conditionalFormatting sqref="C39">
    <cfRule type="iconSet" priority="109">
      <iconSet iconSet="4Rating">
        <cfvo type="percent" val="0"/>
        <cfvo type="num" val="25"/>
        <cfvo type="num" val="50"/>
        <cfvo type="num" val="75"/>
      </iconSet>
    </cfRule>
  </conditionalFormatting>
  <conditionalFormatting sqref="E40:F40">
    <cfRule type="iconSet" priority="108">
      <iconSet iconSet="4Rating">
        <cfvo type="percent" val="0"/>
        <cfvo type="num" val="10"/>
        <cfvo type="num" val="25"/>
        <cfvo type="num" val="45"/>
      </iconSet>
    </cfRule>
  </conditionalFormatting>
  <conditionalFormatting sqref="D40">
    <cfRule type="iconSet" priority="107">
      <iconSet iconSet="4Rating">
        <cfvo type="percent" val="0"/>
        <cfvo type="num" val="25"/>
        <cfvo type="num" val="50"/>
        <cfvo type="num" val="75"/>
      </iconSet>
    </cfRule>
  </conditionalFormatting>
  <conditionalFormatting sqref="C40">
    <cfRule type="iconSet" priority="106">
      <iconSet iconSet="4Rating">
        <cfvo type="percent" val="0"/>
        <cfvo type="num" val="25"/>
        <cfvo type="num" val="50"/>
        <cfvo type="num" val="75"/>
      </iconSet>
    </cfRule>
  </conditionalFormatting>
  <conditionalFormatting sqref="E41:F41">
    <cfRule type="iconSet" priority="105">
      <iconSet iconSet="4Rating">
        <cfvo type="percent" val="0"/>
        <cfvo type="num" val="10"/>
        <cfvo type="num" val="25"/>
        <cfvo type="num" val="45"/>
      </iconSet>
    </cfRule>
  </conditionalFormatting>
  <conditionalFormatting sqref="D41">
    <cfRule type="iconSet" priority="104">
      <iconSet iconSet="4Rating">
        <cfvo type="percent" val="0"/>
        <cfvo type="num" val="25"/>
        <cfvo type="num" val="50"/>
        <cfvo type="num" val="75"/>
      </iconSet>
    </cfRule>
  </conditionalFormatting>
  <conditionalFormatting sqref="C41">
    <cfRule type="iconSet" priority="103">
      <iconSet iconSet="4Rating">
        <cfvo type="percent" val="0"/>
        <cfvo type="num" val="25"/>
        <cfvo type="num" val="50"/>
        <cfvo type="num" val="75"/>
      </iconSet>
    </cfRule>
  </conditionalFormatting>
  <conditionalFormatting sqref="E42:F42">
    <cfRule type="iconSet" priority="102">
      <iconSet iconSet="4Rating">
        <cfvo type="percent" val="0"/>
        <cfvo type="num" val="10"/>
        <cfvo type="num" val="25"/>
        <cfvo type="num" val="45"/>
      </iconSet>
    </cfRule>
  </conditionalFormatting>
  <conditionalFormatting sqref="D42">
    <cfRule type="iconSet" priority="101">
      <iconSet iconSet="4Rating">
        <cfvo type="percent" val="0"/>
        <cfvo type="num" val="25"/>
        <cfvo type="num" val="50"/>
        <cfvo type="num" val="75"/>
      </iconSet>
    </cfRule>
  </conditionalFormatting>
  <conditionalFormatting sqref="C42">
    <cfRule type="iconSet" priority="100">
      <iconSet iconSet="4Rating">
        <cfvo type="percent" val="0"/>
        <cfvo type="num" val="25"/>
        <cfvo type="num" val="50"/>
        <cfvo type="num" val="75"/>
      </iconSet>
    </cfRule>
  </conditionalFormatting>
  <conditionalFormatting sqref="G52:G77">
    <cfRule type="iconSet" priority="97">
      <iconSet iconSet="4Rating">
        <cfvo type="percent" val="0"/>
        <cfvo type="num" val="10"/>
        <cfvo type="num" val="25"/>
        <cfvo type="num" val="45"/>
      </iconSet>
    </cfRule>
  </conditionalFormatting>
  <conditionalFormatting sqref="E52:F52">
    <cfRule type="iconSet" priority="87">
      <iconSet iconSet="4Rating">
        <cfvo type="percent" val="0"/>
        <cfvo type="num" val="10"/>
        <cfvo type="num" val="25"/>
        <cfvo type="num" val="45"/>
      </iconSet>
    </cfRule>
  </conditionalFormatting>
  <conditionalFormatting sqref="D52">
    <cfRule type="iconSet" priority="86">
      <iconSet iconSet="4Rating">
        <cfvo type="percent" val="0"/>
        <cfvo type="num" val="25"/>
        <cfvo type="num" val="50"/>
        <cfvo type="num" val="75"/>
      </iconSet>
    </cfRule>
  </conditionalFormatting>
  <conditionalFormatting sqref="C52">
    <cfRule type="iconSet" priority="85">
      <iconSet iconSet="4Rating">
        <cfvo type="percent" val="0"/>
        <cfvo type="num" val="25"/>
        <cfvo type="num" val="50"/>
        <cfvo type="num" val="75"/>
      </iconSet>
    </cfRule>
  </conditionalFormatting>
  <conditionalFormatting sqref="E53:F77">
    <cfRule type="iconSet" priority="84">
      <iconSet iconSet="4Rating">
        <cfvo type="percent" val="0"/>
        <cfvo type="num" val="10"/>
        <cfvo type="num" val="25"/>
        <cfvo type="num" val="45"/>
      </iconSet>
    </cfRule>
  </conditionalFormatting>
  <conditionalFormatting sqref="D53:D77">
    <cfRule type="iconSet" priority="83">
      <iconSet iconSet="4Rating">
        <cfvo type="percent" val="0"/>
        <cfvo type="num" val="25"/>
        <cfvo type="num" val="50"/>
        <cfvo type="num" val="75"/>
      </iconSet>
    </cfRule>
  </conditionalFormatting>
  <conditionalFormatting sqref="C53:C77">
    <cfRule type="iconSet" priority="82">
      <iconSet iconSet="4Rating">
        <cfvo type="percent" val="0"/>
        <cfvo type="num" val="25"/>
        <cfvo type="num" val="50"/>
        <cfvo type="num" val="75"/>
      </iconSet>
    </cfRule>
  </conditionalFormatting>
  <conditionalFormatting sqref="E81:F125">
    <cfRule type="iconSet" priority="258">
      <iconSet iconSet="4Rating">
        <cfvo type="percent" val="0"/>
        <cfvo type="num" val="10"/>
        <cfvo type="num" val="25"/>
        <cfvo type="num" val="45"/>
      </iconSet>
    </cfRule>
  </conditionalFormatting>
  <conditionalFormatting sqref="D81:D125">
    <cfRule type="iconSet" priority="260">
      <iconSet iconSet="4Rating">
        <cfvo type="percent" val="0"/>
        <cfvo type="num" val="25"/>
        <cfvo type="num" val="50"/>
        <cfvo type="num" val="75"/>
      </iconSet>
    </cfRule>
  </conditionalFormatting>
  <conditionalFormatting sqref="C81:C125">
    <cfRule type="iconSet" priority="262">
      <iconSet iconSet="4Rating">
        <cfvo type="percent" val="0"/>
        <cfvo type="num" val="25"/>
        <cfvo type="num" val="50"/>
        <cfvo type="num" val="75"/>
      </iconSet>
    </cfRule>
  </conditionalFormatting>
  <conditionalFormatting sqref="E130:F157">
    <cfRule type="iconSet" priority="68">
      <iconSet iconSet="4Rating">
        <cfvo type="percent" val="0"/>
        <cfvo type="num" val="10"/>
        <cfvo type="num" val="25"/>
        <cfvo type="num" val="45"/>
      </iconSet>
    </cfRule>
  </conditionalFormatting>
  <conditionalFormatting sqref="D130:D157">
    <cfRule type="iconSet" priority="69">
      <iconSet iconSet="4Rating">
        <cfvo type="percent" val="0"/>
        <cfvo type="num" val="25"/>
        <cfvo type="num" val="50"/>
        <cfvo type="num" val="75"/>
      </iconSet>
    </cfRule>
  </conditionalFormatting>
  <conditionalFormatting sqref="C130:C157">
    <cfRule type="iconSet" priority="70">
      <iconSet iconSet="4Rating">
        <cfvo type="percent" val="0"/>
        <cfvo type="num" val="25"/>
        <cfvo type="num" val="50"/>
        <cfvo type="num" val="75"/>
      </iconSet>
    </cfRule>
  </conditionalFormatting>
  <conditionalFormatting sqref="E162:F222">
    <cfRule type="iconSet" priority="268">
      <iconSet iconSet="4Rating">
        <cfvo type="percent" val="0"/>
        <cfvo type="num" val="10"/>
        <cfvo type="num" val="25"/>
        <cfvo type="num" val="45"/>
      </iconSet>
    </cfRule>
  </conditionalFormatting>
  <conditionalFormatting sqref="D162:D222">
    <cfRule type="iconSet" priority="270">
      <iconSet iconSet="4Rating">
        <cfvo type="percent" val="0"/>
        <cfvo type="num" val="25"/>
        <cfvo type="num" val="50"/>
        <cfvo type="num" val="75"/>
      </iconSet>
    </cfRule>
  </conditionalFormatting>
  <conditionalFormatting sqref="C162:C222">
    <cfRule type="iconSet" priority="272">
      <iconSet iconSet="4Rating">
        <cfvo type="percent" val="0"/>
        <cfvo type="num" val="25"/>
        <cfvo type="num" val="50"/>
        <cfvo type="num" val="75"/>
      </iconSet>
    </cfRule>
  </conditionalFormatting>
  <conditionalFormatting sqref="E227:F326">
    <cfRule type="iconSet" priority="54">
      <iconSet iconSet="4Rating">
        <cfvo type="percent" val="0"/>
        <cfvo type="num" val="10"/>
        <cfvo type="num" val="25"/>
        <cfvo type="num" val="45"/>
      </iconSet>
    </cfRule>
  </conditionalFormatting>
  <conditionalFormatting sqref="D227:D326">
    <cfRule type="iconSet" priority="55">
      <iconSet iconSet="4Rating">
        <cfvo type="percent" val="0"/>
        <cfvo type="num" val="25"/>
        <cfvo type="num" val="50"/>
        <cfvo type="num" val="75"/>
      </iconSet>
    </cfRule>
  </conditionalFormatting>
  <conditionalFormatting sqref="C227:C326">
    <cfRule type="iconSet" priority="56">
      <iconSet iconSet="4Rating">
        <cfvo type="percent" val="0"/>
        <cfvo type="num" val="25"/>
        <cfvo type="num" val="50"/>
        <cfvo type="num" val="75"/>
      </iconSet>
    </cfRule>
  </conditionalFormatting>
  <conditionalFormatting sqref="E427:F668">
    <cfRule type="iconSet" priority="40">
      <iconSet iconSet="4Rating">
        <cfvo type="percent" val="0"/>
        <cfvo type="num" val="10"/>
        <cfvo type="num" val="25"/>
        <cfvo type="num" val="45"/>
      </iconSet>
    </cfRule>
  </conditionalFormatting>
  <conditionalFormatting sqref="D427:D668">
    <cfRule type="iconSet" priority="41">
      <iconSet iconSet="4Rating">
        <cfvo type="percent" val="0"/>
        <cfvo type="num" val="25"/>
        <cfvo type="num" val="50"/>
        <cfvo type="num" val="75"/>
      </iconSet>
    </cfRule>
  </conditionalFormatting>
  <conditionalFormatting sqref="C427:C668">
    <cfRule type="iconSet" priority="42">
      <iconSet iconSet="4Rating">
        <cfvo type="percent" val="0"/>
        <cfvo type="num" val="25"/>
        <cfvo type="num" val="50"/>
        <cfvo type="num" val="75"/>
      </iconSet>
    </cfRule>
  </conditionalFormatting>
  <conditionalFormatting sqref="E330:F423">
    <cfRule type="iconSet" priority="273">
      <iconSet iconSet="4Rating">
        <cfvo type="percent" val="0"/>
        <cfvo type="num" val="10"/>
        <cfvo type="num" val="25"/>
        <cfvo type="num" val="45"/>
      </iconSet>
    </cfRule>
  </conditionalFormatting>
  <conditionalFormatting sqref="D330:D423">
    <cfRule type="iconSet" priority="274">
      <iconSet iconSet="4Rating">
        <cfvo type="percent" val="0"/>
        <cfvo type="num" val="25"/>
        <cfvo type="num" val="50"/>
        <cfvo type="num" val="75"/>
      </iconSet>
    </cfRule>
  </conditionalFormatting>
  <conditionalFormatting sqref="C330:C423">
    <cfRule type="iconSet" priority="275">
      <iconSet iconSet="4Rating">
        <cfvo type="percent" val="0"/>
        <cfvo type="num" val="25"/>
        <cfvo type="num" val="50"/>
        <cfvo type="num" val="75"/>
      </iconSet>
    </cfRule>
  </conditionalFormatting>
  <conditionalFormatting sqref="E706:F733">
    <cfRule type="iconSet" priority="18">
      <iconSet iconSet="4Rating">
        <cfvo type="percent" val="0"/>
        <cfvo type="num" val="10"/>
        <cfvo type="num" val="25"/>
        <cfvo type="num" val="45"/>
      </iconSet>
    </cfRule>
  </conditionalFormatting>
  <conditionalFormatting sqref="D706:D733">
    <cfRule type="iconSet" priority="19">
      <iconSet iconSet="4Rating">
        <cfvo type="percent" val="0"/>
        <cfvo type="num" val="25"/>
        <cfvo type="num" val="50"/>
        <cfvo type="num" val="75"/>
      </iconSet>
    </cfRule>
  </conditionalFormatting>
  <conditionalFormatting sqref="C706:C733">
    <cfRule type="iconSet" priority="20">
      <iconSet iconSet="4Rating">
        <cfvo type="percent" val="0"/>
        <cfvo type="num" val="25"/>
        <cfvo type="num" val="50"/>
        <cfvo type="num" val="75"/>
      </iconSet>
    </cfRule>
  </conditionalFormatting>
  <conditionalFormatting sqref="G672:G732">
    <cfRule type="iconSet" priority="276">
      <iconSet iconSet="4Rating">
        <cfvo type="percent" val="0"/>
        <cfvo type="num" val="10"/>
        <cfvo type="num" val="25"/>
        <cfvo type="num" val="45"/>
      </iconSet>
    </cfRule>
  </conditionalFormatting>
  <conditionalFormatting sqref="E672:F705">
    <cfRule type="iconSet" priority="277">
      <iconSet iconSet="4Rating">
        <cfvo type="percent" val="0"/>
        <cfvo type="num" val="10"/>
        <cfvo type="num" val="25"/>
        <cfvo type="num" val="45"/>
      </iconSet>
    </cfRule>
  </conditionalFormatting>
  <conditionalFormatting sqref="D672:D705">
    <cfRule type="iconSet" priority="278">
      <iconSet iconSet="4Rating">
        <cfvo type="percent" val="0"/>
        <cfvo type="num" val="25"/>
        <cfvo type="num" val="50"/>
        <cfvo type="num" val="75"/>
      </iconSet>
    </cfRule>
  </conditionalFormatting>
  <conditionalFormatting sqref="C672:C705">
    <cfRule type="iconSet" priority="279">
      <iconSet iconSet="4Rating">
        <cfvo type="percent" val="0"/>
        <cfvo type="num" val="25"/>
        <cfvo type="num" val="50"/>
        <cfvo type="num" val="75"/>
      </iconSet>
    </cfRule>
  </conditionalFormatting>
  <conditionalFormatting sqref="E738:F800">
    <cfRule type="iconSet" priority="11">
      <iconSet iconSet="4Rating">
        <cfvo type="percent" val="0"/>
        <cfvo type="num" val="10"/>
        <cfvo type="num" val="25"/>
        <cfvo type="num" val="45"/>
      </iconSet>
    </cfRule>
  </conditionalFormatting>
  <conditionalFormatting sqref="D738:D800">
    <cfRule type="iconSet" priority="12">
      <iconSet iconSet="4Rating">
        <cfvo type="percent" val="0"/>
        <cfvo type="num" val="25"/>
        <cfvo type="num" val="50"/>
        <cfvo type="num" val="75"/>
      </iconSet>
    </cfRule>
  </conditionalFormatting>
  <conditionalFormatting sqref="C738:C800">
    <cfRule type="iconSet" priority="13">
      <iconSet iconSet="4Rating">
        <cfvo type="percent" val="0"/>
        <cfvo type="num" val="25"/>
        <cfvo type="num" val="50"/>
        <cfvo type="num" val="75"/>
      </iconSet>
    </cfRule>
  </conditionalFormatting>
  <conditionalFormatting sqref="E21:F21">
    <cfRule type="iconSet" priority="280">
      <iconSet iconSet="4Rating">
        <cfvo type="percent" val="0"/>
        <cfvo type="num" val="10"/>
        <cfvo type="num" val="25"/>
        <cfvo type="num" val="45"/>
      </iconSet>
    </cfRule>
  </conditionalFormatting>
  <conditionalFormatting sqref="D21">
    <cfRule type="iconSet" priority="281">
      <iconSet iconSet="4Rating">
        <cfvo type="percent" val="0"/>
        <cfvo type="num" val="25"/>
        <cfvo type="num" val="50"/>
        <cfvo type="num" val="75"/>
      </iconSet>
    </cfRule>
  </conditionalFormatting>
  <conditionalFormatting sqref="C21">
    <cfRule type="iconSet" priority="282">
      <iconSet iconSet="4Rating">
        <cfvo type="percent" val="0"/>
        <cfvo type="num" val="25"/>
        <cfvo type="num" val="50"/>
        <cfvo type="num" val="75"/>
      </iconSet>
    </cfRule>
  </conditionalFormatting>
  <conditionalFormatting sqref="E804:F854">
    <cfRule type="iconSet" priority="4">
      <iconSet iconSet="4Rating">
        <cfvo type="percent" val="0"/>
        <cfvo type="num" val="10"/>
        <cfvo type="num" val="25"/>
        <cfvo type="num" val="45"/>
      </iconSet>
    </cfRule>
  </conditionalFormatting>
  <conditionalFormatting sqref="D804:D854">
    <cfRule type="iconSet" priority="5">
      <iconSet iconSet="4Rating">
        <cfvo type="percent" val="0"/>
        <cfvo type="num" val="25"/>
        <cfvo type="num" val="50"/>
        <cfvo type="num" val="75"/>
      </iconSet>
    </cfRule>
  </conditionalFormatting>
  <conditionalFormatting sqref="C804:C854">
    <cfRule type="iconSet" priority="6">
      <iconSet iconSet="4Rating">
        <cfvo type="percent" val="0"/>
        <cfvo type="num" val="25"/>
        <cfvo type="num" val="50"/>
        <cfvo type="num" val="75"/>
      </iconSet>
    </cfRule>
  </conditionalFormatting>
  <conditionalFormatting sqref="E18:F18">
    <cfRule type="iconSet" priority="3">
      <iconSet iconSet="4Rating">
        <cfvo type="percent" val="0"/>
        <cfvo type="num" val="10"/>
        <cfvo type="num" val="25"/>
        <cfvo type="num" val="45"/>
      </iconSet>
    </cfRule>
  </conditionalFormatting>
  <conditionalFormatting sqref="D18">
    <cfRule type="iconSet" priority="2">
      <iconSet iconSet="4Rating">
        <cfvo type="percent" val="0"/>
        <cfvo type="num" val="25"/>
        <cfvo type="num" val="50"/>
        <cfvo type="num" val="75"/>
      </iconSet>
    </cfRule>
  </conditionalFormatting>
  <conditionalFormatting sqref="C18">
    <cfRule type="iconSet" priority="1">
      <iconSet iconSet="4Rating">
        <cfvo type="percent" val="0"/>
        <cfvo type="num" val="25"/>
        <cfvo type="num" val="50"/>
        <cfvo type="num" val="75"/>
      </iconSet>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57"/>
  <sheetViews>
    <sheetView showGridLines="0" tabSelected="1" topLeftCell="C1" zoomScale="120" zoomScaleNormal="120" workbookViewId="0">
      <selection activeCell="D5" sqref="D5"/>
    </sheetView>
  </sheetViews>
  <sheetFormatPr defaultRowHeight="14.25" outlineLevelRow="2" x14ac:dyDescent="0.45"/>
  <cols>
    <col min="1" max="2" width="18" hidden="1" customWidth="1"/>
    <col min="3" max="3" width="0.6640625" customWidth="1"/>
    <col min="4" max="4" width="55.265625" customWidth="1"/>
    <col min="5" max="7" width="18" customWidth="1"/>
    <col min="8" max="8" width="15.86328125" customWidth="1"/>
    <col min="9" max="9" width="15.59765625" hidden="1" customWidth="1"/>
    <col min="10" max="10" width="18" hidden="1" customWidth="1"/>
  </cols>
  <sheetData>
    <row r="1" spans="1:10" ht="3.95" customHeight="1" x14ac:dyDescent="0.45"/>
    <row r="2" spans="1:10" ht="15.75" x14ac:dyDescent="0.5">
      <c r="A2" s="5" t="s">
        <v>0</v>
      </c>
      <c r="B2" s="5" t="s">
        <v>1</v>
      </c>
      <c r="C2" s="5"/>
      <c r="D2" s="7" t="s">
        <v>2</v>
      </c>
      <c r="E2" s="7" t="s">
        <v>3</v>
      </c>
      <c r="F2" s="7" t="s">
        <v>4</v>
      </c>
      <c r="G2" s="7" t="s">
        <v>5</v>
      </c>
      <c r="H2" s="7" t="s">
        <v>6</v>
      </c>
      <c r="I2" s="7" t="s">
        <v>7</v>
      </c>
      <c r="J2" s="7" t="s">
        <v>8</v>
      </c>
    </row>
    <row r="3" spans="1:10" ht="18" x14ac:dyDescent="0.55000000000000004">
      <c r="A3" s="6" t="s">
        <v>9</v>
      </c>
      <c r="B3" s="6" t="s">
        <v>10</v>
      </c>
      <c r="C3" s="6"/>
      <c r="D3" s="14" t="s">
        <v>14</v>
      </c>
      <c r="E3" s="8">
        <f>100%*E4</f>
        <v>22</v>
      </c>
      <c r="F3" s="8">
        <f>33%*F4+33%*F5+33%*F6</f>
        <v>37.620000000000005</v>
      </c>
      <c r="G3" s="8">
        <f>40%*G4+40%*G5+20%*G6</f>
        <v>9.7999999999999989</v>
      </c>
      <c r="H3" s="8">
        <f>40%*H4+40%*H5+20%*H6</f>
        <v>16.700000000000003</v>
      </c>
      <c r="I3" s="2" t="s">
        <v>12</v>
      </c>
      <c r="J3" s="2" t="s">
        <v>13</v>
      </c>
    </row>
    <row r="4" spans="1:10" outlineLevel="1" x14ac:dyDescent="0.45">
      <c r="A4" s="2"/>
      <c r="B4" s="2"/>
      <c r="C4" s="2"/>
      <c r="D4" s="4" t="s">
        <v>15</v>
      </c>
      <c r="E4" s="13">
        <v>22</v>
      </c>
      <c r="F4" s="13">
        <v>45</v>
      </c>
      <c r="G4" s="2">
        <v>-1</v>
      </c>
      <c r="H4" s="2">
        <v>12.5</v>
      </c>
      <c r="I4" s="2"/>
      <c r="J4" s="2"/>
    </row>
    <row r="5" spans="1:10" outlineLevel="1" x14ac:dyDescent="0.45">
      <c r="A5" s="2"/>
      <c r="B5" s="2"/>
      <c r="C5" s="2"/>
      <c r="D5" s="4" t="s">
        <v>16</v>
      </c>
      <c r="E5" s="13">
        <v>3</v>
      </c>
      <c r="F5" s="13">
        <v>41</v>
      </c>
      <c r="G5" s="2">
        <v>40</v>
      </c>
      <c r="H5" s="2">
        <v>33</v>
      </c>
      <c r="I5" s="2"/>
      <c r="J5" s="2"/>
    </row>
    <row r="6" spans="1:10" outlineLevel="1" x14ac:dyDescent="0.45">
      <c r="A6" s="2"/>
      <c r="B6" s="2"/>
      <c r="C6" s="2"/>
      <c r="D6" s="4" t="s">
        <v>18</v>
      </c>
      <c r="E6" s="13">
        <v>-22</v>
      </c>
      <c r="F6" s="13">
        <v>28</v>
      </c>
      <c r="G6" s="2">
        <v>-29</v>
      </c>
      <c r="H6" s="2">
        <v>-7.5</v>
      </c>
      <c r="I6" s="2"/>
      <c r="J6" s="2"/>
    </row>
    <row r="7" spans="1:10" x14ac:dyDescent="0.45">
      <c r="E7" s="3"/>
      <c r="F7" s="3"/>
      <c r="G7" s="3"/>
      <c r="H7" s="3"/>
    </row>
    <row r="8" spans="1:10" ht="18" x14ac:dyDescent="0.55000000000000004">
      <c r="D8" s="15" t="s">
        <v>29</v>
      </c>
    </row>
    <row r="9" spans="1:10" ht="3.6" customHeight="1" x14ac:dyDescent="0.45"/>
    <row r="10" spans="1:10" ht="15.75" x14ac:dyDescent="0.5">
      <c r="A10" s="1" t="s">
        <v>0</v>
      </c>
      <c r="B10" s="5" t="s">
        <v>1</v>
      </c>
      <c r="C10" s="5"/>
      <c r="D10" s="7" t="s">
        <v>2</v>
      </c>
      <c r="E10" s="7" t="s">
        <v>3</v>
      </c>
      <c r="F10" s="7" t="s">
        <v>4</v>
      </c>
      <c r="G10" s="7" t="s">
        <v>5</v>
      </c>
      <c r="H10" s="7" t="s">
        <v>6</v>
      </c>
      <c r="I10" s="1" t="s">
        <v>7</v>
      </c>
      <c r="J10" s="1" t="s">
        <v>8</v>
      </c>
    </row>
    <row r="11" spans="1:10" ht="31.15" x14ac:dyDescent="0.55000000000000004">
      <c r="A11" s="2" t="s">
        <v>9</v>
      </c>
      <c r="B11" s="2" t="s">
        <v>10</v>
      </c>
      <c r="C11" s="2"/>
      <c r="D11" s="14" t="s">
        <v>20</v>
      </c>
      <c r="E11" s="8">
        <f>100%*E12</f>
        <v>22</v>
      </c>
      <c r="F11" s="8">
        <f>33%*F12+33%*F13+33%*F14</f>
        <v>37.290000000000006</v>
      </c>
      <c r="G11" s="8">
        <f>40%*G12+20%*G14+40%*G13</f>
        <v>32</v>
      </c>
      <c r="H11" s="8">
        <f>40%*H12+20%*H14+40%*H13</f>
        <v>44</v>
      </c>
      <c r="I11" s="2" t="s">
        <v>12</v>
      </c>
      <c r="J11" s="2" t="s">
        <v>13</v>
      </c>
    </row>
    <row r="12" spans="1:10" outlineLevel="1" x14ac:dyDescent="0.45">
      <c r="A12" s="2"/>
      <c r="B12" s="2"/>
      <c r="C12" s="2"/>
      <c r="D12" s="4" t="s">
        <v>15</v>
      </c>
      <c r="E12" s="13">
        <v>22</v>
      </c>
      <c r="F12" s="13">
        <v>45</v>
      </c>
      <c r="G12" s="2">
        <v>-1</v>
      </c>
      <c r="H12" s="2">
        <v>12.5</v>
      </c>
      <c r="I12" s="2"/>
      <c r="J12" s="2"/>
    </row>
    <row r="13" spans="1:10" outlineLevel="1" x14ac:dyDescent="0.45">
      <c r="A13" s="2"/>
      <c r="B13" s="2"/>
      <c r="C13" s="2"/>
      <c r="D13" s="4" t="s">
        <v>19</v>
      </c>
      <c r="E13" s="13">
        <v>1</v>
      </c>
      <c r="F13" s="13">
        <v>20</v>
      </c>
      <c r="G13" s="2">
        <v>64</v>
      </c>
      <c r="H13" s="2">
        <v>74.5</v>
      </c>
      <c r="I13" s="2"/>
      <c r="J13" s="2"/>
    </row>
    <row r="14" spans="1:10" outlineLevel="1" x14ac:dyDescent="0.45">
      <c r="A14" s="2"/>
      <c r="B14" s="2"/>
      <c r="C14" s="2"/>
      <c r="D14" s="4" t="s">
        <v>17</v>
      </c>
      <c r="E14" s="13">
        <v>7</v>
      </c>
      <c r="F14" s="13">
        <v>48</v>
      </c>
      <c r="G14" s="2">
        <v>34</v>
      </c>
      <c r="H14" s="2">
        <v>46</v>
      </c>
      <c r="I14" s="2"/>
      <c r="J14" s="2"/>
    </row>
    <row r="15" spans="1:10" x14ac:dyDescent="0.45">
      <c r="E15" s="3"/>
      <c r="F15" s="3"/>
      <c r="G15" s="3"/>
      <c r="H15" s="3"/>
    </row>
    <row r="16" spans="1:10" ht="18" x14ac:dyDescent="0.55000000000000004">
      <c r="D16" s="15" t="s">
        <v>30</v>
      </c>
    </row>
    <row r="17" spans="1:10" ht="2.85" customHeight="1" x14ac:dyDescent="0.45"/>
    <row r="18" spans="1:10" ht="15.75" x14ac:dyDescent="0.5">
      <c r="A18" s="1" t="s">
        <v>0</v>
      </c>
      <c r="B18" s="5" t="s">
        <v>1</v>
      </c>
      <c r="C18" s="5"/>
      <c r="D18" s="7" t="s">
        <v>2</v>
      </c>
      <c r="E18" s="7" t="s">
        <v>3</v>
      </c>
      <c r="F18" s="7" t="s">
        <v>4</v>
      </c>
      <c r="G18" s="7" t="s">
        <v>5</v>
      </c>
      <c r="H18" s="7" t="s">
        <v>6</v>
      </c>
      <c r="I18" s="1" t="s">
        <v>7</v>
      </c>
      <c r="J18" s="1" t="s">
        <v>8</v>
      </c>
    </row>
    <row r="19" spans="1:10" ht="31.15" x14ac:dyDescent="0.55000000000000004">
      <c r="A19" s="2" t="s">
        <v>9</v>
      </c>
      <c r="B19" s="2" t="s">
        <v>10</v>
      </c>
      <c r="C19" s="2"/>
      <c r="D19" s="14" t="s">
        <v>22</v>
      </c>
      <c r="E19" s="8">
        <f>50%*E20+50%*E22</f>
        <v>46.25</v>
      </c>
      <c r="F19" s="8">
        <f>33%*F20+33%*F21+33%*F22</f>
        <v>39.930000000000007</v>
      </c>
      <c r="G19" s="8">
        <f>40%*G20+20%*G22+40%*G21</f>
        <v>15.4</v>
      </c>
      <c r="H19" s="8">
        <f>40%*H20+20%*H22+40%*H21</f>
        <v>42.9</v>
      </c>
      <c r="I19" s="2" t="s">
        <v>12</v>
      </c>
      <c r="J19" s="2" t="s">
        <v>13</v>
      </c>
    </row>
    <row r="20" spans="1:10" outlineLevel="1" x14ac:dyDescent="0.45">
      <c r="A20" s="2"/>
      <c r="B20" s="2"/>
      <c r="C20" s="2"/>
      <c r="D20" s="4" t="s">
        <v>15</v>
      </c>
      <c r="E20" s="13">
        <v>22</v>
      </c>
      <c r="F20" s="13">
        <v>45</v>
      </c>
      <c r="G20" s="2">
        <v>-1</v>
      </c>
      <c r="H20" s="2">
        <v>12.5</v>
      </c>
      <c r="I20" s="2"/>
      <c r="J20" s="2"/>
    </row>
    <row r="21" spans="1:10" outlineLevel="1" x14ac:dyDescent="0.45">
      <c r="A21" s="2"/>
      <c r="B21" s="2"/>
      <c r="C21" s="2"/>
      <c r="D21" s="4" t="s">
        <v>19</v>
      </c>
      <c r="E21" s="13">
        <v>1</v>
      </c>
      <c r="F21" s="13">
        <v>20</v>
      </c>
      <c r="G21" s="2">
        <v>64</v>
      </c>
      <c r="H21" s="2">
        <v>74.5</v>
      </c>
      <c r="I21" s="2"/>
      <c r="J21" s="2"/>
    </row>
    <row r="22" spans="1:10" outlineLevel="1" x14ac:dyDescent="0.45">
      <c r="A22" s="2"/>
      <c r="B22" s="2"/>
      <c r="D22" s="9" t="s">
        <v>21</v>
      </c>
      <c r="E22" s="13">
        <v>70.5</v>
      </c>
      <c r="F22" s="13">
        <v>56</v>
      </c>
      <c r="G22" s="2">
        <v>-49</v>
      </c>
      <c r="H22" s="2">
        <v>40.5</v>
      </c>
      <c r="I22" s="2"/>
      <c r="J22" s="2"/>
    </row>
    <row r="23" spans="1:10" x14ac:dyDescent="0.45">
      <c r="E23" s="3"/>
      <c r="F23" s="3"/>
      <c r="G23" s="3"/>
      <c r="H23" s="3"/>
    </row>
    <row r="24" spans="1:10" ht="18" x14ac:dyDescent="0.55000000000000004">
      <c r="D24" s="15" t="s">
        <v>31</v>
      </c>
    </row>
    <row r="25" spans="1:10" ht="3.4" customHeight="1" x14ac:dyDescent="0.45"/>
    <row r="26" spans="1:10" ht="15.75" x14ac:dyDescent="0.5">
      <c r="A26" s="1" t="s">
        <v>0</v>
      </c>
      <c r="B26" s="5" t="s">
        <v>1</v>
      </c>
      <c r="C26" s="5"/>
      <c r="D26" s="7" t="s">
        <v>2</v>
      </c>
      <c r="E26" s="7" t="s">
        <v>3</v>
      </c>
      <c r="F26" s="7" t="s">
        <v>4</v>
      </c>
      <c r="G26" s="7" t="s">
        <v>5</v>
      </c>
      <c r="H26" s="7" t="s">
        <v>6</v>
      </c>
      <c r="I26" s="1" t="s">
        <v>7</v>
      </c>
      <c r="J26" s="1" t="s">
        <v>8</v>
      </c>
    </row>
    <row r="27" spans="1:10" ht="31.15" x14ac:dyDescent="0.55000000000000004">
      <c r="A27" s="2" t="s">
        <v>9</v>
      </c>
      <c r="B27" s="2" t="s">
        <v>10</v>
      </c>
      <c r="C27" s="2"/>
      <c r="D27" s="14" t="s">
        <v>27</v>
      </c>
      <c r="E27" s="8">
        <f>50%*E29+50%*E31</f>
        <v>46.25</v>
      </c>
      <c r="F27" s="8">
        <f>33%*F29+33%*F30+33%*F31</f>
        <v>39.930000000000007</v>
      </c>
      <c r="G27" s="8">
        <f>25%*G29+10%*G31+40%*G30+25%*G28</f>
        <v>22.450000000000003</v>
      </c>
      <c r="H27" s="8">
        <f>25%*H29+20%*H31+40%*H30+15%*H28</f>
        <v>46.125</v>
      </c>
      <c r="I27" s="2" t="s">
        <v>12</v>
      </c>
      <c r="J27" s="2" t="s">
        <v>13</v>
      </c>
    </row>
    <row r="28" spans="1:10" outlineLevel="1" x14ac:dyDescent="0.45">
      <c r="D28" s="10" t="s">
        <v>23</v>
      </c>
      <c r="E28" s="13">
        <v>-22</v>
      </c>
      <c r="F28" s="13">
        <v>10</v>
      </c>
      <c r="G28" s="2">
        <v>8</v>
      </c>
      <c r="H28" s="2">
        <v>34</v>
      </c>
    </row>
    <row r="29" spans="1:10" outlineLevel="2" x14ac:dyDescent="0.45">
      <c r="A29" s="2"/>
      <c r="B29" s="2"/>
      <c r="C29" s="2"/>
      <c r="D29" s="4" t="s">
        <v>15</v>
      </c>
      <c r="E29" s="13">
        <v>22</v>
      </c>
      <c r="F29" s="13">
        <v>45</v>
      </c>
      <c r="G29" s="2">
        <v>-1</v>
      </c>
      <c r="H29" s="2">
        <v>12.5</v>
      </c>
      <c r="I29" s="2"/>
      <c r="J29" s="2"/>
    </row>
    <row r="30" spans="1:10" outlineLevel="2" x14ac:dyDescent="0.45">
      <c r="A30" s="2"/>
      <c r="B30" s="2"/>
      <c r="C30" s="2"/>
      <c r="D30" s="4" t="s">
        <v>19</v>
      </c>
      <c r="E30" s="13">
        <v>1</v>
      </c>
      <c r="F30" s="13">
        <v>20</v>
      </c>
      <c r="G30" s="2">
        <v>64</v>
      </c>
      <c r="H30" s="2">
        <v>74.5</v>
      </c>
      <c r="I30" s="2"/>
      <c r="J30" s="2"/>
    </row>
    <row r="31" spans="1:10" outlineLevel="2" x14ac:dyDescent="0.45">
      <c r="A31" s="2"/>
      <c r="B31" s="2"/>
      <c r="D31" s="9" t="s">
        <v>21</v>
      </c>
      <c r="E31" s="13">
        <v>70.5</v>
      </c>
      <c r="F31" s="13">
        <v>56</v>
      </c>
      <c r="G31" s="2">
        <v>-49</v>
      </c>
      <c r="H31" s="2">
        <v>40.5</v>
      </c>
      <c r="I31" s="2"/>
      <c r="J31" s="2"/>
    </row>
    <row r="33" spans="1:10" ht="18" x14ac:dyDescent="0.55000000000000004">
      <c r="D33" s="15" t="s">
        <v>30</v>
      </c>
    </row>
    <row r="34" spans="1:10" ht="3" customHeight="1" x14ac:dyDescent="0.45"/>
    <row r="35" spans="1:10" ht="15.75" x14ac:dyDescent="0.5">
      <c r="A35" s="1" t="s">
        <v>0</v>
      </c>
      <c r="B35" s="5" t="s">
        <v>1</v>
      </c>
      <c r="C35" s="5"/>
      <c r="D35" s="7" t="s">
        <v>2</v>
      </c>
      <c r="E35" s="7" t="s">
        <v>3</v>
      </c>
      <c r="F35" s="7" t="s">
        <v>4</v>
      </c>
      <c r="G35" s="7" t="s">
        <v>5</v>
      </c>
      <c r="H35" s="7" t="s">
        <v>6</v>
      </c>
      <c r="I35" s="1" t="s">
        <v>7</v>
      </c>
      <c r="J35" s="1" t="s">
        <v>8</v>
      </c>
    </row>
    <row r="36" spans="1:10" hidden="1" x14ac:dyDescent="0.45">
      <c r="A36" s="2" t="s">
        <v>9</v>
      </c>
      <c r="B36" s="2" t="s">
        <v>10</v>
      </c>
      <c r="C36" s="2"/>
      <c r="D36" s="2" t="s">
        <v>11</v>
      </c>
      <c r="E36" s="2">
        <v>22</v>
      </c>
      <c r="F36" s="2">
        <v>43</v>
      </c>
      <c r="G36" s="2">
        <v>16</v>
      </c>
      <c r="H36" s="2">
        <v>28</v>
      </c>
      <c r="I36" s="2" t="s">
        <v>12</v>
      </c>
      <c r="J36" s="2" t="s">
        <v>13</v>
      </c>
    </row>
    <row r="37" spans="1:10" hidden="1" x14ac:dyDescent="0.45">
      <c r="A37" s="2"/>
      <c r="B37" s="2"/>
      <c r="C37" s="2"/>
      <c r="D37" s="2"/>
      <c r="E37" s="2"/>
      <c r="F37" s="2"/>
      <c r="G37" s="2"/>
      <c r="H37" s="2"/>
      <c r="I37" s="2"/>
      <c r="J37" s="2"/>
    </row>
    <row r="38" spans="1:10" hidden="1" x14ac:dyDescent="0.45">
      <c r="A38" s="2"/>
      <c r="B38" s="2"/>
      <c r="C38" s="2"/>
      <c r="D38" s="2"/>
      <c r="E38" s="2"/>
      <c r="F38" s="2"/>
      <c r="G38" s="2"/>
      <c r="H38" s="2"/>
      <c r="I38" s="2"/>
      <c r="J38" s="2"/>
    </row>
    <row r="39" spans="1:10" hidden="1" x14ac:dyDescent="0.45">
      <c r="A39" s="2"/>
      <c r="B39" s="2"/>
      <c r="C39" s="2"/>
      <c r="D39" s="2"/>
      <c r="E39" s="2"/>
      <c r="F39" s="2"/>
      <c r="G39" s="2"/>
      <c r="H39" s="2"/>
      <c r="I39" s="2"/>
      <c r="J39" s="2"/>
    </row>
    <row r="40" spans="1:10" hidden="1" x14ac:dyDescent="0.45">
      <c r="A40" s="2"/>
      <c r="B40" s="2"/>
      <c r="C40" s="2"/>
      <c r="D40" s="2"/>
      <c r="E40" s="2"/>
      <c r="F40" s="2"/>
      <c r="G40" s="2"/>
      <c r="H40" s="2"/>
      <c r="I40" s="2"/>
      <c r="J40" s="2"/>
    </row>
    <row r="41" spans="1:10" ht="31.15" x14ac:dyDescent="0.55000000000000004">
      <c r="A41" s="2" t="s">
        <v>9</v>
      </c>
      <c r="B41" s="2" t="s">
        <v>10</v>
      </c>
      <c r="C41" s="2"/>
      <c r="D41" s="14" t="s">
        <v>28</v>
      </c>
      <c r="E41" s="8">
        <f>50%*E44+50%*E46</f>
        <v>46.25</v>
      </c>
      <c r="F41" s="8">
        <f>25%*F43+25%*F44+25%*F45+25%*F46</f>
        <v>41</v>
      </c>
      <c r="G41" s="8">
        <f>25%*G44+10%*G46+40%*G45+5%*G42+20%*G43</f>
        <v>26.650000000000002</v>
      </c>
      <c r="H41" s="8">
        <f>15%*H44+20%*H46+40%*H45+15%*H42+10%*H43</f>
        <v>47.375</v>
      </c>
      <c r="I41" s="2" t="s">
        <v>12</v>
      </c>
      <c r="J41" s="2" t="s">
        <v>13</v>
      </c>
    </row>
    <row r="42" spans="1:10" outlineLevel="1" x14ac:dyDescent="0.45">
      <c r="D42" s="10" t="s">
        <v>23</v>
      </c>
      <c r="E42" s="13">
        <v>-22</v>
      </c>
      <c r="F42" s="13">
        <v>10</v>
      </c>
      <c r="G42" s="2">
        <v>8</v>
      </c>
      <c r="H42" s="2">
        <v>34</v>
      </c>
    </row>
    <row r="43" spans="1:10" ht="15.75" outlineLevel="1" x14ac:dyDescent="0.5">
      <c r="A43" s="2"/>
      <c r="B43" s="2"/>
      <c r="C43" s="2"/>
      <c r="D43" s="11" t="s">
        <v>24</v>
      </c>
      <c r="E43" s="13">
        <v>0</v>
      </c>
      <c r="F43" s="13">
        <v>43</v>
      </c>
      <c r="G43" s="2">
        <v>29</v>
      </c>
      <c r="H43" s="2">
        <v>25</v>
      </c>
      <c r="I43" s="2"/>
      <c r="J43" s="2"/>
    </row>
    <row r="44" spans="1:10" outlineLevel="2" x14ac:dyDescent="0.45">
      <c r="A44" s="2"/>
      <c r="B44" s="2"/>
      <c r="C44" s="2"/>
      <c r="D44" s="4" t="s">
        <v>15</v>
      </c>
      <c r="E44" s="13">
        <v>22</v>
      </c>
      <c r="F44" s="13">
        <v>45</v>
      </c>
      <c r="G44" s="2">
        <v>-1</v>
      </c>
      <c r="H44" s="2">
        <v>12.5</v>
      </c>
      <c r="I44" s="2"/>
      <c r="J44" s="2"/>
    </row>
    <row r="45" spans="1:10" outlineLevel="2" x14ac:dyDescent="0.45">
      <c r="A45" s="2"/>
      <c r="B45" s="2"/>
      <c r="C45" s="2"/>
      <c r="D45" s="4" t="s">
        <v>19</v>
      </c>
      <c r="E45" s="13">
        <v>1</v>
      </c>
      <c r="F45" s="13">
        <v>20</v>
      </c>
      <c r="G45" s="2">
        <v>64</v>
      </c>
      <c r="H45" s="2">
        <v>74.5</v>
      </c>
      <c r="I45" s="2"/>
      <c r="J45" s="2"/>
    </row>
    <row r="46" spans="1:10" outlineLevel="2" x14ac:dyDescent="0.45">
      <c r="A46" s="2"/>
      <c r="B46" s="2"/>
      <c r="D46" s="9" t="s">
        <v>21</v>
      </c>
      <c r="E46" s="13">
        <v>70.5</v>
      </c>
      <c r="F46" s="13">
        <v>56</v>
      </c>
      <c r="G46" s="2">
        <v>-49</v>
      </c>
      <c r="H46" s="2">
        <v>40.5</v>
      </c>
      <c r="I46" s="2"/>
      <c r="J46" s="2"/>
    </row>
    <row r="48" spans="1:10" ht="18" x14ac:dyDescent="0.55000000000000004">
      <c r="D48" s="15" t="s">
        <v>30</v>
      </c>
    </row>
    <row r="49" spans="1:10" ht="3.4" customHeight="1" x14ac:dyDescent="0.45"/>
    <row r="50" spans="1:10" ht="15.75" x14ac:dyDescent="0.5">
      <c r="A50" s="1" t="s">
        <v>0</v>
      </c>
      <c r="B50" s="5" t="s">
        <v>1</v>
      </c>
      <c r="C50" s="5"/>
      <c r="D50" s="7" t="s">
        <v>2</v>
      </c>
      <c r="E50" s="7" t="s">
        <v>3</v>
      </c>
      <c r="F50" s="7" t="s">
        <v>4</v>
      </c>
      <c r="G50" s="7" t="s">
        <v>5</v>
      </c>
      <c r="H50" s="7" t="s">
        <v>6</v>
      </c>
      <c r="I50" s="1" t="s">
        <v>7</v>
      </c>
      <c r="J50" s="1" t="s">
        <v>8</v>
      </c>
    </row>
    <row r="51" spans="1:10" ht="46.15" x14ac:dyDescent="0.55000000000000004">
      <c r="A51" s="2" t="s">
        <v>9</v>
      </c>
      <c r="B51" s="2" t="s">
        <v>10</v>
      </c>
      <c r="C51" s="2"/>
      <c r="D51" s="14" t="s">
        <v>137</v>
      </c>
      <c r="E51" s="8">
        <f>50%*E54+50%*E56</f>
        <v>49.5</v>
      </c>
      <c r="F51" s="8">
        <f>25%*F53+25%*F54+10%*F55+15%*F57+25%*F56</f>
        <v>62.2</v>
      </c>
      <c r="G51" s="8">
        <f>15%*G54+5%*G57+40%*G55+5%*G52+20%*G53+25%*G56</f>
        <v>51.75</v>
      </c>
      <c r="H51" s="8">
        <f>15%*H52+10%*H53+15%*H54+30%*H55+20%*H56+10%*H57</f>
        <v>55.024999999999999</v>
      </c>
      <c r="I51" s="2" t="s">
        <v>12</v>
      </c>
      <c r="J51" s="2" t="s">
        <v>13</v>
      </c>
    </row>
    <row r="52" spans="1:10" outlineLevel="1" x14ac:dyDescent="0.45">
      <c r="D52" s="10" t="s">
        <v>25</v>
      </c>
      <c r="E52" s="13">
        <v>-22</v>
      </c>
      <c r="F52" s="13">
        <v>10</v>
      </c>
      <c r="G52" s="2">
        <v>8</v>
      </c>
      <c r="H52" s="2">
        <v>34</v>
      </c>
    </row>
    <row r="53" spans="1:10" ht="15.75" outlineLevel="1" x14ac:dyDescent="0.5">
      <c r="A53" s="2"/>
      <c r="B53" s="2"/>
      <c r="C53" s="2"/>
      <c r="D53" s="11" t="s">
        <v>79</v>
      </c>
      <c r="E53" s="13">
        <v>85</v>
      </c>
      <c r="F53" s="13">
        <v>89</v>
      </c>
      <c r="G53" s="2">
        <v>81</v>
      </c>
      <c r="H53" s="2">
        <v>93</v>
      </c>
      <c r="I53" s="2"/>
      <c r="J53" s="2"/>
    </row>
    <row r="54" spans="1:10" outlineLevel="2" x14ac:dyDescent="0.45">
      <c r="A54" s="2"/>
      <c r="B54" s="2"/>
      <c r="C54" s="2"/>
      <c r="D54" s="4" t="s">
        <v>15</v>
      </c>
      <c r="E54" s="13">
        <v>22</v>
      </c>
      <c r="F54" s="13">
        <v>45</v>
      </c>
      <c r="G54" s="2">
        <v>-1</v>
      </c>
      <c r="H54" s="2">
        <v>12.5</v>
      </c>
      <c r="I54" s="2"/>
      <c r="J54" s="2"/>
    </row>
    <row r="55" spans="1:10" outlineLevel="2" x14ac:dyDescent="0.45">
      <c r="A55" s="2"/>
      <c r="B55" s="2"/>
      <c r="C55" s="2"/>
      <c r="D55" s="4" t="s">
        <v>19</v>
      </c>
      <c r="E55" s="13">
        <v>1</v>
      </c>
      <c r="F55" s="13">
        <v>20</v>
      </c>
      <c r="G55" s="2">
        <v>64</v>
      </c>
      <c r="H55" s="2">
        <v>74.5</v>
      </c>
      <c r="I55" s="2"/>
      <c r="J55" s="2"/>
    </row>
    <row r="56" spans="1:10" outlineLevel="2" x14ac:dyDescent="0.45">
      <c r="A56" s="2"/>
      <c r="B56" s="2"/>
      <c r="D56" s="12" t="s">
        <v>121</v>
      </c>
      <c r="E56" s="13">
        <v>77</v>
      </c>
      <c r="F56" s="13">
        <v>78</v>
      </c>
      <c r="G56" s="2">
        <v>32</v>
      </c>
      <c r="H56" s="2">
        <v>59</v>
      </c>
      <c r="I56" s="2"/>
      <c r="J56" s="2"/>
    </row>
    <row r="57" spans="1:10" outlineLevel="2" x14ac:dyDescent="0.45">
      <c r="A57" s="2"/>
      <c r="B57" s="2"/>
      <c r="C57" s="2"/>
      <c r="D57" s="4" t="s">
        <v>17</v>
      </c>
      <c r="E57" s="13">
        <v>7</v>
      </c>
      <c r="F57" s="13">
        <v>48</v>
      </c>
      <c r="G57" s="2">
        <v>34</v>
      </c>
      <c r="H57" s="2">
        <v>46</v>
      </c>
      <c r="I57" s="2"/>
      <c r="J57" s="2"/>
    </row>
  </sheetData>
  <conditionalFormatting sqref="E3">
    <cfRule type="iconSet" priority="44">
      <iconSet iconSet="4Rating">
        <cfvo type="percent" val="0"/>
        <cfvo type="num" val="25"/>
        <cfvo type="num" val="50"/>
        <cfvo type="num" val="75"/>
      </iconSet>
    </cfRule>
  </conditionalFormatting>
  <conditionalFormatting sqref="G3:H6">
    <cfRule type="iconSet" priority="45">
      <iconSet iconSet="4Rating">
        <cfvo type="percent" val="0"/>
        <cfvo type="num" val="10"/>
        <cfvo type="num" val="25"/>
        <cfvo type="num" val="45"/>
      </iconSet>
    </cfRule>
  </conditionalFormatting>
  <conditionalFormatting sqref="F3">
    <cfRule type="iconSet" priority="43">
      <iconSet iconSet="4Rating">
        <cfvo type="percent" val="0"/>
        <cfvo type="num" val="25"/>
        <cfvo type="num" val="50"/>
        <cfvo type="num" val="75"/>
      </iconSet>
    </cfRule>
  </conditionalFormatting>
  <conditionalFormatting sqref="F4">
    <cfRule type="iconSet" priority="42">
      <iconSet iconSet="4Rating">
        <cfvo type="percent" val="0"/>
        <cfvo type="num" val="25"/>
        <cfvo type="num" val="50"/>
        <cfvo type="num" val="75"/>
      </iconSet>
    </cfRule>
  </conditionalFormatting>
  <conditionalFormatting sqref="F5:F6">
    <cfRule type="iconSet" priority="41">
      <iconSet iconSet="4Rating">
        <cfvo type="percent" val="0"/>
        <cfvo type="num" val="25"/>
        <cfvo type="num" val="50"/>
        <cfvo type="num" val="75"/>
      </iconSet>
    </cfRule>
  </conditionalFormatting>
  <conditionalFormatting sqref="E4:E6">
    <cfRule type="iconSet" priority="40">
      <iconSet iconSet="4Rating">
        <cfvo type="percent" val="0"/>
        <cfvo type="num" val="25"/>
        <cfvo type="num" val="50"/>
        <cfvo type="num" val="75"/>
      </iconSet>
    </cfRule>
  </conditionalFormatting>
  <conditionalFormatting sqref="E11">
    <cfRule type="iconSet" priority="38">
      <iconSet iconSet="4Rating">
        <cfvo type="percent" val="0"/>
        <cfvo type="num" val="25"/>
        <cfvo type="num" val="50"/>
        <cfvo type="num" val="75"/>
      </iconSet>
    </cfRule>
  </conditionalFormatting>
  <conditionalFormatting sqref="G11:H11">
    <cfRule type="iconSet" priority="39">
      <iconSet iconSet="4Rating">
        <cfvo type="percent" val="0"/>
        <cfvo type="num" val="10"/>
        <cfvo type="num" val="25"/>
        <cfvo type="num" val="45"/>
      </iconSet>
    </cfRule>
  </conditionalFormatting>
  <conditionalFormatting sqref="F11">
    <cfRule type="iconSet" priority="37">
      <iconSet iconSet="4Rating">
        <cfvo type="percent" val="0"/>
        <cfvo type="num" val="25"/>
        <cfvo type="num" val="50"/>
        <cfvo type="num" val="75"/>
      </iconSet>
    </cfRule>
  </conditionalFormatting>
  <conditionalFormatting sqref="G12:H12">
    <cfRule type="iconSet" priority="36">
      <iconSet iconSet="4Rating">
        <cfvo type="percent" val="0"/>
        <cfvo type="num" val="10"/>
        <cfvo type="num" val="25"/>
        <cfvo type="num" val="45"/>
      </iconSet>
    </cfRule>
  </conditionalFormatting>
  <conditionalFormatting sqref="F12">
    <cfRule type="iconSet" priority="35">
      <iconSet iconSet="4Rating">
        <cfvo type="percent" val="0"/>
        <cfvo type="num" val="25"/>
        <cfvo type="num" val="50"/>
        <cfvo type="num" val="75"/>
      </iconSet>
    </cfRule>
  </conditionalFormatting>
  <conditionalFormatting sqref="E12">
    <cfRule type="iconSet" priority="34">
      <iconSet iconSet="4Rating">
        <cfvo type="percent" val="0"/>
        <cfvo type="num" val="25"/>
        <cfvo type="num" val="50"/>
        <cfvo type="num" val="75"/>
      </iconSet>
    </cfRule>
  </conditionalFormatting>
  <conditionalFormatting sqref="G13:H14">
    <cfRule type="iconSet" priority="33">
      <iconSet iconSet="4Rating">
        <cfvo type="percent" val="0"/>
        <cfvo type="num" val="10"/>
        <cfvo type="num" val="25"/>
        <cfvo type="num" val="45"/>
      </iconSet>
    </cfRule>
  </conditionalFormatting>
  <conditionalFormatting sqref="F13:F14">
    <cfRule type="iconSet" priority="32">
      <iconSet iconSet="4Rating">
        <cfvo type="percent" val="0"/>
        <cfvo type="num" val="25"/>
        <cfvo type="num" val="50"/>
        <cfvo type="num" val="75"/>
      </iconSet>
    </cfRule>
  </conditionalFormatting>
  <conditionalFormatting sqref="E13:E14">
    <cfRule type="iconSet" priority="31">
      <iconSet iconSet="4Rating">
        <cfvo type="percent" val="0"/>
        <cfvo type="num" val="25"/>
        <cfvo type="num" val="50"/>
        <cfvo type="num" val="75"/>
      </iconSet>
    </cfRule>
  </conditionalFormatting>
  <conditionalFormatting sqref="E19">
    <cfRule type="iconSet" priority="29">
      <iconSet iconSet="4Rating">
        <cfvo type="percent" val="0"/>
        <cfvo type="num" val="25"/>
        <cfvo type="num" val="50"/>
        <cfvo type="num" val="75"/>
      </iconSet>
    </cfRule>
  </conditionalFormatting>
  <conditionalFormatting sqref="G19:H19">
    <cfRule type="iconSet" priority="30">
      <iconSet iconSet="4Rating">
        <cfvo type="percent" val="0"/>
        <cfvo type="num" val="10"/>
        <cfvo type="num" val="25"/>
        <cfvo type="num" val="45"/>
      </iconSet>
    </cfRule>
  </conditionalFormatting>
  <conditionalFormatting sqref="F19">
    <cfRule type="iconSet" priority="28">
      <iconSet iconSet="4Rating">
        <cfvo type="percent" val="0"/>
        <cfvo type="num" val="25"/>
        <cfvo type="num" val="50"/>
        <cfvo type="num" val="75"/>
      </iconSet>
    </cfRule>
  </conditionalFormatting>
  <conditionalFormatting sqref="G20:H22">
    <cfRule type="iconSet" priority="27">
      <iconSet iconSet="4Rating">
        <cfvo type="percent" val="0"/>
        <cfvo type="num" val="10"/>
        <cfvo type="num" val="25"/>
        <cfvo type="num" val="45"/>
      </iconSet>
    </cfRule>
  </conditionalFormatting>
  <conditionalFormatting sqref="F20:F22">
    <cfRule type="iconSet" priority="26">
      <iconSet iconSet="4Rating">
        <cfvo type="percent" val="0"/>
        <cfvo type="num" val="25"/>
        <cfvo type="num" val="50"/>
        <cfvo type="num" val="75"/>
      </iconSet>
    </cfRule>
  </conditionalFormatting>
  <conditionalFormatting sqref="E20:E22">
    <cfRule type="iconSet" priority="25">
      <iconSet iconSet="4Rating">
        <cfvo type="percent" val="0"/>
        <cfvo type="num" val="25"/>
        <cfvo type="num" val="50"/>
        <cfvo type="num" val="75"/>
      </iconSet>
    </cfRule>
  </conditionalFormatting>
  <conditionalFormatting sqref="E27">
    <cfRule type="iconSet" priority="23">
      <iconSet iconSet="4Rating">
        <cfvo type="percent" val="0"/>
        <cfvo type="num" val="25"/>
        <cfvo type="num" val="50"/>
        <cfvo type="num" val="75"/>
      </iconSet>
    </cfRule>
  </conditionalFormatting>
  <conditionalFormatting sqref="G27:H27">
    <cfRule type="iconSet" priority="24">
      <iconSet iconSet="4Rating">
        <cfvo type="percent" val="0"/>
        <cfvo type="num" val="10"/>
        <cfvo type="num" val="25"/>
        <cfvo type="num" val="45"/>
      </iconSet>
    </cfRule>
  </conditionalFormatting>
  <conditionalFormatting sqref="F27">
    <cfRule type="iconSet" priority="22">
      <iconSet iconSet="4Rating">
        <cfvo type="percent" val="0"/>
        <cfvo type="num" val="25"/>
        <cfvo type="num" val="50"/>
        <cfvo type="num" val="75"/>
      </iconSet>
    </cfRule>
  </conditionalFormatting>
  <conditionalFormatting sqref="G28:H31">
    <cfRule type="iconSet" priority="21">
      <iconSet iconSet="4Rating">
        <cfvo type="percent" val="0"/>
        <cfvo type="num" val="10"/>
        <cfvo type="num" val="25"/>
        <cfvo type="num" val="45"/>
      </iconSet>
    </cfRule>
  </conditionalFormatting>
  <conditionalFormatting sqref="F28:F31">
    <cfRule type="iconSet" priority="20">
      <iconSet iconSet="4Rating">
        <cfvo type="percent" val="0"/>
        <cfvo type="num" val="25"/>
        <cfvo type="num" val="50"/>
        <cfvo type="num" val="75"/>
      </iconSet>
    </cfRule>
  </conditionalFormatting>
  <conditionalFormatting sqref="E28:E31">
    <cfRule type="iconSet" priority="19">
      <iconSet iconSet="4Rating">
        <cfvo type="percent" val="0"/>
        <cfvo type="num" val="25"/>
        <cfvo type="num" val="50"/>
        <cfvo type="num" val="75"/>
      </iconSet>
    </cfRule>
  </conditionalFormatting>
  <conditionalFormatting sqref="E36:E40">
    <cfRule type="iconSet" priority="18">
      <iconSet iconSet="4TrafficLights">
        <cfvo type="percent" val="0"/>
        <cfvo type="num" val="25"/>
        <cfvo type="num" val="50"/>
        <cfvo type="num" val="75"/>
      </iconSet>
    </cfRule>
  </conditionalFormatting>
  <conditionalFormatting sqref="F36:F40">
    <cfRule type="iconSet" priority="17">
      <iconSet iconSet="4TrafficLights">
        <cfvo type="percent" val="0"/>
        <cfvo type="num" val="25"/>
        <cfvo type="num" val="50"/>
        <cfvo type="num" val="75"/>
      </iconSet>
    </cfRule>
  </conditionalFormatting>
  <conditionalFormatting sqref="G36:H40">
    <cfRule type="iconSet" priority="16">
      <iconSet iconSet="4TrafficLights">
        <cfvo type="percent" val="0"/>
        <cfvo type="num" val="10"/>
        <cfvo type="num" val="25"/>
        <cfvo type="num" val="45"/>
      </iconSet>
    </cfRule>
  </conditionalFormatting>
  <conditionalFormatting sqref="E41">
    <cfRule type="iconSet" priority="14">
      <iconSet iconSet="4Rating">
        <cfvo type="percent" val="0"/>
        <cfvo type="num" val="25"/>
        <cfvo type="num" val="50"/>
        <cfvo type="num" val="75"/>
      </iconSet>
    </cfRule>
  </conditionalFormatting>
  <conditionalFormatting sqref="G41:H41">
    <cfRule type="iconSet" priority="15">
      <iconSet iconSet="4Rating">
        <cfvo type="percent" val="0"/>
        <cfvo type="num" val="10"/>
        <cfvo type="num" val="25"/>
        <cfvo type="num" val="45"/>
      </iconSet>
    </cfRule>
  </conditionalFormatting>
  <conditionalFormatting sqref="F41">
    <cfRule type="iconSet" priority="13">
      <iconSet iconSet="4Rating">
        <cfvo type="percent" val="0"/>
        <cfvo type="num" val="25"/>
        <cfvo type="num" val="50"/>
        <cfvo type="num" val="75"/>
      </iconSet>
    </cfRule>
  </conditionalFormatting>
  <conditionalFormatting sqref="G42:H46">
    <cfRule type="iconSet" priority="12">
      <iconSet iconSet="4Rating">
        <cfvo type="percent" val="0"/>
        <cfvo type="num" val="10"/>
        <cfvo type="num" val="25"/>
        <cfvo type="num" val="45"/>
      </iconSet>
    </cfRule>
  </conditionalFormatting>
  <conditionalFormatting sqref="F42:F46">
    <cfRule type="iconSet" priority="11">
      <iconSet iconSet="4Rating">
        <cfvo type="percent" val="0"/>
        <cfvo type="num" val="25"/>
        <cfvo type="num" val="50"/>
        <cfvo type="num" val="75"/>
      </iconSet>
    </cfRule>
  </conditionalFormatting>
  <conditionalFormatting sqref="E42:E46">
    <cfRule type="iconSet" priority="10">
      <iconSet iconSet="4Rating">
        <cfvo type="percent" val="0"/>
        <cfvo type="num" val="25"/>
        <cfvo type="num" val="50"/>
        <cfvo type="num" val="75"/>
      </iconSet>
    </cfRule>
  </conditionalFormatting>
  <conditionalFormatting sqref="E51">
    <cfRule type="iconSet" priority="8">
      <iconSet iconSet="4Rating">
        <cfvo type="percent" val="0"/>
        <cfvo type="num" val="25"/>
        <cfvo type="num" val="50"/>
        <cfvo type="num" val="75"/>
      </iconSet>
    </cfRule>
  </conditionalFormatting>
  <conditionalFormatting sqref="G51:H51">
    <cfRule type="iconSet" priority="9">
      <iconSet iconSet="4Rating">
        <cfvo type="percent" val="0"/>
        <cfvo type="num" val="10"/>
        <cfvo type="num" val="25"/>
        <cfvo type="num" val="45"/>
      </iconSet>
    </cfRule>
  </conditionalFormatting>
  <conditionalFormatting sqref="F51">
    <cfRule type="iconSet" priority="7">
      <iconSet iconSet="4Rating">
        <cfvo type="percent" val="0"/>
        <cfvo type="num" val="25"/>
        <cfvo type="num" val="50"/>
        <cfvo type="num" val="75"/>
      </iconSet>
    </cfRule>
  </conditionalFormatting>
  <conditionalFormatting sqref="G52:H52 G54:H57">
    <cfRule type="iconSet" priority="6">
      <iconSet iconSet="4Rating">
        <cfvo type="percent" val="0"/>
        <cfvo type="num" val="10"/>
        <cfvo type="num" val="25"/>
        <cfvo type="num" val="45"/>
      </iconSet>
    </cfRule>
  </conditionalFormatting>
  <conditionalFormatting sqref="F52 F54:F57">
    <cfRule type="iconSet" priority="5">
      <iconSet iconSet="4Rating">
        <cfvo type="percent" val="0"/>
        <cfvo type="num" val="25"/>
        <cfvo type="num" val="50"/>
        <cfvo type="num" val="75"/>
      </iconSet>
    </cfRule>
  </conditionalFormatting>
  <conditionalFormatting sqref="E52 E54:E57">
    <cfRule type="iconSet" priority="4">
      <iconSet iconSet="4Rating">
        <cfvo type="percent" val="0"/>
        <cfvo type="num" val="25"/>
        <cfvo type="num" val="50"/>
        <cfvo type="num" val="75"/>
      </iconSet>
    </cfRule>
  </conditionalFormatting>
  <conditionalFormatting sqref="G53:H53">
    <cfRule type="iconSet" priority="3">
      <iconSet iconSet="4Rating">
        <cfvo type="percent" val="0"/>
        <cfvo type="num" val="10"/>
        <cfvo type="num" val="25"/>
        <cfvo type="num" val="45"/>
      </iconSet>
    </cfRule>
  </conditionalFormatting>
  <conditionalFormatting sqref="F53">
    <cfRule type="iconSet" priority="2">
      <iconSet iconSet="4Rating">
        <cfvo type="percent" val="0"/>
        <cfvo type="num" val="25"/>
        <cfvo type="num" val="50"/>
        <cfvo type="num" val="75"/>
      </iconSet>
    </cfRule>
  </conditionalFormatting>
  <conditionalFormatting sqref="E53">
    <cfRule type="iconSet" priority="1">
      <iconSet iconSet="4Rating">
        <cfvo type="percent" val="0"/>
        <cfvo type="num" val="25"/>
        <cfvo type="num" val="50"/>
        <cfvo type="num" val="75"/>
      </iconSet>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23"/>
  <sheetViews>
    <sheetView showGridLines="0" topLeftCell="C4" zoomScale="120" zoomScaleNormal="120" workbookViewId="0">
      <selection activeCell="D19" sqref="D19"/>
    </sheetView>
  </sheetViews>
  <sheetFormatPr defaultRowHeight="14.25" outlineLevelRow="2" x14ac:dyDescent="0.45"/>
  <cols>
    <col min="1" max="2" width="18" hidden="1" customWidth="1"/>
    <col min="3" max="3" width="0.6640625" customWidth="1"/>
    <col min="4" max="4" width="55.265625" customWidth="1"/>
    <col min="5" max="7" width="18" customWidth="1"/>
    <col min="8" max="8" width="15.86328125" customWidth="1"/>
    <col min="9" max="9" width="15.59765625" hidden="1" customWidth="1"/>
    <col min="10" max="10" width="18" hidden="1" customWidth="1"/>
  </cols>
  <sheetData>
    <row r="1" spans="1:10" ht="3.95" customHeight="1" x14ac:dyDescent="0.45"/>
    <row r="2" spans="1:10" ht="15.75" x14ac:dyDescent="0.5">
      <c r="A2" s="5" t="s">
        <v>0</v>
      </c>
      <c r="B2" s="5" t="s">
        <v>1</v>
      </c>
      <c r="C2" s="5"/>
      <c r="D2" s="7" t="s">
        <v>2</v>
      </c>
      <c r="E2" s="7" t="s">
        <v>3</v>
      </c>
      <c r="F2" s="7" t="s">
        <v>4</v>
      </c>
      <c r="G2" s="7" t="s">
        <v>5</v>
      </c>
      <c r="H2" s="7" t="s">
        <v>6</v>
      </c>
      <c r="I2" s="7" t="s">
        <v>7</v>
      </c>
      <c r="J2" s="7" t="s">
        <v>8</v>
      </c>
    </row>
    <row r="3" spans="1:10" ht="31.15" x14ac:dyDescent="0.55000000000000004">
      <c r="A3" s="6" t="s">
        <v>9</v>
      </c>
      <c r="B3" s="6" t="s">
        <v>10</v>
      </c>
      <c r="C3" s="6"/>
      <c r="D3" s="14" t="s">
        <v>33</v>
      </c>
      <c r="E3" s="8">
        <f>100%*E4</f>
        <v>32</v>
      </c>
      <c r="F3" s="8">
        <f>50%*F4+50%*F7</f>
        <v>37</v>
      </c>
      <c r="G3" s="8">
        <f>50%*G4+50%*G7</f>
        <v>10</v>
      </c>
      <c r="H3" s="8">
        <f>50%*H4+50%*H7</f>
        <v>39.75</v>
      </c>
      <c r="I3" s="2" t="s">
        <v>12</v>
      </c>
      <c r="J3" s="2" t="s">
        <v>13</v>
      </c>
    </row>
    <row r="4" spans="1:10" outlineLevel="1" x14ac:dyDescent="0.45">
      <c r="A4" s="2"/>
      <c r="B4" s="2"/>
      <c r="C4" s="2"/>
      <c r="D4" s="4" t="s">
        <v>34</v>
      </c>
      <c r="E4" s="13">
        <v>32</v>
      </c>
      <c r="F4" s="13">
        <v>41</v>
      </c>
      <c r="G4" s="2">
        <v>-45</v>
      </c>
      <c r="H4" s="2">
        <v>10.5</v>
      </c>
      <c r="I4" s="2"/>
      <c r="J4" s="2"/>
    </row>
    <row r="5" spans="1:10" outlineLevel="1" x14ac:dyDescent="0.45">
      <c r="A5" s="2"/>
      <c r="B5" s="2"/>
      <c r="C5" s="2"/>
      <c r="D5" s="4"/>
      <c r="E5" s="13"/>
      <c r="F5" s="13"/>
      <c r="G5" s="2"/>
      <c r="H5" s="2"/>
      <c r="I5" s="2"/>
      <c r="J5" s="2"/>
    </row>
    <row r="6" spans="1:10" outlineLevel="1" x14ac:dyDescent="0.45">
      <c r="A6" s="2"/>
      <c r="B6" s="2"/>
      <c r="C6" s="2"/>
      <c r="D6" s="16"/>
      <c r="E6" s="13"/>
      <c r="F6" s="13"/>
      <c r="G6" s="2"/>
      <c r="H6" s="2"/>
      <c r="I6" s="2"/>
      <c r="J6" s="2"/>
    </row>
    <row r="7" spans="1:10" outlineLevel="1" x14ac:dyDescent="0.45">
      <c r="A7" s="2"/>
      <c r="B7" s="2"/>
      <c r="C7" s="2"/>
      <c r="D7" s="4" t="s">
        <v>35</v>
      </c>
      <c r="E7" s="13">
        <v>3</v>
      </c>
      <c r="F7" s="13">
        <v>33</v>
      </c>
      <c r="G7" s="2">
        <v>65</v>
      </c>
      <c r="H7" s="2">
        <v>69</v>
      </c>
      <c r="I7" s="2"/>
      <c r="J7" s="2"/>
    </row>
    <row r="8" spans="1:10" x14ac:dyDescent="0.45">
      <c r="E8" s="3"/>
      <c r="F8" s="3"/>
      <c r="G8" s="3"/>
      <c r="H8" s="3"/>
    </row>
    <row r="9" spans="1:10" hidden="1" outlineLevel="1" x14ac:dyDescent="0.45">
      <c r="D9" s="10" t="s">
        <v>23</v>
      </c>
      <c r="E9" s="13">
        <v>-22</v>
      </c>
      <c r="F9" s="13">
        <v>10</v>
      </c>
      <c r="G9" s="2">
        <v>8</v>
      </c>
      <c r="H9" s="2">
        <v>34</v>
      </c>
    </row>
    <row r="10" spans="1:10" hidden="1" outlineLevel="2" x14ac:dyDescent="0.45">
      <c r="A10" s="2"/>
      <c r="B10" s="2"/>
      <c r="C10" s="2"/>
      <c r="D10" s="4" t="s">
        <v>15</v>
      </c>
      <c r="E10" s="13">
        <v>22</v>
      </c>
      <c r="F10" s="13">
        <v>45</v>
      </c>
      <c r="G10" s="2">
        <v>-1</v>
      </c>
      <c r="H10" s="2">
        <v>12.5</v>
      </c>
      <c r="I10" s="2"/>
      <c r="J10" s="2"/>
    </row>
    <row r="11" spans="1:10" hidden="1" outlineLevel="2" x14ac:dyDescent="0.45">
      <c r="A11" s="2"/>
      <c r="B11" s="2"/>
      <c r="C11" s="2"/>
      <c r="D11" s="4" t="s">
        <v>19</v>
      </c>
      <c r="E11" s="13">
        <v>1</v>
      </c>
      <c r="F11" s="13">
        <v>20</v>
      </c>
      <c r="G11" s="2">
        <v>64</v>
      </c>
      <c r="H11" s="2">
        <v>74.5</v>
      </c>
      <c r="I11" s="2"/>
      <c r="J11" s="2"/>
    </row>
    <row r="12" spans="1:10" hidden="1" outlineLevel="2" x14ac:dyDescent="0.45">
      <c r="A12" s="2"/>
      <c r="B12" s="2"/>
      <c r="D12" s="9" t="s">
        <v>21</v>
      </c>
      <c r="E12" s="13">
        <v>70.5</v>
      </c>
      <c r="F12" s="13">
        <v>56</v>
      </c>
      <c r="G12" s="2">
        <v>-49</v>
      </c>
      <c r="H12" s="2">
        <v>40.5</v>
      </c>
      <c r="I12" s="2"/>
      <c r="J12" s="2"/>
    </row>
    <row r="13" spans="1:10" collapsed="1" x14ac:dyDescent="0.45"/>
    <row r="14" spans="1:10" ht="18" x14ac:dyDescent="0.55000000000000004">
      <c r="D14" s="15" t="s">
        <v>29</v>
      </c>
    </row>
    <row r="15" spans="1:10" ht="3.4" customHeight="1" x14ac:dyDescent="0.45"/>
    <row r="16" spans="1:10" ht="15.75" x14ac:dyDescent="0.5">
      <c r="A16" s="1" t="s">
        <v>0</v>
      </c>
      <c r="B16" s="5" t="s">
        <v>1</v>
      </c>
      <c r="C16" s="5"/>
      <c r="D16" s="7" t="s">
        <v>2</v>
      </c>
      <c r="E16" s="7" t="s">
        <v>3</v>
      </c>
      <c r="F16" s="7" t="s">
        <v>4</v>
      </c>
      <c r="G16" s="7" t="s">
        <v>5</v>
      </c>
      <c r="H16" s="7" t="s">
        <v>6</v>
      </c>
      <c r="I16" s="1" t="s">
        <v>7</v>
      </c>
      <c r="J16" s="1" t="s">
        <v>8</v>
      </c>
    </row>
    <row r="17" spans="1:10" ht="46.15" x14ac:dyDescent="0.55000000000000004">
      <c r="A17" s="2" t="s">
        <v>9</v>
      </c>
      <c r="B17" s="2" t="s">
        <v>10</v>
      </c>
      <c r="C17" s="2"/>
      <c r="D17" s="14" t="s">
        <v>76</v>
      </c>
      <c r="E17" s="8">
        <f>50%*E20+50%*E22</f>
        <v>55.75</v>
      </c>
      <c r="F17" s="8">
        <f>25%*F19+25%*F20+25%*F21+25%*F22</f>
        <v>50.5</v>
      </c>
      <c r="G17" s="8">
        <f>15%*G20+40%*G21+5%*G18+20%*G19+30%*G22</f>
        <v>46.45</v>
      </c>
      <c r="H17" s="8">
        <f>15%*H18+10%*H19+15%*H20+40%*H21+20%*H22</f>
        <v>45.85</v>
      </c>
      <c r="I17" s="2" t="s">
        <v>12</v>
      </c>
      <c r="J17" s="2" t="s">
        <v>13</v>
      </c>
    </row>
    <row r="18" spans="1:10" outlineLevel="1" x14ac:dyDescent="0.45">
      <c r="D18" s="10" t="s">
        <v>25</v>
      </c>
      <c r="E18" s="13">
        <v>-22</v>
      </c>
      <c r="F18" s="13">
        <v>10</v>
      </c>
      <c r="G18" s="2">
        <v>8</v>
      </c>
      <c r="H18" s="2">
        <v>34</v>
      </c>
    </row>
    <row r="19" spans="1:10" ht="15.75" outlineLevel="1" x14ac:dyDescent="0.5">
      <c r="A19" s="2"/>
      <c r="B19" s="2"/>
      <c r="C19" s="2"/>
      <c r="D19" s="11" t="s">
        <v>26</v>
      </c>
      <c r="E19" s="13">
        <v>0</v>
      </c>
      <c r="F19" s="13">
        <v>43</v>
      </c>
      <c r="G19" s="2">
        <v>29</v>
      </c>
      <c r="H19" s="2">
        <v>25</v>
      </c>
      <c r="I19" s="2"/>
      <c r="J19" s="2"/>
    </row>
    <row r="20" spans="1:10" outlineLevel="2" x14ac:dyDescent="0.45">
      <c r="A20" s="2"/>
      <c r="B20" s="2"/>
      <c r="C20" s="2"/>
      <c r="D20" s="4" t="s">
        <v>34</v>
      </c>
      <c r="E20" s="13">
        <v>32</v>
      </c>
      <c r="F20" s="13">
        <v>41</v>
      </c>
      <c r="G20" s="2">
        <v>-45</v>
      </c>
      <c r="H20" s="2">
        <v>11</v>
      </c>
      <c r="I20" s="2"/>
      <c r="J20" s="2"/>
    </row>
    <row r="21" spans="1:10" outlineLevel="2" x14ac:dyDescent="0.45">
      <c r="A21" s="2"/>
      <c r="B21" s="2"/>
      <c r="C21" s="2"/>
      <c r="D21" s="4" t="s">
        <v>35</v>
      </c>
      <c r="E21" s="13">
        <v>3</v>
      </c>
      <c r="F21" s="13">
        <v>33</v>
      </c>
      <c r="G21" s="2">
        <v>65</v>
      </c>
      <c r="H21" s="2">
        <v>69</v>
      </c>
      <c r="I21" s="2"/>
      <c r="J21" s="2"/>
    </row>
    <row r="22" spans="1:10" outlineLevel="2" x14ac:dyDescent="0.45">
      <c r="A22" s="2"/>
      <c r="B22" s="2"/>
      <c r="D22" s="12" t="s">
        <v>75</v>
      </c>
      <c r="E22" s="13">
        <v>79.5</v>
      </c>
      <c r="F22" s="13">
        <v>85</v>
      </c>
      <c r="G22" s="2">
        <v>70</v>
      </c>
      <c r="H22" s="2">
        <v>45</v>
      </c>
      <c r="I22" s="2"/>
      <c r="J22" s="2"/>
    </row>
    <row r="23" spans="1:10" outlineLevel="2" x14ac:dyDescent="0.45">
      <c r="A23" s="2"/>
      <c r="B23" s="2"/>
      <c r="C23" s="2"/>
      <c r="D23" s="4"/>
      <c r="E23" s="13"/>
      <c r="F23" s="13"/>
      <c r="G23" s="2"/>
      <c r="H23" s="2"/>
      <c r="I23" s="2"/>
      <c r="J23" s="2"/>
    </row>
  </sheetData>
  <conditionalFormatting sqref="E3">
    <cfRule type="iconSet" priority="50">
      <iconSet iconSet="4Rating">
        <cfvo type="percent" val="0"/>
        <cfvo type="num" val="25"/>
        <cfvo type="num" val="50"/>
        <cfvo type="num" val="75"/>
      </iconSet>
    </cfRule>
  </conditionalFormatting>
  <conditionalFormatting sqref="G3:H7">
    <cfRule type="iconSet" priority="65">
      <iconSet iconSet="4Rating">
        <cfvo type="percent" val="0"/>
        <cfvo type="num" val="10"/>
        <cfvo type="num" val="25"/>
        <cfvo type="num" val="45"/>
      </iconSet>
    </cfRule>
  </conditionalFormatting>
  <conditionalFormatting sqref="F3">
    <cfRule type="iconSet" priority="43">
      <iconSet iconSet="4Rating">
        <cfvo type="percent" val="0"/>
        <cfvo type="num" val="25"/>
        <cfvo type="num" val="50"/>
        <cfvo type="num" val="75"/>
      </iconSet>
    </cfRule>
  </conditionalFormatting>
  <conditionalFormatting sqref="F4">
    <cfRule type="iconSet" priority="42">
      <iconSet iconSet="4Rating">
        <cfvo type="percent" val="0"/>
        <cfvo type="num" val="25"/>
        <cfvo type="num" val="50"/>
        <cfvo type="num" val="75"/>
      </iconSet>
    </cfRule>
  </conditionalFormatting>
  <conditionalFormatting sqref="F5:F7">
    <cfRule type="iconSet" priority="41">
      <iconSet iconSet="4Rating">
        <cfvo type="percent" val="0"/>
        <cfvo type="num" val="25"/>
        <cfvo type="num" val="50"/>
        <cfvo type="num" val="75"/>
      </iconSet>
    </cfRule>
  </conditionalFormatting>
  <conditionalFormatting sqref="E4:E7">
    <cfRule type="iconSet" priority="40">
      <iconSet iconSet="4Rating">
        <cfvo type="percent" val="0"/>
        <cfvo type="num" val="25"/>
        <cfvo type="num" val="50"/>
        <cfvo type="num" val="75"/>
      </iconSet>
    </cfRule>
  </conditionalFormatting>
  <conditionalFormatting sqref="G9:H12">
    <cfRule type="iconSet" priority="21">
      <iconSet iconSet="4Rating">
        <cfvo type="percent" val="0"/>
        <cfvo type="num" val="10"/>
        <cfvo type="num" val="25"/>
        <cfvo type="num" val="45"/>
      </iconSet>
    </cfRule>
  </conditionalFormatting>
  <conditionalFormatting sqref="F9:F12">
    <cfRule type="iconSet" priority="20">
      <iconSet iconSet="4Rating">
        <cfvo type="percent" val="0"/>
        <cfvo type="num" val="25"/>
        <cfvo type="num" val="50"/>
        <cfvo type="num" val="75"/>
      </iconSet>
    </cfRule>
  </conditionalFormatting>
  <conditionalFormatting sqref="E9:E12">
    <cfRule type="iconSet" priority="19">
      <iconSet iconSet="4Rating">
        <cfvo type="percent" val="0"/>
        <cfvo type="num" val="25"/>
        <cfvo type="num" val="50"/>
        <cfvo type="num" val="75"/>
      </iconSet>
    </cfRule>
  </conditionalFormatting>
  <conditionalFormatting sqref="E17">
    <cfRule type="iconSet" priority="8">
      <iconSet iconSet="4Rating">
        <cfvo type="percent" val="0"/>
        <cfvo type="num" val="25"/>
        <cfvo type="num" val="50"/>
        <cfvo type="num" val="75"/>
      </iconSet>
    </cfRule>
  </conditionalFormatting>
  <conditionalFormatting sqref="G17:H17">
    <cfRule type="iconSet" priority="9">
      <iconSet iconSet="4Rating">
        <cfvo type="percent" val="0"/>
        <cfvo type="num" val="10"/>
        <cfvo type="num" val="25"/>
        <cfvo type="num" val="45"/>
      </iconSet>
    </cfRule>
  </conditionalFormatting>
  <conditionalFormatting sqref="F17">
    <cfRule type="iconSet" priority="7">
      <iconSet iconSet="4Rating">
        <cfvo type="percent" val="0"/>
        <cfvo type="num" val="25"/>
        <cfvo type="num" val="50"/>
        <cfvo type="num" val="75"/>
      </iconSet>
    </cfRule>
  </conditionalFormatting>
  <conditionalFormatting sqref="G18:H21 G23:H23">
    <cfRule type="iconSet" priority="6">
      <iconSet iconSet="4Rating">
        <cfvo type="percent" val="0"/>
        <cfvo type="num" val="10"/>
        <cfvo type="num" val="25"/>
        <cfvo type="num" val="45"/>
      </iconSet>
    </cfRule>
  </conditionalFormatting>
  <conditionalFormatting sqref="F18:F21 F23">
    <cfRule type="iconSet" priority="5">
      <iconSet iconSet="4Rating">
        <cfvo type="percent" val="0"/>
        <cfvo type="num" val="25"/>
        <cfvo type="num" val="50"/>
        <cfvo type="num" val="75"/>
      </iconSet>
    </cfRule>
  </conditionalFormatting>
  <conditionalFormatting sqref="E18:E21 E23">
    <cfRule type="iconSet" priority="4">
      <iconSet iconSet="4Rating">
        <cfvo type="percent" val="0"/>
        <cfvo type="num" val="25"/>
        <cfvo type="num" val="50"/>
        <cfvo type="num" val="75"/>
      </iconSet>
    </cfRule>
  </conditionalFormatting>
  <conditionalFormatting sqref="G22:H22">
    <cfRule type="iconSet" priority="3">
      <iconSet iconSet="4Rating">
        <cfvo type="percent" val="0"/>
        <cfvo type="num" val="10"/>
        <cfvo type="num" val="25"/>
        <cfvo type="num" val="45"/>
      </iconSet>
    </cfRule>
  </conditionalFormatting>
  <conditionalFormatting sqref="F22">
    <cfRule type="iconSet" priority="2">
      <iconSet iconSet="4Rating">
        <cfvo type="percent" val="0"/>
        <cfvo type="num" val="25"/>
        <cfvo type="num" val="50"/>
        <cfvo type="num" val="75"/>
      </iconSet>
    </cfRule>
  </conditionalFormatting>
  <conditionalFormatting sqref="E22">
    <cfRule type="iconSet" priority="1">
      <iconSet iconSet="4Rating">
        <cfvo type="percent" val="0"/>
        <cfvo type="num" val="25"/>
        <cfvo type="num" val="50"/>
        <cfvo type="num" val="75"/>
      </iconSet>
    </cfRule>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25"/>
  <sheetViews>
    <sheetView showGridLines="0" topLeftCell="C7" zoomScale="120" zoomScaleNormal="120" workbookViewId="0">
      <selection activeCell="L14" sqref="L14"/>
    </sheetView>
  </sheetViews>
  <sheetFormatPr defaultRowHeight="14.25" outlineLevelRow="2" x14ac:dyDescent="0.45"/>
  <cols>
    <col min="1" max="2" width="18" hidden="1" customWidth="1"/>
    <col min="3" max="3" width="0.6640625" customWidth="1"/>
    <col min="4" max="4" width="55.265625" customWidth="1"/>
    <col min="5" max="7" width="18" customWidth="1"/>
    <col min="8" max="8" width="15.86328125" customWidth="1"/>
    <col min="9" max="9" width="15.59765625" hidden="1" customWidth="1"/>
    <col min="10" max="10" width="18" hidden="1" customWidth="1"/>
  </cols>
  <sheetData>
    <row r="1" spans="1:10" ht="3.95" customHeight="1" x14ac:dyDescent="0.45"/>
    <row r="2" spans="1:10" ht="15.75" x14ac:dyDescent="0.5">
      <c r="A2" s="5" t="s">
        <v>0</v>
      </c>
      <c r="B2" s="5" t="s">
        <v>1</v>
      </c>
      <c r="C2" s="5"/>
      <c r="D2" s="7" t="s">
        <v>2</v>
      </c>
      <c r="E2" s="7" t="s">
        <v>3</v>
      </c>
      <c r="F2" s="7" t="s">
        <v>4</v>
      </c>
      <c r="G2" s="7" t="s">
        <v>5</v>
      </c>
      <c r="H2" s="7" t="s">
        <v>6</v>
      </c>
      <c r="I2" s="7" t="s">
        <v>7</v>
      </c>
      <c r="J2" s="7" t="s">
        <v>8</v>
      </c>
    </row>
    <row r="3" spans="1:10" ht="18" x14ac:dyDescent="0.55000000000000004">
      <c r="A3" s="6" t="s">
        <v>9</v>
      </c>
      <c r="B3" s="6" t="s">
        <v>10</v>
      </c>
      <c r="C3" s="6"/>
      <c r="D3" s="14" t="s">
        <v>45</v>
      </c>
      <c r="E3" s="8">
        <f>100%*E4</f>
        <v>3</v>
      </c>
      <c r="F3" s="8">
        <f>33%*F4+33%*F5+33%*F6</f>
        <v>41.250000000000007</v>
      </c>
      <c r="G3" s="8">
        <f>40%*G4+40%*G5+20%*G6</f>
        <v>22</v>
      </c>
      <c r="H3" s="8">
        <f>40%*H4+40%*H5+20%*H6</f>
        <v>35.6</v>
      </c>
      <c r="I3" s="2" t="s">
        <v>12</v>
      </c>
      <c r="J3" s="2" t="s">
        <v>13</v>
      </c>
    </row>
    <row r="4" spans="1:10" outlineLevel="1" x14ac:dyDescent="0.45">
      <c r="A4" s="2"/>
      <c r="B4" s="2"/>
      <c r="C4" s="2"/>
      <c r="D4" s="4" t="s">
        <v>46</v>
      </c>
      <c r="E4" s="13">
        <v>3</v>
      </c>
      <c r="F4" s="13">
        <v>40</v>
      </c>
      <c r="G4" s="2">
        <v>29</v>
      </c>
      <c r="H4" s="2">
        <v>33.5</v>
      </c>
      <c r="I4" s="2"/>
      <c r="J4" s="2"/>
    </row>
    <row r="5" spans="1:10" outlineLevel="1" x14ac:dyDescent="0.45">
      <c r="A5" s="2"/>
      <c r="B5" s="2"/>
      <c r="C5" s="2"/>
      <c r="D5" s="4" t="s">
        <v>16</v>
      </c>
      <c r="E5" s="13">
        <v>3</v>
      </c>
      <c r="F5" s="13">
        <v>41</v>
      </c>
      <c r="G5" s="2">
        <v>40</v>
      </c>
      <c r="H5" s="2">
        <v>33</v>
      </c>
      <c r="I5" s="2"/>
      <c r="J5" s="2"/>
    </row>
    <row r="6" spans="1:10" outlineLevel="1" x14ac:dyDescent="0.45">
      <c r="A6" s="2"/>
      <c r="B6" s="2"/>
      <c r="C6" s="2"/>
      <c r="D6" s="4" t="s">
        <v>47</v>
      </c>
      <c r="E6" s="13">
        <v>25</v>
      </c>
      <c r="F6" s="13">
        <v>44</v>
      </c>
      <c r="G6" s="2">
        <v>-28</v>
      </c>
      <c r="H6" s="2">
        <v>45</v>
      </c>
      <c r="I6" s="2"/>
      <c r="J6" s="2"/>
    </row>
    <row r="7" spans="1:10" x14ac:dyDescent="0.45">
      <c r="E7" s="3"/>
      <c r="F7" s="3"/>
      <c r="G7" s="3"/>
      <c r="H7" s="3"/>
    </row>
    <row r="8" spans="1:10" ht="18" x14ac:dyDescent="0.55000000000000004">
      <c r="D8" s="15" t="s">
        <v>29</v>
      </c>
    </row>
    <row r="9" spans="1:10" ht="3.6" customHeight="1" x14ac:dyDescent="0.45"/>
    <row r="10" spans="1:10" ht="15.75" x14ac:dyDescent="0.5">
      <c r="A10" s="1" t="s">
        <v>0</v>
      </c>
      <c r="B10" s="5" t="s">
        <v>1</v>
      </c>
      <c r="C10" s="5"/>
      <c r="D10" s="7" t="s">
        <v>2</v>
      </c>
      <c r="E10" s="7" t="s">
        <v>3</v>
      </c>
      <c r="F10" s="7" t="s">
        <v>4</v>
      </c>
      <c r="G10" s="7" t="s">
        <v>5</v>
      </c>
      <c r="H10" s="7" t="s">
        <v>6</v>
      </c>
      <c r="I10" s="1" t="s">
        <v>7</v>
      </c>
      <c r="J10" s="1" t="s">
        <v>8</v>
      </c>
    </row>
    <row r="11" spans="1:10" ht="31.15" x14ac:dyDescent="0.55000000000000004">
      <c r="A11" s="2" t="s">
        <v>9</v>
      </c>
      <c r="B11" s="2" t="s">
        <v>10</v>
      </c>
      <c r="C11" s="2"/>
      <c r="D11" s="14" t="s">
        <v>50</v>
      </c>
      <c r="E11" s="8">
        <f>100%*E12</f>
        <v>3</v>
      </c>
      <c r="F11" s="8">
        <f>33%*F12+33%*F13+33%*F14</f>
        <v>36.96</v>
      </c>
      <c r="G11" s="8">
        <f>40%*G12+20%*G14+40%*G13</f>
        <v>46.6</v>
      </c>
      <c r="H11" s="8">
        <f>40%*H12+20%*H14+40%*H13</f>
        <v>61.2</v>
      </c>
      <c r="I11" s="2" t="s">
        <v>12</v>
      </c>
      <c r="J11" s="2" t="s">
        <v>13</v>
      </c>
    </row>
    <row r="12" spans="1:10" outlineLevel="1" x14ac:dyDescent="0.45">
      <c r="A12" s="2"/>
      <c r="B12" s="2"/>
      <c r="C12" s="2"/>
      <c r="D12" s="4" t="s">
        <v>46</v>
      </c>
      <c r="E12" s="13">
        <v>3</v>
      </c>
      <c r="F12" s="13">
        <v>40</v>
      </c>
      <c r="G12" s="2">
        <v>29</v>
      </c>
      <c r="H12" s="2">
        <v>33.5</v>
      </c>
      <c r="I12" s="2"/>
      <c r="J12" s="2"/>
    </row>
    <row r="13" spans="1:10" outlineLevel="1" x14ac:dyDescent="0.45">
      <c r="A13" s="2"/>
      <c r="B13" s="2"/>
      <c r="C13" s="2"/>
      <c r="D13" s="4" t="s">
        <v>48</v>
      </c>
      <c r="E13" s="13">
        <v>17.5</v>
      </c>
      <c r="F13" s="13">
        <v>30</v>
      </c>
      <c r="G13" s="2">
        <v>81</v>
      </c>
      <c r="H13" s="2">
        <v>97.5</v>
      </c>
      <c r="I13" s="2"/>
      <c r="J13" s="2"/>
    </row>
    <row r="14" spans="1:10" outlineLevel="1" x14ac:dyDescent="0.45">
      <c r="A14" s="2"/>
      <c r="B14" s="2"/>
      <c r="C14" s="2"/>
      <c r="D14" s="4" t="s">
        <v>49</v>
      </c>
      <c r="E14" s="13">
        <v>17</v>
      </c>
      <c r="F14" s="13">
        <v>42</v>
      </c>
      <c r="G14" s="2">
        <v>13</v>
      </c>
      <c r="H14" s="2">
        <v>44</v>
      </c>
      <c r="I14" s="2"/>
      <c r="J14" s="2"/>
    </row>
    <row r="15" spans="1:10" x14ac:dyDescent="0.45">
      <c r="E15" s="3"/>
      <c r="F15" s="3"/>
      <c r="G15" s="3"/>
      <c r="H15" s="3"/>
    </row>
    <row r="16" spans="1:10" ht="18" x14ac:dyDescent="0.55000000000000004">
      <c r="D16" s="15" t="s">
        <v>30</v>
      </c>
    </row>
    <row r="17" spans="1:10" ht="3.4" customHeight="1" x14ac:dyDescent="0.45"/>
    <row r="18" spans="1:10" ht="15.75" x14ac:dyDescent="0.5">
      <c r="A18" s="1" t="s">
        <v>0</v>
      </c>
      <c r="B18" s="5" t="s">
        <v>1</v>
      </c>
      <c r="C18" s="5"/>
      <c r="D18" s="7" t="s">
        <v>2</v>
      </c>
      <c r="E18" s="7" t="s">
        <v>3</v>
      </c>
      <c r="F18" s="7" t="s">
        <v>4</v>
      </c>
      <c r="G18" s="7" t="s">
        <v>5</v>
      </c>
      <c r="H18" s="7" t="s">
        <v>6</v>
      </c>
      <c r="I18" s="1" t="s">
        <v>7</v>
      </c>
      <c r="J18" s="1" t="s">
        <v>8</v>
      </c>
    </row>
    <row r="19" spans="1:10" ht="46.15" x14ac:dyDescent="0.55000000000000004">
      <c r="A19" s="2" t="s">
        <v>9</v>
      </c>
      <c r="B19" s="2" t="s">
        <v>10</v>
      </c>
      <c r="C19" s="2"/>
      <c r="D19" s="14" t="s">
        <v>78</v>
      </c>
      <c r="E19" s="8">
        <f>50%*E22+50%*E24</f>
        <v>40.5</v>
      </c>
      <c r="F19" s="8">
        <f>25%*F21+25%*F22+10%*F23+15%*F25+25%*F24</f>
        <v>57.8</v>
      </c>
      <c r="G19" s="8">
        <f>15%*G22+5%*G25+40%*G23+5%*G20+20%*G21+25%*G24</f>
        <v>53.8</v>
      </c>
      <c r="H19" s="8">
        <f>15%*H20+10%*H21+15%*H22+20%*H23+30%*H24+10%*H25</f>
        <v>58.024999999999999</v>
      </c>
      <c r="I19" s="2" t="s">
        <v>12</v>
      </c>
      <c r="J19" s="2" t="s">
        <v>13</v>
      </c>
    </row>
    <row r="20" spans="1:10" outlineLevel="1" x14ac:dyDescent="0.45">
      <c r="D20" s="10" t="s">
        <v>25</v>
      </c>
      <c r="E20" s="13">
        <v>-22</v>
      </c>
      <c r="F20" s="13">
        <v>10</v>
      </c>
      <c r="G20" s="2">
        <v>8</v>
      </c>
      <c r="H20" s="2">
        <v>34</v>
      </c>
    </row>
    <row r="21" spans="1:10" ht="15.75" outlineLevel="1" x14ac:dyDescent="0.5">
      <c r="A21" s="2"/>
      <c r="B21" s="2"/>
      <c r="C21" s="2"/>
      <c r="D21" s="11" t="s">
        <v>77</v>
      </c>
      <c r="E21" s="13">
        <v>54</v>
      </c>
      <c r="F21" s="13">
        <v>84</v>
      </c>
      <c r="G21" s="2">
        <v>40</v>
      </c>
      <c r="H21" s="2">
        <v>75</v>
      </c>
      <c r="I21" s="2"/>
      <c r="J21" s="2"/>
    </row>
    <row r="22" spans="1:10" outlineLevel="2" x14ac:dyDescent="0.45">
      <c r="A22" s="2"/>
      <c r="B22" s="2"/>
      <c r="C22" s="2"/>
      <c r="D22" s="4" t="s">
        <v>46</v>
      </c>
      <c r="E22" s="13">
        <v>3</v>
      </c>
      <c r="F22" s="13">
        <v>40</v>
      </c>
      <c r="G22" s="2">
        <v>29</v>
      </c>
      <c r="H22" s="2">
        <v>33.5</v>
      </c>
      <c r="I22" s="2"/>
      <c r="J22" s="2"/>
    </row>
    <row r="23" spans="1:10" outlineLevel="2" x14ac:dyDescent="0.45">
      <c r="A23" s="2"/>
      <c r="B23" s="2"/>
      <c r="C23" s="2"/>
      <c r="D23" s="4" t="s">
        <v>48</v>
      </c>
      <c r="E23" s="13">
        <v>17.5</v>
      </c>
      <c r="F23" s="13">
        <v>30</v>
      </c>
      <c r="G23" s="2">
        <v>81</v>
      </c>
      <c r="H23" s="2">
        <v>97.5</v>
      </c>
      <c r="I23" s="2"/>
      <c r="J23" s="2"/>
    </row>
    <row r="24" spans="1:10" outlineLevel="2" x14ac:dyDescent="0.45">
      <c r="A24" s="2"/>
      <c r="B24" s="2"/>
      <c r="D24" s="12" t="s">
        <v>51</v>
      </c>
      <c r="E24" s="13">
        <v>78</v>
      </c>
      <c r="F24" s="13">
        <v>70</v>
      </c>
      <c r="G24" s="2">
        <v>32</v>
      </c>
      <c r="H24" s="2">
        <v>55</v>
      </c>
      <c r="I24" s="2"/>
      <c r="J24" s="2"/>
    </row>
    <row r="25" spans="1:10" outlineLevel="2" x14ac:dyDescent="0.45">
      <c r="A25" s="2"/>
      <c r="B25" s="2"/>
      <c r="C25" s="2"/>
      <c r="D25" s="4" t="s">
        <v>49</v>
      </c>
      <c r="E25" s="13">
        <v>17</v>
      </c>
      <c r="F25" s="13">
        <v>42</v>
      </c>
      <c r="G25" s="2">
        <v>13</v>
      </c>
      <c r="H25" s="2">
        <v>44</v>
      </c>
      <c r="I25" s="2"/>
      <c r="J25" s="2"/>
    </row>
  </sheetData>
  <conditionalFormatting sqref="E3">
    <cfRule type="iconSet" priority="56">
      <iconSet iconSet="4Rating">
        <cfvo type="percent" val="0"/>
        <cfvo type="num" val="25"/>
        <cfvo type="num" val="50"/>
        <cfvo type="num" val="75"/>
      </iconSet>
    </cfRule>
  </conditionalFormatting>
  <conditionalFormatting sqref="G3:H4 G6:H6">
    <cfRule type="iconSet" priority="57">
      <iconSet iconSet="4Rating">
        <cfvo type="percent" val="0"/>
        <cfvo type="num" val="10"/>
        <cfvo type="num" val="25"/>
        <cfvo type="num" val="45"/>
      </iconSet>
    </cfRule>
  </conditionalFormatting>
  <conditionalFormatting sqref="F3">
    <cfRule type="iconSet" priority="55">
      <iconSet iconSet="4Rating">
        <cfvo type="percent" val="0"/>
        <cfvo type="num" val="25"/>
        <cfvo type="num" val="50"/>
        <cfvo type="num" val="75"/>
      </iconSet>
    </cfRule>
  </conditionalFormatting>
  <conditionalFormatting sqref="F4">
    <cfRule type="iconSet" priority="54">
      <iconSet iconSet="4Rating">
        <cfvo type="percent" val="0"/>
        <cfvo type="num" val="25"/>
        <cfvo type="num" val="50"/>
        <cfvo type="num" val="75"/>
      </iconSet>
    </cfRule>
  </conditionalFormatting>
  <conditionalFormatting sqref="F6">
    <cfRule type="iconSet" priority="53">
      <iconSet iconSet="4Rating">
        <cfvo type="percent" val="0"/>
        <cfvo type="num" val="25"/>
        <cfvo type="num" val="50"/>
        <cfvo type="num" val="75"/>
      </iconSet>
    </cfRule>
  </conditionalFormatting>
  <conditionalFormatting sqref="E4 E6">
    <cfRule type="iconSet" priority="52">
      <iconSet iconSet="4Rating">
        <cfvo type="percent" val="0"/>
        <cfvo type="num" val="25"/>
        <cfvo type="num" val="50"/>
        <cfvo type="num" val="75"/>
      </iconSet>
    </cfRule>
  </conditionalFormatting>
  <conditionalFormatting sqref="E11">
    <cfRule type="iconSet" priority="50">
      <iconSet iconSet="4Rating">
        <cfvo type="percent" val="0"/>
        <cfvo type="num" val="25"/>
        <cfvo type="num" val="50"/>
        <cfvo type="num" val="75"/>
      </iconSet>
    </cfRule>
  </conditionalFormatting>
  <conditionalFormatting sqref="G11:H11">
    <cfRule type="iconSet" priority="51">
      <iconSet iconSet="4Rating">
        <cfvo type="percent" val="0"/>
        <cfvo type="num" val="10"/>
        <cfvo type="num" val="25"/>
        <cfvo type="num" val="45"/>
      </iconSet>
    </cfRule>
  </conditionalFormatting>
  <conditionalFormatting sqref="F11">
    <cfRule type="iconSet" priority="49">
      <iconSet iconSet="4Rating">
        <cfvo type="percent" val="0"/>
        <cfvo type="num" val="25"/>
        <cfvo type="num" val="50"/>
        <cfvo type="num" val="75"/>
      </iconSet>
    </cfRule>
  </conditionalFormatting>
  <conditionalFormatting sqref="G13:H14">
    <cfRule type="iconSet" priority="45">
      <iconSet iconSet="4Rating">
        <cfvo type="percent" val="0"/>
        <cfvo type="num" val="10"/>
        <cfvo type="num" val="25"/>
        <cfvo type="num" val="45"/>
      </iconSet>
    </cfRule>
  </conditionalFormatting>
  <conditionalFormatting sqref="F13:F14">
    <cfRule type="iconSet" priority="44">
      <iconSet iconSet="4Rating">
        <cfvo type="percent" val="0"/>
        <cfvo type="num" val="25"/>
        <cfvo type="num" val="50"/>
        <cfvo type="num" val="75"/>
      </iconSet>
    </cfRule>
  </conditionalFormatting>
  <conditionalFormatting sqref="E13:E14">
    <cfRule type="iconSet" priority="43">
      <iconSet iconSet="4Rating">
        <cfvo type="percent" val="0"/>
        <cfvo type="num" val="25"/>
        <cfvo type="num" val="50"/>
        <cfvo type="num" val="75"/>
      </iconSet>
    </cfRule>
  </conditionalFormatting>
  <conditionalFormatting sqref="E19">
    <cfRule type="iconSet" priority="20">
      <iconSet iconSet="4Rating">
        <cfvo type="percent" val="0"/>
        <cfvo type="num" val="25"/>
        <cfvo type="num" val="50"/>
        <cfvo type="num" val="75"/>
      </iconSet>
    </cfRule>
  </conditionalFormatting>
  <conditionalFormatting sqref="G19:H19">
    <cfRule type="iconSet" priority="21">
      <iconSet iconSet="4Rating">
        <cfvo type="percent" val="0"/>
        <cfvo type="num" val="10"/>
        <cfvo type="num" val="25"/>
        <cfvo type="num" val="45"/>
      </iconSet>
    </cfRule>
  </conditionalFormatting>
  <conditionalFormatting sqref="F19">
    <cfRule type="iconSet" priority="19">
      <iconSet iconSet="4Rating">
        <cfvo type="percent" val="0"/>
        <cfvo type="num" val="25"/>
        <cfvo type="num" val="50"/>
        <cfvo type="num" val="75"/>
      </iconSet>
    </cfRule>
  </conditionalFormatting>
  <conditionalFormatting sqref="G20:H21 G24:H24">
    <cfRule type="iconSet" priority="18">
      <iconSet iconSet="4Rating">
        <cfvo type="percent" val="0"/>
        <cfvo type="num" val="10"/>
        <cfvo type="num" val="25"/>
        <cfvo type="num" val="45"/>
      </iconSet>
    </cfRule>
  </conditionalFormatting>
  <conditionalFormatting sqref="F20:F21 F24">
    <cfRule type="iconSet" priority="17">
      <iconSet iconSet="4Rating">
        <cfvo type="percent" val="0"/>
        <cfvo type="num" val="25"/>
        <cfvo type="num" val="50"/>
        <cfvo type="num" val="75"/>
      </iconSet>
    </cfRule>
  </conditionalFormatting>
  <conditionalFormatting sqref="E20:E21 E24">
    <cfRule type="iconSet" priority="16">
      <iconSet iconSet="4Rating">
        <cfvo type="percent" val="0"/>
        <cfvo type="num" val="25"/>
        <cfvo type="num" val="50"/>
        <cfvo type="num" val="75"/>
      </iconSet>
    </cfRule>
  </conditionalFormatting>
  <conditionalFormatting sqref="G12:H12">
    <cfRule type="iconSet" priority="15">
      <iconSet iconSet="4Rating">
        <cfvo type="percent" val="0"/>
        <cfvo type="num" val="10"/>
        <cfvo type="num" val="25"/>
        <cfvo type="num" val="45"/>
      </iconSet>
    </cfRule>
  </conditionalFormatting>
  <conditionalFormatting sqref="F12">
    <cfRule type="iconSet" priority="14">
      <iconSet iconSet="4Rating">
        <cfvo type="percent" val="0"/>
        <cfvo type="num" val="25"/>
        <cfvo type="num" val="50"/>
        <cfvo type="num" val="75"/>
      </iconSet>
    </cfRule>
  </conditionalFormatting>
  <conditionalFormatting sqref="E12">
    <cfRule type="iconSet" priority="13">
      <iconSet iconSet="4Rating">
        <cfvo type="percent" val="0"/>
        <cfvo type="num" val="25"/>
        <cfvo type="num" val="50"/>
        <cfvo type="num" val="75"/>
      </iconSet>
    </cfRule>
  </conditionalFormatting>
  <conditionalFormatting sqref="G22:H22">
    <cfRule type="iconSet" priority="12">
      <iconSet iconSet="4Rating">
        <cfvo type="percent" val="0"/>
        <cfvo type="num" val="10"/>
        <cfvo type="num" val="25"/>
        <cfvo type="num" val="45"/>
      </iconSet>
    </cfRule>
  </conditionalFormatting>
  <conditionalFormatting sqref="F22">
    <cfRule type="iconSet" priority="11">
      <iconSet iconSet="4Rating">
        <cfvo type="percent" val="0"/>
        <cfvo type="num" val="25"/>
        <cfvo type="num" val="50"/>
        <cfvo type="num" val="75"/>
      </iconSet>
    </cfRule>
  </conditionalFormatting>
  <conditionalFormatting sqref="E22">
    <cfRule type="iconSet" priority="10">
      <iconSet iconSet="4Rating">
        <cfvo type="percent" val="0"/>
        <cfvo type="num" val="25"/>
        <cfvo type="num" val="50"/>
        <cfvo type="num" val="75"/>
      </iconSet>
    </cfRule>
  </conditionalFormatting>
  <conditionalFormatting sqref="G23:H23">
    <cfRule type="iconSet" priority="9">
      <iconSet iconSet="4Rating">
        <cfvo type="percent" val="0"/>
        <cfvo type="num" val="10"/>
        <cfvo type="num" val="25"/>
        <cfvo type="num" val="45"/>
      </iconSet>
    </cfRule>
  </conditionalFormatting>
  <conditionalFormatting sqref="F23">
    <cfRule type="iconSet" priority="8">
      <iconSet iconSet="4Rating">
        <cfvo type="percent" val="0"/>
        <cfvo type="num" val="25"/>
        <cfvo type="num" val="50"/>
        <cfvo type="num" val="75"/>
      </iconSet>
    </cfRule>
  </conditionalFormatting>
  <conditionalFormatting sqref="E23">
    <cfRule type="iconSet" priority="7">
      <iconSet iconSet="4Rating">
        <cfvo type="percent" val="0"/>
        <cfvo type="num" val="25"/>
        <cfvo type="num" val="50"/>
        <cfvo type="num" val="75"/>
      </iconSet>
    </cfRule>
  </conditionalFormatting>
  <conditionalFormatting sqref="G25:H25">
    <cfRule type="iconSet" priority="6">
      <iconSet iconSet="4Rating">
        <cfvo type="percent" val="0"/>
        <cfvo type="num" val="10"/>
        <cfvo type="num" val="25"/>
        <cfvo type="num" val="45"/>
      </iconSet>
    </cfRule>
  </conditionalFormatting>
  <conditionalFormatting sqref="F25">
    <cfRule type="iconSet" priority="5">
      <iconSet iconSet="4Rating">
        <cfvo type="percent" val="0"/>
        <cfvo type="num" val="25"/>
        <cfvo type="num" val="50"/>
        <cfvo type="num" val="75"/>
      </iconSet>
    </cfRule>
  </conditionalFormatting>
  <conditionalFormatting sqref="E25">
    <cfRule type="iconSet" priority="4">
      <iconSet iconSet="4Rating">
        <cfvo type="percent" val="0"/>
        <cfvo type="num" val="25"/>
        <cfvo type="num" val="50"/>
        <cfvo type="num" val="75"/>
      </iconSet>
    </cfRule>
  </conditionalFormatting>
  <conditionalFormatting sqref="G5:H5">
    <cfRule type="iconSet" priority="3">
      <iconSet iconSet="4Rating">
        <cfvo type="percent" val="0"/>
        <cfvo type="num" val="10"/>
        <cfvo type="num" val="25"/>
        <cfvo type="num" val="45"/>
      </iconSet>
    </cfRule>
  </conditionalFormatting>
  <conditionalFormatting sqref="F5">
    <cfRule type="iconSet" priority="2">
      <iconSet iconSet="4Rating">
        <cfvo type="percent" val="0"/>
        <cfvo type="num" val="25"/>
        <cfvo type="num" val="50"/>
        <cfvo type="num" val="75"/>
      </iconSet>
    </cfRule>
  </conditionalFormatting>
  <conditionalFormatting sqref="E5">
    <cfRule type="iconSet" priority="1">
      <iconSet iconSet="4Rating">
        <cfvo type="percent" val="0"/>
        <cfvo type="num" val="25"/>
        <cfvo type="num" val="50"/>
        <cfvo type="num" val="75"/>
      </iconSet>
    </cfRule>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17"/>
  <sheetViews>
    <sheetView showGridLines="0" topLeftCell="C1" zoomScale="120" zoomScaleNormal="120" workbookViewId="0">
      <selection activeCell="C6" sqref="A6:XFD6"/>
    </sheetView>
  </sheetViews>
  <sheetFormatPr defaultRowHeight="14.25" outlineLevelRow="2" x14ac:dyDescent="0.45"/>
  <cols>
    <col min="1" max="2" width="18" hidden="1" customWidth="1"/>
    <col min="3" max="3" width="0.6640625" customWidth="1"/>
    <col min="4" max="4" width="55.265625" customWidth="1"/>
    <col min="5" max="7" width="18" customWidth="1"/>
    <col min="8" max="8" width="15.86328125" customWidth="1"/>
    <col min="9" max="9" width="15.59765625" hidden="1" customWidth="1"/>
    <col min="10" max="10" width="18" hidden="1" customWidth="1"/>
  </cols>
  <sheetData>
    <row r="1" spans="1:10" ht="3.95" customHeight="1" x14ac:dyDescent="0.45"/>
    <row r="2" spans="1:10" ht="15.75" x14ac:dyDescent="0.5">
      <c r="A2" s="5" t="s">
        <v>0</v>
      </c>
      <c r="B2" s="5" t="s">
        <v>1</v>
      </c>
      <c r="C2" s="5"/>
      <c r="D2" s="7" t="s">
        <v>2</v>
      </c>
      <c r="E2" s="7" t="s">
        <v>3</v>
      </c>
      <c r="F2" s="7" t="s">
        <v>4</v>
      </c>
      <c r="G2" s="7" t="s">
        <v>5</v>
      </c>
      <c r="H2" s="7" t="s">
        <v>6</v>
      </c>
      <c r="I2" s="7" t="s">
        <v>7</v>
      </c>
      <c r="J2" s="7" t="s">
        <v>8</v>
      </c>
    </row>
    <row r="3" spans="1:10" ht="31.15" x14ac:dyDescent="0.55000000000000004">
      <c r="A3" s="6" t="s">
        <v>9</v>
      </c>
      <c r="B3" s="6" t="s">
        <v>10</v>
      </c>
      <c r="C3" s="6"/>
      <c r="D3" s="14" t="s">
        <v>53</v>
      </c>
      <c r="E3" s="8">
        <f>100%*E4</f>
        <v>83.5</v>
      </c>
      <c r="F3" s="8">
        <f>33%*F4+33%*F5+33%*F6</f>
        <v>35.144999999999996</v>
      </c>
      <c r="G3" s="8">
        <f>40%*G4+40%*G5+20%*G6</f>
        <v>19.800000000000004</v>
      </c>
      <c r="H3" s="8">
        <f>40%*H4+40%*H5+20%*H6</f>
        <v>40.400000000000006</v>
      </c>
      <c r="I3" s="2" t="s">
        <v>12</v>
      </c>
      <c r="J3" s="2" t="s">
        <v>13</v>
      </c>
    </row>
    <row r="4" spans="1:10" outlineLevel="1" x14ac:dyDescent="0.45">
      <c r="A4" s="2"/>
      <c r="B4" s="2"/>
      <c r="C4" s="2"/>
      <c r="D4" s="4" t="s">
        <v>54</v>
      </c>
      <c r="E4" s="13">
        <v>83.5</v>
      </c>
      <c r="F4" s="13">
        <v>38.5</v>
      </c>
      <c r="G4" s="2">
        <v>-12</v>
      </c>
      <c r="H4" s="2">
        <v>18.5</v>
      </c>
      <c r="I4" s="2"/>
      <c r="J4" s="2"/>
    </row>
    <row r="5" spans="1:10" outlineLevel="1" x14ac:dyDescent="0.45">
      <c r="A5" s="2"/>
      <c r="B5" s="2"/>
      <c r="C5" s="2"/>
      <c r="D5" s="4" t="s">
        <v>55</v>
      </c>
      <c r="E5" s="13">
        <v>3</v>
      </c>
      <c r="F5" s="13">
        <v>25</v>
      </c>
      <c r="G5" s="2">
        <v>53</v>
      </c>
      <c r="H5" s="2">
        <v>62</v>
      </c>
      <c r="I5" s="2"/>
      <c r="J5" s="2"/>
    </row>
    <row r="6" spans="1:10" outlineLevel="1" x14ac:dyDescent="0.45">
      <c r="A6" s="2"/>
      <c r="B6" s="2"/>
      <c r="C6" s="2"/>
      <c r="D6" s="4" t="s">
        <v>56</v>
      </c>
      <c r="E6" s="13">
        <v>12.5</v>
      </c>
      <c r="F6" s="13">
        <v>43</v>
      </c>
      <c r="G6" s="2">
        <v>17</v>
      </c>
      <c r="H6" s="2">
        <v>41</v>
      </c>
      <c r="I6" s="2"/>
      <c r="J6" s="2"/>
    </row>
    <row r="7" spans="1:10" x14ac:dyDescent="0.45">
      <c r="E7" s="3"/>
      <c r="F7" s="3"/>
      <c r="G7" s="3"/>
      <c r="H7" s="3"/>
    </row>
    <row r="8" spans="1:10" ht="18" x14ac:dyDescent="0.55000000000000004">
      <c r="D8" s="15" t="s">
        <v>30</v>
      </c>
    </row>
    <row r="9" spans="1:10" ht="3.4" customHeight="1" x14ac:dyDescent="0.45"/>
    <row r="10" spans="1:10" ht="15.75" x14ac:dyDescent="0.5">
      <c r="A10" s="1" t="s">
        <v>0</v>
      </c>
      <c r="B10" s="5" t="s">
        <v>1</v>
      </c>
      <c r="C10" s="5"/>
      <c r="D10" s="7" t="s">
        <v>2</v>
      </c>
      <c r="E10" s="7" t="s">
        <v>3</v>
      </c>
      <c r="F10" s="7" t="s">
        <v>4</v>
      </c>
      <c r="G10" s="7" t="s">
        <v>5</v>
      </c>
      <c r="H10" s="7" t="s">
        <v>6</v>
      </c>
      <c r="I10" s="1" t="s">
        <v>7</v>
      </c>
      <c r="J10" s="1" t="s">
        <v>8</v>
      </c>
    </row>
    <row r="11" spans="1:10" ht="46.15" x14ac:dyDescent="0.55000000000000004">
      <c r="A11" s="2" t="s">
        <v>9</v>
      </c>
      <c r="B11" s="2" t="s">
        <v>10</v>
      </c>
      <c r="C11" s="2"/>
      <c r="D11" s="14" t="s">
        <v>80</v>
      </c>
      <c r="E11" s="8">
        <f>100%*E14</f>
        <v>83.5</v>
      </c>
      <c r="F11" s="8">
        <f>30%*F13+25%*F14+10%*F15+20%*F17+15%*F16</f>
        <v>51.675000000000004</v>
      </c>
      <c r="G11" s="8">
        <f>15%*G14+5%*G17+40%*G15+5%*G12+20%*G13+25%*G16</f>
        <v>61.3</v>
      </c>
      <c r="H11" s="8">
        <f>15%*H12+10%*H13+15%*H14+20%*H15+30%*H16+10%*H17</f>
        <v>59.374999999999993</v>
      </c>
      <c r="I11" s="2" t="s">
        <v>12</v>
      </c>
      <c r="J11" s="2" t="s">
        <v>13</v>
      </c>
    </row>
    <row r="12" spans="1:10" outlineLevel="1" x14ac:dyDescent="0.45">
      <c r="D12" s="10" t="s">
        <v>25</v>
      </c>
      <c r="E12" s="13">
        <v>-22</v>
      </c>
      <c r="F12" s="13">
        <v>10</v>
      </c>
      <c r="G12" s="2">
        <v>8</v>
      </c>
      <c r="H12" s="2">
        <v>34</v>
      </c>
    </row>
    <row r="13" spans="1:10" ht="15.75" outlineLevel="1" x14ac:dyDescent="0.5">
      <c r="A13" s="2"/>
      <c r="B13" s="2"/>
      <c r="C13" s="2"/>
      <c r="D13" s="11" t="s">
        <v>79</v>
      </c>
      <c r="E13" s="13">
        <v>85</v>
      </c>
      <c r="F13" s="13">
        <v>89</v>
      </c>
      <c r="G13" s="2">
        <v>81</v>
      </c>
      <c r="H13" s="2">
        <v>93</v>
      </c>
      <c r="I13" s="2"/>
      <c r="J13" s="2"/>
    </row>
    <row r="14" spans="1:10" outlineLevel="1" x14ac:dyDescent="0.45">
      <c r="A14" s="2"/>
      <c r="B14" s="2"/>
      <c r="C14" s="2"/>
      <c r="D14" s="4" t="s">
        <v>54</v>
      </c>
      <c r="E14" s="13">
        <v>83.5</v>
      </c>
      <c r="F14" s="13">
        <v>38.5</v>
      </c>
      <c r="G14" s="2">
        <v>-12</v>
      </c>
      <c r="H14" s="2">
        <v>18.5</v>
      </c>
      <c r="I14" s="2"/>
      <c r="J14" s="2"/>
    </row>
    <row r="15" spans="1:10" outlineLevel="2" x14ac:dyDescent="0.45">
      <c r="A15" s="2"/>
      <c r="B15" s="2"/>
      <c r="C15" s="2"/>
      <c r="D15" s="4" t="s">
        <v>48</v>
      </c>
      <c r="E15" s="13">
        <v>17.5</v>
      </c>
      <c r="F15" s="13">
        <v>30</v>
      </c>
      <c r="G15" s="2">
        <v>81</v>
      </c>
      <c r="H15" s="2">
        <v>97.5</v>
      </c>
      <c r="I15" s="2"/>
      <c r="J15" s="2"/>
    </row>
    <row r="16" spans="1:10" outlineLevel="1" x14ac:dyDescent="0.45">
      <c r="A16" s="2"/>
      <c r="B16" s="2"/>
      <c r="C16" s="2"/>
      <c r="D16" s="4" t="s">
        <v>55</v>
      </c>
      <c r="E16" s="13">
        <v>3</v>
      </c>
      <c r="F16" s="13">
        <v>25</v>
      </c>
      <c r="G16" s="2">
        <v>53</v>
      </c>
      <c r="H16" s="2">
        <v>62</v>
      </c>
      <c r="I16" s="2"/>
      <c r="J16" s="2"/>
    </row>
    <row r="17" spans="1:10" outlineLevel="1" x14ac:dyDescent="0.45">
      <c r="A17" s="2"/>
      <c r="B17" s="2"/>
      <c r="C17" s="2"/>
      <c r="D17" s="4" t="s">
        <v>56</v>
      </c>
      <c r="E17" s="13">
        <v>12.5</v>
      </c>
      <c r="F17" s="13">
        <v>43</v>
      </c>
      <c r="G17" s="2">
        <v>17</v>
      </c>
      <c r="H17" s="2">
        <v>41</v>
      </c>
      <c r="I17" s="2"/>
      <c r="J17" s="2"/>
    </row>
  </sheetData>
  <conditionalFormatting sqref="E3">
    <cfRule type="iconSet" priority="68">
      <iconSet iconSet="4Rating">
        <cfvo type="percent" val="0"/>
        <cfvo type="num" val="25"/>
        <cfvo type="num" val="50"/>
        <cfvo type="num" val="75"/>
      </iconSet>
    </cfRule>
  </conditionalFormatting>
  <conditionalFormatting sqref="G3:H6">
    <cfRule type="iconSet" priority="69">
      <iconSet iconSet="4Rating">
        <cfvo type="percent" val="0"/>
        <cfvo type="num" val="10"/>
        <cfvo type="num" val="25"/>
        <cfvo type="num" val="45"/>
      </iconSet>
    </cfRule>
  </conditionalFormatting>
  <conditionalFormatting sqref="F3">
    <cfRule type="iconSet" priority="67">
      <iconSet iconSet="4Rating">
        <cfvo type="percent" val="0"/>
        <cfvo type="num" val="25"/>
        <cfvo type="num" val="50"/>
        <cfvo type="num" val="75"/>
      </iconSet>
    </cfRule>
  </conditionalFormatting>
  <conditionalFormatting sqref="F4">
    <cfRule type="iconSet" priority="66">
      <iconSet iconSet="4Rating">
        <cfvo type="percent" val="0"/>
        <cfvo type="num" val="25"/>
        <cfvo type="num" val="50"/>
        <cfvo type="num" val="75"/>
      </iconSet>
    </cfRule>
  </conditionalFormatting>
  <conditionalFormatting sqref="F5:F6">
    <cfRule type="iconSet" priority="65">
      <iconSet iconSet="4Rating">
        <cfvo type="percent" val="0"/>
        <cfvo type="num" val="25"/>
        <cfvo type="num" val="50"/>
        <cfvo type="num" val="75"/>
      </iconSet>
    </cfRule>
  </conditionalFormatting>
  <conditionalFormatting sqref="E4:E6">
    <cfRule type="iconSet" priority="64">
      <iconSet iconSet="4Rating">
        <cfvo type="percent" val="0"/>
        <cfvo type="num" val="25"/>
        <cfvo type="num" val="50"/>
        <cfvo type="num" val="75"/>
      </iconSet>
    </cfRule>
  </conditionalFormatting>
  <conditionalFormatting sqref="E11">
    <cfRule type="iconSet" priority="26">
      <iconSet iconSet="4Rating">
        <cfvo type="percent" val="0"/>
        <cfvo type="num" val="25"/>
        <cfvo type="num" val="50"/>
        <cfvo type="num" val="75"/>
      </iconSet>
    </cfRule>
  </conditionalFormatting>
  <conditionalFormatting sqref="G11:H11">
    <cfRule type="iconSet" priority="27">
      <iconSet iconSet="4Rating">
        <cfvo type="percent" val="0"/>
        <cfvo type="num" val="10"/>
        <cfvo type="num" val="25"/>
        <cfvo type="num" val="45"/>
      </iconSet>
    </cfRule>
  </conditionalFormatting>
  <conditionalFormatting sqref="F11">
    <cfRule type="iconSet" priority="25">
      <iconSet iconSet="4Rating">
        <cfvo type="percent" val="0"/>
        <cfvo type="num" val="25"/>
        <cfvo type="num" val="50"/>
        <cfvo type="num" val="75"/>
      </iconSet>
    </cfRule>
  </conditionalFormatting>
  <conditionalFormatting sqref="G12:H12">
    <cfRule type="iconSet" priority="24">
      <iconSet iconSet="4Rating">
        <cfvo type="percent" val="0"/>
        <cfvo type="num" val="10"/>
        <cfvo type="num" val="25"/>
        <cfvo type="num" val="45"/>
      </iconSet>
    </cfRule>
  </conditionalFormatting>
  <conditionalFormatting sqref="F12">
    <cfRule type="iconSet" priority="23">
      <iconSet iconSet="4Rating">
        <cfvo type="percent" val="0"/>
        <cfvo type="num" val="25"/>
        <cfvo type="num" val="50"/>
        <cfvo type="num" val="75"/>
      </iconSet>
    </cfRule>
  </conditionalFormatting>
  <conditionalFormatting sqref="E12">
    <cfRule type="iconSet" priority="22">
      <iconSet iconSet="4Rating">
        <cfvo type="percent" val="0"/>
        <cfvo type="num" val="25"/>
        <cfvo type="num" val="50"/>
        <cfvo type="num" val="75"/>
      </iconSet>
    </cfRule>
  </conditionalFormatting>
  <conditionalFormatting sqref="G15:H15">
    <cfRule type="iconSet" priority="18">
      <iconSet iconSet="4Rating">
        <cfvo type="percent" val="0"/>
        <cfvo type="num" val="10"/>
        <cfvo type="num" val="25"/>
        <cfvo type="num" val="45"/>
      </iconSet>
    </cfRule>
  </conditionalFormatting>
  <conditionalFormatting sqref="F15">
    <cfRule type="iconSet" priority="17">
      <iconSet iconSet="4Rating">
        <cfvo type="percent" val="0"/>
        <cfvo type="num" val="25"/>
        <cfvo type="num" val="50"/>
        <cfvo type="num" val="75"/>
      </iconSet>
    </cfRule>
  </conditionalFormatting>
  <conditionalFormatting sqref="E15">
    <cfRule type="iconSet" priority="16">
      <iconSet iconSet="4Rating">
        <cfvo type="percent" val="0"/>
        <cfvo type="num" val="25"/>
        <cfvo type="num" val="50"/>
        <cfvo type="num" val="75"/>
      </iconSet>
    </cfRule>
  </conditionalFormatting>
  <conditionalFormatting sqref="G13:H13">
    <cfRule type="iconSet" priority="12">
      <iconSet iconSet="4Rating">
        <cfvo type="percent" val="0"/>
        <cfvo type="num" val="10"/>
        <cfvo type="num" val="25"/>
        <cfvo type="num" val="45"/>
      </iconSet>
    </cfRule>
  </conditionalFormatting>
  <conditionalFormatting sqref="F13">
    <cfRule type="iconSet" priority="11">
      <iconSet iconSet="4Rating">
        <cfvo type="percent" val="0"/>
        <cfvo type="num" val="25"/>
        <cfvo type="num" val="50"/>
        <cfvo type="num" val="75"/>
      </iconSet>
    </cfRule>
  </conditionalFormatting>
  <conditionalFormatting sqref="E13">
    <cfRule type="iconSet" priority="10">
      <iconSet iconSet="4Rating">
        <cfvo type="percent" val="0"/>
        <cfvo type="num" val="25"/>
        <cfvo type="num" val="50"/>
        <cfvo type="num" val="75"/>
      </iconSet>
    </cfRule>
  </conditionalFormatting>
  <conditionalFormatting sqref="G14:H14">
    <cfRule type="iconSet" priority="9">
      <iconSet iconSet="4Rating">
        <cfvo type="percent" val="0"/>
        <cfvo type="num" val="10"/>
        <cfvo type="num" val="25"/>
        <cfvo type="num" val="45"/>
      </iconSet>
    </cfRule>
  </conditionalFormatting>
  <conditionalFormatting sqref="F14">
    <cfRule type="iconSet" priority="8">
      <iconSet iconSet="4Rating">
        <cfvo type="percent" val="0"/>
        <cfvo type="num" val="25"/>
        <cfvo type="num" val="50"/>
        <cfvo type="num" val="75"/>
      </iconSet>
    </cfRule>
  </conditionalFormatting>
  <conditionalFormatting sqref="E14">
    <cfRule type="iconSet" priority="7">
      <iconSet iconSet="4Rating">
        <cfvo type="percent" val="0"/>
        <cfvo type="num" val="25"/>
        <cfvo type="num" val="50"/>
        <cfvo type="num" val="75"/>
      </iconSet>
    </cfRule>
  </conditionalFormatting>
  <conditionalFormatting sqref="G16:H16">
    <cfRule type="iconSet" priority="6">
      <iconSet iconSet="4Rating">
        <cfvo type="percent" val="0"/>
        <cfvo type="num" val="10"/>
        <cfvo type="num" val="25"/>
        <cfvo type="num" val="45"/>
      </iconSet>
    </cfRule>
  </conditionalFormatting>
  <conditionalFormatting sqref="F16">
    <cfRule type="iconSet" priority="5">
      <iconSet iconSet="4Rating">
        <cfvo type="percent" val="0"/>
        <cfvo type="num" val="25"/>
        <cfvo type="num" val="50"/>
        <cfvo type="num" val="75"/>
      </iconSet>
    </cfRule>
  </conditionalFormatting>
  <conditionalFormatting sqref="E16">
    <cfRule type="iconSet" priority="4">
      <iconSet iconSet="4Rating">
        <cfvo type="percent" val="0"/>
        <cfvo type="num" val="25"/>
        <cfvo type="num" val="50"/>
        <cfvo type="num" val="75"/>
      </iconSet>
    </cfRule>
  </conditionalFormatting>
  <conditionalFormatting sqref="G17:H17">
    <cfRule type="iconSet" priority="3">
      <iconSet iconSet="4Rating">
        <cfvo type="percent" val="0"/>
        <cfvo type="num" val="10"/>
        <cfvo type="num" val="25"/>
        <cfvo type="num" val="45"/>
      </iconSet>
    </cfRule>
  </conditionalFormatting>
  <conditionalFormatting sqref="F17">
    <cfRule type="iconSet" priority="2">
      <iconSet iconSet="4Rating">
        <cfvo type="percent" val="0"/>
        <cfvo type="num" val="25"/>
        <cfvo type="num" val="50"/>
        <cfvo type="num" val="75"/>
      </iconSet>
    </cfRule>
  </conditionalFormatting>
  <conditionalFormatting sqref="E17">
    <cfRule type="iconSet" priority="1">
      <iconSet iconSet="4Rating">
        <cfvo type="percent" val="0"/>
        <cfvo type="num" val="25"/>
        <cfvo type="num" val="50"/>
        <cfvo type="num" val="75"/>
      </iconSet>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25"/>
  <sheetViews>
    <sheetView showGridLines="0" topLeftCell="C10" zoomScale="120" zoomScaleNormal="120" workbookViewId="0">
      <selection activeCell="D21" sqref="D21"/>
    </sheetView>
  </sheetViews>
  <sheetFormatPr defaultRowHeight="14.25" outlineLevelRow="2" x14ac:dyDescent="0.45"/>
  <cols>
    <col min="1" max="2" width="18" hidden="1" customWidth="1"/>
    <col min="3" max="3" width="0.6640625" customWidth="1"/>
    <col min="4" max="4" width="55.265625" customWidth="1"/>
    <col min="5" max="7" width="18" customWidth="1"/>
    <col min="8" max="8" width="15.86328125" customWidth="1"/>
    <col min="9" max="9" width="15.59765625" hidden="1" customWidth="1"/>
    <col min="10" max="10" width="18" hidden="1" customWidth="1"/>
  </cols>
  <sheetData>
    <row r="1" spans="1:10" ht="3.95" customHeight="1" x14ac:dyDescent="0.45"/>
    <row r="2" spans="1:10" ht="15.75" x14ac:dyDescent="0.5">
      <c r="A2" s="5" t="s">
        <v>0</v>
      </c>
      <c r="B2" s="5" t="s">
        <v>1</v>
      </c>
      <c r="C2" s="5"/>
      <c r="D2" s="7" t="s">
        <v>2</v>
      </c>
      <c r="E2" s="7" t="s">
        <v>3</v>
      </c>
      <c r="F2" s="7" t="s">
        <v>4</v>
      </c>
      <c r="G2" s="7" t="s">
        <v>5</v>
      </c>
      <c r="H2" s="7" t="s">
        <v>6</v>
      </c>
      <c r="I2" s="7" t="s">
        <v>7</v>
      </c>
      <c r="J2" s="7" t="s">
        <v>8</v>
      </c>
    </row>
    <row r="3" spans="1:10" ht="18" x14ac:dyDescent="0.55000000000000004">
      <c r="A3" s="6" t="s">
        <v>9</v>
      </c>
      <c r="B3" s="6" t="s">
        <v>10</v>
      </c>
      <c r="C3" s="6"/>
      <c r="D3" s="14" t="s">
        <v>81</v>
      </c>
      <c r="E3" s="8">
        <f>50%*E4+50%*E5</f>
        <v>30.25</v>
      </c>
      <c r="F3" s="8">
        <f>33%*F4+33%*F5+33%*F6</f>
        <v>40.92</v>
      </c>
      <c r="G3" s="8">
        <f>40%*G4+40%*G5+20%*G6</f>
        <v>28</v>
      </c>
      <c r="H3" s="8">
        <f>40%*H4+40%*H5+20%*H6</f>
        <v>47.6</v>
      </c>
      <c r="I3" s="2" t="s">
        <v>12</v>
      </c>
      <c r="J3" s="2" t="s">
        <v>13</v>
      </c>
    </row>
    <row r="4" spans="1:10" outlineLevel="1" x14ac:dyDescent="0.45">
      <c r="A4" s="2"/>
      <c r="B4" s="2"/>
      <c r="C4" s="2"/>
      <c r="D4" s="4" t="s">
        <v>82</v>
      </c>
      <c r="E4" s="13">
        <v>35</v>
      </c>
      <c r="F4" s="13">
        <v>35</v>
      </c>
      <c r="G4" s="2">
        <v>-14</v>
      </c>
      <c r="H4" s="2">
        <v>8</v>
      </c>
      <c r="I4" s="2"/>
      <c r="J4" s="2"/>
    </row>
    <row r="5" spans="1:10" outlineLevel="1" x14ac:dyDescent="0.45">
      <c r="A5" s="2"/>
      <c r="B5" s="2"/>
      <c r="C5" s="2"/>
      <c r="D5" s="4" t="s">
        <v>83</v>
      </c>
      <c r="E5" s="13">
        <v>25.5</v>
      </c>
      <c r="F5" s="13">
        <v>45</v>
      </c>
      <c r="G5" s="2">
        <v>83</v>
      </c>
      <c r="H5" s="2">
        <v>88.5</v>
      </c>
      <c r="I5" s="2"/>
      <c r="J5" s="2"/>
    </row>
    <row r="6" spans="1:10" outlineLevel="1" x14ac:dyDescent="0.45">
      <c r="A6" s="2"/>
      <c r="B6" s="2"/>
      <c r="C6" s="2"/>
      <c r="D6" s="4" t="s">
        <v>47</v>
      </c>
      <c r="E6" s="13">
        <v>25</v>
      </c>
      <c r="F6" s="13">
        <v>44</v>
      </c>
      <c r="G6" s="2">
        <v>2</v>
      </c>
      <c r="H6" s="2">
        <v>45</v>
      </c>
      <c r="I6" s="2"/>
      <c r="J6" s="2"/>
    </row>
    <row r="7" spans="1:10" x14ac:dyDescent="0.45">
      <c r="E7" s="3"/>
      <c r="F7" s="3"/>
      <c r="G7" s="3"/>
      <c r="H7" s="3"/>
    </row>
    <row r="8" spans="1:10" ht="18" x14ac:dyDescent="0.55000000000000004">
      <c r="D8" s="15" t="s">
        <v>29</v>
      </c>
    </row>
    <row r="9" spans="1:10" ht="3.6" customHeight="1" x14ac:dyDescent="0.45"/>
    <row r="10" spans="1:10" ht="15.75" x14ac:dyDescent="0.5">
      <c r="A10" s="1" t="s">
        <v>0</v>
      </c>
      <c r="B10" s="5" t="s">
        <v>1</v>
      </c>
      <c r="C10" s="5"/>
      <c r="D10" s="7" t="s">
        <v>2</v>
      </c>
      <c r="E10" s="7" t="s">
        <v>3</v>
      </c>
      <c r="F10" s="7" t="s">
        <v>4</v>
      </c>
      <c r="G10" s="7" t="s">
        <v>5</v>
      </c>
      <c r="H10" s="7" t="s">
        <v>6</v>
      </c>
      <c r="I10" s="1" t="s">
        <v>7</v>
      </c>
      <c r="J10" s="1" t="s">
        <v>8</v>
      </c>
    </row>
    <row r="11" spans="1:10" ht="18" x14ac:dyDescent="0.55000000000000004">
      <c r="A11" s="2" t="s">
        <v>9</v>
      </c>
      <c r="B11" s="2" t="s">
        <v>10</v>
      </c>
      <c r="C11" s="2"/>
      <c r="D11" s="14" t="s">
        <v>84</v>
      </c>
      <c r="E11" s="8">
        <f>100%*E12</f>
        <v>35</v>
      </c>
      <c r="F11" s="8">
        <f>33%*F12+33%*F13+33%*F14</f>
        <v>40.260000000000005</v>
      </c>
      <c r="G11" s="8">
        <f>40%*G12+20%*G14+40%*G13</f>
        <v>30.200000000000003</v>
      </c>
      <c r="H11" s="8">
        <f>40%*H12+20%*H14+40%*H13</f>
        <v>47.4</v>
      </c>
      <c r="I11" s="2" t="s">
        <v>12</v>
      </c>
      <c r="J11" s="2" t="s">
        <v>13</v>
      </c>
    </row>
    <row r="12" spans="1:10" outlineLevel="1" x14ac:dyDescent="0.45">
      <c r="A12" s="2"/>
      <c r="B12" s="2"/>
      <c r="C12" s="2"/>
      <c r="D12" s="4" t="s">
        <v>82</v>
      </c>
      <c r="E12" s="13">
        <v>35</v>
      </c>
      <c r="F12" s="13">
        <v>35</v>
      </c>
      <c r="G12" s="2">
        <v>-14</v>
      </c>
      <c r="H12" s="2">
        <v>8</v>
      </c>
      <c r="I12" s="2"/>
      <c r="J12" s="2"/>
    </row>
    <row r="13" spans="1:10" outlineLevel="1" x14ac:dyDescent="0.45">
      <c r="A13" s="2"/>
      <c r="B13" s="2"/>
      <c r="C13" s="2"/>
      <c r="D13" s="4" t="s">
        <v>83</v>
      </c>
      <c r="E13" s="13">
        <v>25.5</v>
      </c>
      <c r="F13" s="13">
        <v>45</v>
      </c>
      <c r="G13" s="2">
        <v>83</v>
      </c>
      <c r="H13" s="2">
        <v>88.5</v>
      </c>
      <c r="I13" s="2"/>
      <c r="J13" s="2"/>
    </row>
    <row r="14" spans="1:10" outlineLevel="1" x14ac:dyDescent="0.45">
      <c r="A14" s="2"/>
      <c r="B14" s="2"/>
      <c r="C14" s="2"/>
      <c r="D14" s="4" t="s">
        <v>49</v>
      </c>
      <c r="E14" s="13">
        <v>17</v>
      </c>
      <c r="F14" s="13">
        <v>42</v>
      </c>
      <c r="G14" s="2">
        <v>13</v>
      </c>
      <c r="H14" s="2">
        <v>44</v>
      </c>
      <c r="I14" s="2"/>
      <c r="J14" s="2"/>
    </row>
    <row r="15" spans="1:10" x14ac:dyDescent="0.45">
      <c r="E15" s="3"/>
      <c r="F15" s="3"/>
      <c r="G15" s="3"/>
      <c r="H15" s="3"/>
    </row>
    <row r="16" spans="1:10" ht="18" x14ac:dyDescent="0.55000000000000004">
      <c r="D16" s="15" t="s">
        <v>30</v>
      </c>
    </row>
    <row r="17" spans="1:10" ht="3.4" customHeight="1" x14ac:dyDescent="0.45"/>
    <row r="18" spans="1:10" ht="15.75" x14ac:dyDescent="0.5">
      <c r="A18" s="1" t="s">
        <v>0</v>
      </c>
      <c r="B18" s="5" t="s">
        <v>1</v>
      </c>
      <c r="C18" s="5"/>
      <c r="D18" s="7" t="s">
        <v>2</v>
      </c>
      <c r="E18" s="7" t="s">
        <v>3</v>
      </c>
      <c r="F18" s="7" t="s">
        <v>4</v>
      </c>
      <c r="G18" s="7" t="s">
        <v>5</v>
      </c>
      <c r="H18" s="7" t="s">
        <v>6</v>
      </c>
      <c r="I18" s="1" t="s">
        <v>7</v>
      </c>
      <c r="J18" s="1" t="s">
        <v>8</v>
      </c>
    </row>
    <row r="19" spans="1:10" ht="31.15" x14ac:dyDescent="0.55000000000000004">
      <c r="A19" s="2" t="s">
        <v>9</v>
      </c>
      <c r="B19" s="2" t="s">
        <v>10</v>
      </c>
      <c r="C19" s="2"/>
      <c r="D19" s="14" t="s">
        <v>86</v>
      </c>
      <c r="E19" s="8">
        <f>50%*E22+50%*E23</f>
        <v>30.25</v>
      </c>
      <c r="F19" s="8">
        <f>20%*F21+20%*F22+20%*F23+20%*F25+20%*F24</f>
        <v>58.8</v>
      </c>
      <c r="G19" s="8">
        <f>15%*G22+5%*G25+40%*G23+5%*G20+20%*G21+25%*G24</f>
        <v>52.100000000000009</v>
      </c>
      <c r="H19" s="8">
        <f>15%*H20+10%*H21+15%*H22+20%*H23+30%*H24+10%*H25</f>
        <v>46.699999999999996</v>
      </c>
      <c r="I19" s="2" t="s">
        <v>12</v>
      </c>
      <c r="J19" s="2" t="s">
        <v>13</v>
      </c>
    </row>
    <row r="20" spans="1:10" outlineLevel="1" x14ac:dyDescent="0.45">
      <c r="D20" s="10" t="s">
        <v>25</v>
      </c>
      <c r="E20" s="13">
        <v>-22</v>
      </c>
      <c r="F20" s="13">
        <v>10</v>
      </c>
      <c r="G20" s="2">
        <v>8</v>
      </c>
      <c r="H20" s="2">
        <v>34</v>
      </c>
    </row>
    <row r="21" spans="1:10" ht="15.75" outlineLevel="1" x14ac:dyDescent="0.5">
      <c r="A21" s="2"/>
      <c r="B21" s="2"/>
      <c r="C21" s="2"/>
      <c r="D21" s="11" t="s">
        <v>79</v>
      </c>
      <c r="E21" s="13">
        <v>85</v>
      </c>
      <c r="F21" s="13">
        <v>89</v>
      </c>
      <c r="G21" s="2">
        <v>81</v>
      </c>
      <c r="H21" s="2">
        <v>93</v>
      </c>
      <c r="I21" s="2"/>
      <c r="J21" s="2"/>
    </row>
    <row r="22" spans="1:10" outlineLevel="2" x14ac:dyDescent="0.45">
      <c r="A22" s="2"/>
      <c r="B22" s="2"/>
      <c r="C22" s="2"/>
      <c r="D22" s="4" t="s">
        <v>82</v>
      </c>
      <c r="E22" s="13">
        <v>35</v>
      </c>
      <c r="F22" s="13">
        <v>35</v>
      </c>
      <c r="G22" s="2">
        <v>-14</v>
      </c>
      <c r="H22" s="2">
        <v>8</v>
      </c>
      <c r="I22" s="2"/>
      <c r="J22" s="2"/>
    </row>
    <row r="23" spans="1:10" outlineLevel="2" x14ac:dyDescent="0.45">
      <c r="A23" s="2"/>
      <c r="B23" s="2"/>
      <c r="C23" s="2"/>
      <c r="D23" s="4" t="s">
        <v>83</v>
      </c>
      <c r="E23" s="13">
        <v>25.5</v>
      </c>
      <c r="F23" s="13">
        <v>45</v>
      </c>
      <c r="G23" s="2">
        <v>83</v>
      </c>
      <c r="H23" s="2">
        <v>88.5</v>
      </c>
      <c r="I23" s="2"/>
      <c r="J23" s="2"/>
    </row>
    <row r="24" spans="1:10" outlineLevel="2" x14ac:dyDescent="0.45">
      <c r="A24" s="2"/>
      <c r="B24" s="2"/>
      <c r="D24" s="12" t="s">
        <v>85</v>
      </c>
      <c r="E24" s="13">
        <v>15</v>
      </c>
      <c r="F24" s="13">
        <v>83</v>
      </c>
      <c r="G24" s="2">
        <v>15</v>
      </c>
      <c r="H24" s="2">
        <v>30</v>
      </c>
      <c r="I24" s="2"/>
      <c r="J24" s="2"/>
    </row>
    <row r="25" spans="1:10" outlineLevel="2" x14ac:dyDescent="0.45">
      <c r="A25" s="2"/>
      <c r="B25" s="2"/>
      <c r="C25" s="2"/>
      <c r="D25" s="4" t="s">
        <v>49</v>
      </c>
      <c r="E25" s="13">
        <v>17</v>
      </c>
      <c r="F25" s="13">
        <v>42</v>
      </c>
      <c r="G25" s="2">
        <v>13</v>
      </c>
      <c r="H25" s="2">
        <v>44</v>
      </c>
      <c r="I25" s="2"/>
      <c r="J25" s="2"/>
    </row>
  </sheetData>
  <conditionalFormatting sqref="E3">
    <cfRule type="iconSet" priority="60">
      <iconSet iconSet="4Rating">
        <cfvo type="percent" val="0"/>
        <cfvo type="num" val="25"/>
        <cfvo type="num" val="50"/>
        <cfvo type="num" val="75"/>
      </iconSet>
    </cfRule>
  </conditionalFormatting>
  <conditionalFormatting sqref="G3:H6">
    <cfRule type="iconSet" priority="61">
      <iconSet iconSet="4Rating">
        <cfvo type="percent" val="0"/>
        <cfvo type="num" val="10"/>
        <cfvo type="num" val="25"/>
        <cfvo type="num" val="45"/>
      </iconSet>
    </cfRule>
  </conditionalFormatting>
  <conditionalFormatting sqref="F3">
    <cfRule type="iconSet" priority="59">
      <iconSet iconSet="4Rating">
        <cfvo type="percent" val="0"/>
        <cfvo type="num" val="25"/>
        <cfvo type="num" val="50"/>
        <cfvo type="num" val="75"/>
      </iconSet>
    </cfRule>
  </conditionalFormatting>
  <conditionalFormatting sqref="F4">
    <cfRule type="iconSet" priority="58">
      <iconSet iconSet="4Rating">
        <cfvo type="percent" val="0"/>
        <cfvo type="num" val="25"/>
        <cfvo type="num" val="50"/>
        <cfvo type="num" val="75"/>
      </iconSet>
    </cfRule>
  </conditionalFormatting>
  <conditionalFormatting sqref="F5:F6">
    <cfRule type="iconSet" priority="57">
      <iconSet iconSet="4Rating">
        <cfvo type="percent" val="0"/>
        <cfvo type="num" val="25"/>
        <cfvo type="num" val="50"/>
        <cfvo type="num" val="75"/>
      </iconSet>
    </cfRule>
  </conditionalFormatting>
  <conditionalFormatting sqref="E4:E6">
    <cfRule type="iconSet" priority="56">
      <iconSet iconSet="4Rating">
        <cfvo type="percent" val="0"/>
        <cfvo type="num" val="25"/>
        <cfvo type="num" val="50"/>
        <cfvo type="num" val="75"/>
      </iconSet>
    </cfRule>
  </conditionalFormatting>
  <conditionalFormatting sqref="E11">
    <cfRule type="iconSet" priority="54">
      <iconSet iconSet="4Rating">
        <cfvo type="percent" val="0"/>
        <cfvo type="num" val="25"/>
        <cfvo type="num" val="50"/>
        <cfvo type="num" val="75"/>
      </iconSet>
    </cfRule>
  </conditionalFormatting>
  <conditionalFormatting sqref="G11:H11">
    <cfRule type="iconSet" priority="55">
      <iconSet iconSet="4Rating">
        <cfvo type="percent" val="0"/>
        <cfvo type="num" val="10"/>
        <cfvo type="num" val="25"/>
        <cfvo type="num" val="45"/>
      </iconSet>
    </cfRule>
  </conditionalFormatting>
  <conditionalFormatting sqref="F11">
    <cfRule type="iconSet" priority="53">
      <iconSet iconSet="4Rating">
        <cfvo type="percent" val="0"/>
        <cfvo type="num" val="25"/>
        <cfvo type="num" val="50"/>
        <cfvo type="num" val="75"/>
      </iconSet>
    </cfRule>
  </conditionalFormatting>
  <conditionalFormatting sqref="E19">
    <cfRule type="iconSet" priority="24">
      <iconSet iconSet="4Rating">
        <cfvo type="percent" val="0"/>
        <cfvo type="num" val="25"/>
        <cfvo type="num" val="50"/>
        <cfvo type="num" val="75"/>
      </iconSet>
    </cfRule>
  </conditionalFormatting>
  <conditionalFormatting sqref="G19:H19">
    <cfRule type="iconSet" priority="25">
      <iconSet iconSet="4Rating">
        <cfvo type="percent" val="0"/>
        <cfvo type="num" val="10"/>
        <cfvo type="num" val="25"/>
        <cfvo type="num" val="45"/>
      </iconSet>
    </cfRule>
  </conditionalFormatting>
  <conditionalFormatting sqref="F19">
    <cfRule type="iconSet" priority="23">
      <iconSet iconSet="4Rating">
        <cfvo type="percent" val="0"/>
        <cfvo type="num" val="25"/>
        <cfvo type="num" val="50"/>
        <cfvo type="num" val="75"/>
      </iconSet>
    </cfRule>
  </conditionalFormatting>
  <conditionalFormatting sqref="G20:H20 G24:H24">
    <cfRule type="iconSet" priority="22">
      <iconSet iconSet="4Rating">
        <cfvo type="percent" val="0"/>
        <cfvo type="num" val="10"/>
        <cfvo type="num" val="25"/>
        <cfvo type="num" val="45"/>
      </iconSet>
    </cfRule>
  </conditionalFormatting>
  <conditionalFormatting sqref="F20 F24">
    <cfRule type="iconSet" priority="21">
      <iconSet iconSet="4Rating">
        <cfvo type="percent" val="0"/>
        <cfvo type="num" val="25"/>
        <cfvo type="num" val="50"/>
        <cfvo type="num" val="75"/>
      </iconSet>
    </cfRule>
  </conditionalFormatting>
  <conditionalFormatting sqref="E20 E24">
    <cfRule type="iconSet" priority="20">
      <iconSet iconSet="4Rating">
        <cfvo type="percent" val="0"/>
        <cfvo type="num" val="25"/>
        <cfvo type="num" val="50"/>
        <cfvo type="num" val="75"/>
      </iconSet>
    </cfRule>
  </conditionalFormatting>
  <conditionalFormatting sqref="G12:H13">
    <cfRule type="iconSet" priority="19">
      <iconSet iconSet="4Rating">
        <cfvo type="percent" val="0"/>
        <cfvo type="num" val="10"/>
        <cfvo type="num" val="25"/>
        <cfvo type="num" val="45"/>
      </iconSet>
    </cfRule>
  </conditionalFormatting>
  <conditionalFormatting sqref="F12">
    <cfRule type="iconSet" priority="18">
      <iconSet iconSet="4Rating">
        <cfvo type="percent" val="0"/>
        <cfvo type="num" val="25"/>
        <cfvo type="num" val="50"/>
        <cfvo type="num" val="75"/>
      </iconSet>
    </cfRule>
  </conditionalFormatting>
  <conditionalFormatting sqref="F13">
    <cfRule type="iconSet" priority="17">
      <iconSet iconSet="4Rating">
        <cfvo type="percent" val="0"/>
        <cfvo type="num" val="25"/>
        <cfvo type="num" val="50"/>
        <cfvo type="num" val="75"/>
      </iconSet>
    </cfRule>
  </conditionalFormatting>
  <conditionalFormatting sqref="E12:E13">
    <cfRule type="iconSet" priority="16">
      <iconSet iconSet="4Rating">
        <cfvo type="percent" val="0"/>
        <cfvo type="num" val="25"/>
        <cfvo type="num" val="50"/>
        <cfvo type="num" val="75"/>
      </iconSet>
    </cfRule>
  </conditionalFormatting>
  <conditionalFormatting sqref="G14:H14">
    <cfRule type="iconSet" priority="15">
      <iconSet iconSet="4Rating">
        <cfvo type="percent" val="0"/>
        <cfvo type="num" val="10"/>
        <cfvo type="num" val="25"/>
        <cfvo type="num" val="45"/>
      </iconSet>
    </cfRule>
  </conditionalFormatting>
  <conditionalFormatting sqref="F14">
    <cfRule type="iconSet" priority="14">
      <iconSet iconSet="4Rating">
        <cfvo type="percent" val="0"/>
        <cfvo type="num" val="25"/>
        <cfvo type="num" val="50"/>
        <cfvo type="num" val="75"/>
      </iconSet>
    </cfRule>
  </conditionalFormatting>
  <conditionalFormatting sqref="E14">
    <cfRule type="iconSet" priority="13">
      <iconSet iconSet="4Rating">
        <cfvo type="percent" val="0"/>
        <cfvo type="num" val="25"/>
        <cfvo type="num" val="50"/>
        <cfvo type="num" val="75"/>
      </iconSet>
    </cfRule>
  </conditionalFormatting>
  <conditionalFormatting sqref="G25:H25">
    <cfRule type="iconSet" priority="12">
      <iconSet iconSet="4Rating">
        <cfvo type="percent" val="0"/>
        <cfvo type="num" val="10"/>
        <cfvo type="num" val="25"/>
        <cfvo type="num" val="45"/>
      </iconSet>
    </cfRule>
  </conditionalFormatting>
  <conditionalFormatting sqref="F25">
    <cfRule type="iconSet" priority="11">
      <iconSet iconSet="4Rating">
        <cfvo type="percent" val="0"/>
        <cfvo type="num" val="25"/>
        <cfvo type="num" val="50"/>
        <cfvo type="num" val="75"/>
      </iconSet>
    </cfRule>
  </conditionalFormatting>
  <conditionalFormatting sqref="E25">
    <cfRule type="iconSet" priority="10">
      <iconSet iconSet="4Rating">
        <cfvo type="percent" val="0"/>
        <cfvo type="num" val="25"/>
        <cfvo type="num" val="50"/>
        <cfvo type="num" val="75"/>
      </iconSet>
    </cfRule>
  </conditionalFormatting>
  <conditionalFormatting sqref="G23:H23">
    <cfRule type="iconSet" priority="9">
      <iconSet iconSet="4Rating">
        <cfvo type="percent" val="0"/>
        <cfvo type="num" val="10"/>
        <cfvo type="num" val="25"/>
        <cfvo type="num" val="45"/>
      </iconSet>
    </cfRule>
  </conditionalFormatting>
  <conditionalFormatting sqref="F23">
    <cfRule type="iconSet" priority="8">
      <iconSet iconSet="4Rating">
        <cfvo type="percent" val="0"/>
        <cfvo type="num" val="25"/>
        <cfvo type="num" val="50"/>
        <cfvo type="num" val="75"/>
      </iconSet>
    </cfRule>
  </conditionalFormatting>
  <conditionalFormatting sqref="E23">
    <cfRule type="iconSet" priority="7">
      <iconSet iconSet="4Rating">
        <cfvo type="percent" val="0"/>
        <cfvo type="num" val="25"/>
        <cfvo type="num" val="50"/>
        <cfvo type="num" val="75"/>
      </iconSet>
    </cfRule>
  </conditionalFormatting>
  <conditionalFormatting sqref="G22:H22">
    <cfRule type="iconSet" priority="6">
      <iconSet iconSet="4Rating">
        <cfvo type="percent" val="0"/>
        <cfvo type="num" val="10"/>
        <cfvo type="num" val="25"/>
        <cfvo type="num" val="45"/>
      </iconSet>
    </cfRule>
  </conditionalFormatting>
  <conditionalFormatting sqref="F22">
    <cfRule type="iconSet" priority="5">
      <iconSet iconSet="4Rating">
        <cfvo type="percent" val="0"/>
        <cfvo type="num" val="25"/>
        <cfvo type="num" val="50"/>
        <cfvo type="num" val="75"/>
      </iconSet>
    </cfRule>
  </conditionalFormatting>
  <conditionalFormatting sqref="E22">
    <cfRule type="iconSet" priority="4">
      <iconSet iconSet="4Rating">
        <cfvo type="percent" val="0"/>
        <cfvo type="num" val="25"/>
        <cfvo type="num" val="50"/>
        <cfvo type="num" val="75"/>
      </iconSet>
    </cfRule>
  </conditionalFormatting>
  <conditionalFormatting sqref="G21:H21">
    <cfRule type="iconSet" priority="3">
      <iconSet iconSet="4Rating">
        <cfvo type="percent" val="0"/>
        <cfvo type="num" val="10"/>
        <cfvo type="num" val="25"/>
        <cfvo type="num" val="45"/>
      </iconSet>
    </cfRule>
  </conditionalFormatting>
  <conditionalFormatting sqref="F21">
    <cfRule type="iconSet" priority="2">
      <iconSet iconSet="4Rating">
        <cfvo type="percent" val="0"/>
        <cfvo type="num" val="25"/>
        <cfvo type="num" val="50"/>
        <cfvo type="num" val="75"/>
      </iconSet>
    </cfRule>
  </conditionalFormatting>
  <conditionalFormatting sqref="E21">
    <cfRule type="iconSet" priority="1">
      <iconSet iconSet="4Rating">
        <cfvo type="percent" val="0"/>
        <cfvo type="num" val="25"/>
        <cfvo type="num" val="50"/>
        <cfvo type="num" val="75"/>
      </iconSet>
    </cfRule>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J25"/>
  <sheetViews>
    <sheetView showGridLines="0" topLeftCell="C7" zoomScale="120" zoomScaleNormal="120" workbookViewId="0">
      <selection activeCell="D21" sqref="D21:H21"/>
    </sheetView>
  </sheetViews>
  <sheetFormatPr defaultRowHeight="14.25" outlineLevelRow="2" x14ac:dyDescent="0.45"/>
  <cols>
    <col min="1" max="2" width="18" hidden="1" customWidth="1"/>
    <col min="3" max="3" width="0.6640625" customWidth="1"/>
    <col min="4" max="4" width="55.265625" customWidth="1"/>
    <col min="5" max="7" width="18" customWidth="1"/>
    <col min="8" max="8" width="15.86328125" customWidth="1"/>
    <col min="9" max="9" width="15.59765625" hidden="1" customWidth="1"/>
    <col min="10" max="10" width="18" hidden="1" customWidth="1"/>
  </cols>
  <sheetData>
    <row r="1" spans="1:10" ht="3.95" customHeight="1" x14ac:dyDescent="0.45"/>
    <row r="2" spans="1:10" ht="15.75" x14ac:dyDescent="0.5">
      <c r="A2" s="5" t="s">
        <v>0</v>
      </c>
      <c r="B2" s="5" t="s">
        <v>1</v>
      </c>
      <c r="C2" s="5"/>
      <c r="D2" s="7" t="s">
        <v>2</v>
      </c>
      <c r="E2" s="7" t="s">
        <v>3</v>
      </c>
      <c r="F2" s="7" t="s">
        <v>4</v>
      </c>
      <c r="G2" s="7" t="s">
        <v>5</v>
      </c>
      <c r="H2" s="7" t="s">
        <v>6</v>
      </c>
      <c r="I2" s="7" t="s">
        <v>7</v>
      </c>
      <c r="J2" s="7" t="s">
        <v>8</v>
      </c>
    </row>
    <row r="3" spans="1:10" ht="18" x14ac:dyDescent="0.55000000000000004">
      <c r="A3" s="6" t="s">
        <v>9</v>
      </c>
      <c r="B3" s="6" t="s">
        <v>10</v>
      </c>
      <c r="C3" s="6"/>
      <c r="D3" s="14" t="s">
        <v>87</v>
      </c>
      <c r="E3" s="8">
        <f>100%*E4</f>
        <v>77</v>
      </c>
      <c r="F3" s="8">
        <f>33%*F4+33%*F5+33%*F6</f>
        <v>35.145000000000003</v>
      </c>
      <c r="G3" s="8">
        <f>40%*G4+40%*G5+20%*G6</f>
        <v>15.200000000000001</v>
      </c>
      <c r="H3" s="8">
        <f>40%*H4+40%*H5+20%*H6</f>
        <v>33.300000000000004</v>
      </c>
      <c r="I3" s="2" t="s">
        <v>12</v>
      </c>
      <c r="J3" s="2" t="s">
        <v>13</v>
      </c>
    </row>
    <row r="4" spans="1:10" outlineLevel="1" x14ac:dyDescent="0.45">
      <c r="A4" s="2"/>
      <c r="B4" s="2"/>
      <c r="C4" s="2"/>
      <c r="D4" s="4" t="s">
        <v>88</v>
      </c>
      <c r="E4" s="13">
        <v>77</v>
      </c>
      <c r="F4" s="13">
        <v>42.5</v>
      </c>
      <c r="G4" s="2">
        <v>26</v>
      </c>
      <c r="H4" s="2">
        <v>46</v>
      </c>
      <c r="I4" s="2"/>
      <c r="J4" s="2"/>
    </row>
    <row r="5" spans="1:10" outlineLevel="1" x14ac:dyDescent="0.45">
      <c r="A5" s="2"/>
      <c r="B5" s="2"/>
      <c r="C5" s="2"/>
      <c r="D5" s="4" t="s">
        <v>16</v>
      </c>
      <c r="E5" s="13">
        <v>3</v>
      </c>
      <c r="F5" s="13">
        <v>35</v>
      </c>
      <c r="G5" s="2">
        <v>10</v>
      </c>
      <c r="H5" s="2">
        <v>27.5</v>
      </c>
      <c r="I5" s="2"/>
      <c r="J5" s="2"/>
    </row>
    <row r="6" spans="1:10" outlineLevel="1" x14ac:dyDescent="0.45">
      <c r="A6" s="2"/>
      <c r="B6" s="2"/>
      <c r="C6" s="2"/>
      <c r="D6" s="4" t="s">
        <v>89</v>
      </c>
      <c r="E6" s="13">
        <v>-5.5</v>
      </c>
      <c r="F6" s="13">
        <v>29</v>
      </c>
      <c r="G6" s="2">
        <v>4</v>
      </c>
      <c r="H6" s="2">
        <v>19.5</v>
      </c>
      <c r="I6" s="2"/>
      <c r="J6" s="2"/>
    </row>
    <row r="7" spans="1:10" x14ac:dyDescent="0.45">
      <c r="E7" s="3"/>
      <c r="F7" s="3"/>
      <c r="G7" s="3"/>
      <c r="H7" s="3"/>
    </row>
    <row r="8" spans="1:10" ht="18" x14ac:dyDescent="0.55000000000000004">
      <c r="D8" s="15" t="s">
        <v>29</v>
      </c>
    </row>
    <row r="9" spans="1:10" ht="3.6" customHeight="1" x14ac:dyDescent="0.45"/>
    <row r="10" spans="1:10" ht="15.75" x14ac:dyDescent="0.5">
      <c r="A10" s="1" t="s">
        <v>0</v>
      </c>
      <c r="B10" s="5" t="s">
        <v>1</v>
      </c>
      <c r="C10" s="5"/>
      <c r="D10" s="7" t="s">
        <v>2</v>
      </c>
      <c r="E10" s="7" t="s">
        <v>3</v>
      </c>
      <c r="F10" s="7" t="s">
        <v>4</v>
      </c>
      <c r="G10" s="7" t="s">
        <v>5</v>
      </c>
      <c r="H10" s="7" t="s">
        <v>6</v>
      </c>
      <c r="I10" s="1" t="s">
        <v>7</v>
      </c>
      <c r="J10" s="1" t="s">
        <v>8</v>
      </c>
    </row>
    <row r="11" spans="1:10" ht="18" x14ac:dyDescent="0.55000000000000004">
      <c r="A11" s="2" t="s">
        <v>9</v>
      </c>
      <c r="B11" s="2" t="s">
        <v>10</v>
      </c>
      <c r="C11" s="2"/>
      <c r="D11" s="14" t="s">
        <v>91</v>
      </c>
      <c r="E11" s="8">
        <f>100%*E12</f>
        <v>77</v>
      </c>
      <c r="F11" s="8">
        <f>33%*F12+33%*F13+33%*F14</f>
        <v>39.765000000000001</v>
      </c>
      <c r="G11" s="8">
        <f>40%*G12+20%*G14+40%*G13</f>
        <v>49.6</v>
      </c>
      <c r="H11" s="8">
        <f>40%*H12+20%*H14+40%*H13</f>
        <v>66.599999999999994</v>
      </c>
      <c r="I11" s="2" t="s">
        <v>12</v>
      </c>
      <c r="J11" s="2" t="s">
        <v>13</v>
      </c>
    </row>
    <row r="12" spans="1:10" outlineLevel="1" x14ac:dyDescent="0.45">
      <c r="A12" s="2"/>
      <c r="B12" s="2"/>
      <c r="C12" s="2"/>
      <c r="D12" s="4" t="s">
        <v>88</v>
      </c>
      <c r="E12" s="13">
        <v>77</v>
      </c>
      <c r="F12" s="13">
        <v>42.5</v>
      </c>
      <c r="G12" s="2">
        <v>26</v>
      </c>
      <c r="H12" s="2">
        <v>46</v>
      </c>
      <c r="I12" s="2"/>
      <c r="J12" s="2"/>
    </row>
    <row r="13" spans="1:10" outlineLevel="1" x14ac:dyDescent="0.45">
      <c r="A13" s="2"/>
      <c r="B13" s="2"/>
      <c r="C13" s="2"/>
      <c r="D13" s="4" t="s">
        <v>48</v>
      </c>
      <c r="E13" s="13">
        <v>17.5</v>
      </c>
      <c r="F13" s="13">
        <v>30</v>
      </c>
      <c r="G13" s="2">
        <v>81</v>
      </c>
      <c r="H13" s="2">
        <v>97.5</v>
      </c>
      <c r="I13" s="2"/>
      <c r="J13" s="2"/>
    </row>
    <row r="14" spans="1:10" outlineLevel="1" x14ac:dyDescent="0.45">
      <c r="A14" s="2"/>
      <c r="B14" s="2"/>
      <c r="C14" s="2"/>
      <c r="D14" s="4" t="s">
        <v>17</v>
      </c>
      <c r="E14" s="13">
        <v>7</v>
      </c>
      <c r="F14" s="13">
        <v>48</v>
      </c>
      <c r="G14" s="2">
        <v>34</v>
      </c>
      <c r="H14" s="2">
        <v>46</v>
      </c>
      <c r="I14" s="2"/>
      <c r="J14" s="2"/>
    </row>
    <row r="15" spans="1:10" x14ac:dyDescent="0.45">
      <c r="E15" s="3"/>
      <c r="F15" s="3"/>
      <c r="G15" s="3"/>
      <c r="H15" s="3"/>
    </row>
    <row r="16" spans="1:10" ht="18" x14ac:dyDescent="0.55000000000000004">
      <c r="D16" s="15" t="s">
        <v>32</v>
      </c>
    </row>
    <row r="17" spans="1:10" ht="3.4" customHeight="1" x14ac:dyDescent="0.45"/>
    <row r="18" spans="1:10" ht="15.75" x14ac:dyDescent="0.5">
      <c r="A18" s="1" t="s">
        <v>0</v>
      </c>
      <c r="B18" s="5" t="s">
        <v>1</v>
      </c>
      <c r="C18" s="5"/>
      <c r="D18" s="7" t="s">
        <v>2</v>
      </c>
      <c r="E18" s="7" t="s">
        <v>3</v>
      </c>
      <c r="F18" s="7" t="s">
        <v>4</v>
      </c>
      <c r="G18" s="7" t="s">
        <v>5</v>
      </c>
      <c r="H18" s="7" t="s">
        <v>6</v>
      </c>
      <c r="I18" s="1" t="s">
        <v>7</v>
      </c>
      <c r="J18" s="1" t="s">
        <v>8</v>
      </c>
    </row>
    <row r="19" spans="1:10" ht="31.15" x14ac:dyDescent="0.55000000000000004">
      <c r="A19" s="2" t="s">
        <v>9</v>
      </c>
      <c r="B19" s="2" t="s">
        <v>10</v>
      </c>
      <c r="C19" s="2"/>
      <c r="D19" s="14" t="s">
        <v>90</v>
      </c>
      <c r="E19" s="8">
        <f>50%*E22+50%*E24</f>
        <v>78.25</v>
      </c>
      <c r="F19" s="8">
        <f>25%*F21+25%*F22+10%*F23+15%*F25+25%*F24</f>
        <v>63.075000000000003</v>
      </c>
      <c r="G19" s="8">
        <f>15%*G22+5%*G25+40%*G23+5%*G20+20%*G21+25%*G24</f>
        <v>63.9</v>
      </c>
      <c r="H19" s="8">
        <f>15%*H20+10%*H21+15%*H22+30%*H23+20%*H24+10%*H25</f>
        <v>62.35</v>
      </c>
      <c r="I19" s="2" t="s">
        <v>12</v>
      </c>
      <c r="J19" s="2" t="s">
        <v>13</v>
      </c>
    </row>
    <row r="20" spans="1:10" outlineLevel="1" x14ac:dyDescent="0.45">
      <c r="D20" s="10" t="s">
        <v>25</v>
      </c>
      <c r="E20" s="13">
        <v>-22</v>
      </c>
      <c r="F20" s="13">
        <v>10</v>
      </c>
      <c r="G20" s="2">
        <v>8</v>
      </c>
      <c r="H20" s="2">
        <v>34</v>
      </c>
    </row>
    <row r="21" spans="1:10" ht="15.75" outlineLevel="1" x14ac:dyDescent="0.5">
      <c r="A21" s="2"/>
      <c r="B21" s="2"/>
      <c r="C21" s="2"/>
      <c r="D21" s="11" t="s">
        <v>77</v>
      </c>
      <c r="E21" s="13">
        <v>54</v>
      </c>
      <c r="F21" s="13">
        <v>84</v>
      </c>
      <c r="G21" s="2">
        <v>40</v>
      </c>
      <c r="H21" s="2">
        <v>75</v>
      </c>
      <c r="I21" s="2"/>
      <c r="J21" s="2"/>
    </row>
    <row r="22" spans="1:10" outlineLevel="2" x14ac:dyDescent="0.45">
      <c r="A22" s="2"/>
      <c r="B22" s="2"/>
      <c r="C22" s="2"/>
      <c r="D22" s="4" t="s">
        <v>88</v>
      </c>
      <c r="E22" s="13">
        <v>77</v>
      </c>
      <c r="F22" s="13">
        <v>42.5</v>
      </c>
      <c r="G22" s="2">
        <v>26</v>
      </c>
      <c r="H22" s="2">
        <v>46</v>
      </c>
      <c r="I22" s="2"/>
      <c r="J22" s="2"/>
    </row>
    <row r="23" spans="1:10" outlineLevel="2" x14ac:dyDescent="0.45">
      <c r="A23" s="2"/>
      <c r="B23" s="2"/>
      <c r="C23" s="2"/>
      <c r="D23" s="4" t="s">
        <v>48</v>
      </c>
      <c r="E23" s="13">
        <v>17.5</v>
      </c>
      <c r="F23" s="13">
        <v>30</v>
      </c>
      <c r="G23" s="2">
        <v>81</v>
      </c>
      <c r="H23" s="2">
        <v>97.5</v>
      </c>
      <c r="I23" s="2"/>
      <c r="J23" s="2"/>
    </row>
    <row r="24" spans="1:10" outlineLevel="2" x14ac:dyDescent="0.45">
      <c r="A24" s="2"/>
      <c r="B24" s="2"/>
      <c r="D24" s="12" t="s">
        <v>75</v>
      </c>
      <c r="E24" s="13">
        <v>79.5</v>
      </c>
      <c r="F24" s="13">
        <v>85</v>
      </c>
      <c r="G24" s="2">
        <v>70</v>
      </c>
      <c r="H24" s="2">
        <v>45</v>
      </c>
      <c r="I24" s="2"/>
      <c r="J24" s="2"/>
    </row>
    <row r="25" spans="1:10" outlineLevel="2" x14ac:dyDescent="0.45">
      <c r="A25" s="2"/>
      <c r="B25" s="2"/>
      <c r="C25" s="2"/>
      <c r="D25" s="4" t="s">
        <v>17</v>
      </c>
      <c r="E25" s="13">
        <v>7</v>
      </c>
      <c r="F25" s="13">
        <v>48</v>
      </c>
      <c r="G25" s="2">
        <v>34</v>
      </c>
      <c r="H25" s="2">
        <v>46</v>
      </c>
      <c r="I25" s="2"/>
      <c r="J25" s="2"/>
    </row>
  </sheetData>
  <conditionalFormatting sqref="E3">
    <cfRule type="iconSet" priority="62">
      <iconSet iconSet="4Rating">
        <cfvo type="percent" val="0"/>
        <cfvo type="num" val="25"/>
        <cfvo type="num" val="50"/>
        <cfvo type="num" val="75"/>
      </iconSet>
    </cfRule>
  </conditionalFormatting>
  <conditionalFormatting sqref="G3:H4 G6:H6">
    <cfRule type="iconSet" priority="63">
      <iconSet iconSet="4Rating">
        <cfvo type="percent" val="0"/>
        <cfvo type="num" val="10"/>
        <cfvo type="num" val="25"/>
        <cfvo type="num" val="45"/>
      </iconSet>
    </cfRule>
  </conditionalFormatting>
  <conditionalFormatting sqref="F3">
    <cfRule type="iconSet" priority="61">
      <iconSet iconSet="4Rating">
        <cfvo type="percent" val="0"/>
        <cfvo type="num" val="25"/>
        <cfvo type="num" val="50"/>
        <cfvo type="num" val="75"/>
      </iconSet>
    </cfRule>
  </conditionalFormatting>
  <conditionalFormatting sqref="F4">
    <cfRule type="iconSet" priority="60">
      <iconSet iconSet="4Rating">
        <cfvo type="percent" val="0"/>
        <cfvo type="num" val="25"/>
        <cfvo type="num" val="50"/>
        <cfvo type="num" val="75"/>
      </iconSet>
    </cfRule>
  </conditionalFormatting>
  <conditionalFormatting sqref="F6">
    <cfRule type="iconSet" priority="59">
      <iconSet iconSet="4Rating">
        <cfvo type="percent" val="0"/>
        <cfvo type="num" val="25"/>
        <cfvo type="num" val="50"/>
        <cfvo type="num" val="75"/>
      </iconSet>
    </cfRule>
  </conditionalFormatting>
  <conditionalFormatting sqref="E4 E6">
    <cfRule type="iconSet" priority="58">
      <iconSet iconSet="4Rating">
        <cfvo type="percent" val="0"/>
        <cfvo type="num" val="25"/>
        <cfvo type="num" val="50"/>
        <cfvo type="num" val="75"/>
      </iconSet>
    </cfRule>
  </conditionalFormatting>
  <conditionalFormatting sqref="E11">
    <cfRule type="iconSet" priority="56">
      <iconSet iconSet="4Rating">
        <cfvo type="percent" val="0"/>
        <cfvo type="num" val="25"/>
        <cfvo type="num" val="50"/>
        <cfvo type="num" val="75"/>
      </iconSet>
    </cfRule>
  </conditionalFormatting>
  <conditionalFormatting sqref="G11:H11">
    <cfRule type="iconSet" priority="57">
      <iconSet iconSet="4Rating">
        <cfvo type="percent" val="0"/>
        <cfvo type="num" val="10"/>
        <cfvo type="num" val="25"/>
        <cfvo type="num" val="45"/>
      </iconSet>
    </cfRule>
  </conditionalFormatting>
  <conditionalFormatting sqref="F11">
    <cfRule type="iconSet" priority="55">
      <iconSet iconSet="4Rating">
        <cfvo type="percent" val="0"/>
        <cfvo type="num" val="25"/>
        <cfvo type="num" val="50"/>
        <cfvo type="num" val="75"/>
      </iconSet>
    </cfRule>
  </conditionalFormatting>
  <conditionalFormatting sqref="G14:H14">
    <cfRule type="iconSet" priority="51">
      <iconSet iconSet="4Rating">
        <cfvo type="percent" val="0"/>
        <cfvo type="num" val="10"/>
        <cfvo type="num" val="25"/>
        <cfvo type="num" val="45"/>
      </iconSet>
    </cfRule>
  </conditionalFormatting>
  <conditionalFormatting sqref="F14">
    <cfRule type="iconSet" priority="50">
      <iconSet iconSet="4Rating">
        <cfvo type="percent" val="0"/>
        <cfvo type="num" val="25"/>
        <cfvo type="num" val="50"/>
        <cfvo type="num" val="75"/>
      </iconSet>
    </cfRule>
  </conditionalFormatting>
  <conditionalFormatting sqref="E14">
    <cfRule type="iconSet" priority="49">
      <iconSet iconSet="4Rating">
        <cfvo type="percent" val="0"/>
        <cfvo type="num" val="25"/>
        <cfvo type="num" val="50"/>
        <cfvo type="num" val="75"/>
      </iconSet>
    </cfRule>
  </conditionalFormatting>
  <conditionalFormatting sqref="E19">
    <cfRule type="iconSet" priority="26">
      <iconSet iconSet="4Rating">
        <cfvo type="percent" val="0"/>
        <cfvo type="num" val="25"/>
        <cfvo type="num" val="50"/>
        <cfvo type="num" val="75"/>
      </iconSet>
    </cfRule>
  </conditionalFormatting>
  <conditionalFormatting sqref="G19:H19">
    <cfRule type="iconSet" priority="27">
      <iconSet iconSet="4Rating">
        <cfvo type="percent" val="0"/>
        <cfvo type="num" val="10"/>
        <cfvo type="num" val="25"/>
        <cfvo type="num" val="45"/>
      </iconSet>
    </cfRule>
  </conditionalFormatting>
  <conditionalFormatting sqref="F19">
    <cfRule type="iconSet" priority="25">
      <iconSet iconSet="4Rating">
        <cfvo type="percent" val="0"/>
        <cfvo type="num" val="25"/>
        <cfvo type="num" val="50"/>
        <cfvo type="num" val="75"/>
      </iconSet>
    </cfRule>
  </conditionalFormatting>
  <conditionalFormatting sqref="G20:H20 G24:H24">
    <cfRule type="iconSet" priority="24">
      <iconSet iconSet="4Rating">
        <cfvo type="percent" val="0"/>
        <cfvo type="num" val="10"/>
        <cfvo type="num" val="25"/>
        <cfvo type="num" val="45"/>
      </iconSet>
    </cfRule>
  </conditionalFormatting>
  <conditionalFormatting sqref="F20 F24">
    <cfRule type="iconSet" priority="23">
      <iconSet iconSet="4Rating">
        <cfvo type="percent" val="0"/>
        <cfvo type="num" val="25"/>
        <cfvo type="num" val="50"/>
        <cfvo type="num" val="75"/>
      </iconSet>
    </cfRule>
  </conditionalFormatting>
  <conditionalFormatting sqref="E20 E24">
    <cfRule type="iconSet" priority="22">
      <iconSet iconSet="4Rating">
        <cfvo type="percent" val="0"/>
        <cfvo type="num" val="25"/>
        <cfvo type="num" val="50"/>
        <cfvo type="num" val="75"/>
      </iconSet>
    </cfRule>
  </conditionalFormatting>
  <conditionalFormatting sqref="G5:H5">
    <cfRule type="iconSet" priority="21">
      <iconSet iconSet="4Rating">
        <cfvo type="percent" val="0"/>
        <cfvo type="num" val="10"/>
        <cfvo type="num" val="25"/>
        <cfvo type="num" val="45"/>
      </iconSet>
    </cfRule>
  </conditionalFormatting>
  <conditionalFormatting sqref="F5">
    <cfRule type="iconSet" priority="20">
      <iconSet iconSet="4Rating">
        <cfvo type="percent" val="0"/>
        <cfvo type="num" val="25"/>
        <cfvo type="num" val="50"/>
        <cfvo type="num" val="75"/>
      </iconSet>
    </cfRule>
  </conditionalFormatting>
  <conditionalFormatting sqref="E5">
    <cfRule type="iconSet" priority="19">
      <iconSet iconSet="4Rating">
        <cfvo type="percent" val="0"/>
        <cfvo type="num" val="25"/>
        <cfvo type="num" val="50"/>
        <cfvo type="num" val="75"/>
      </iconSet>
    </cfRule>
  </conditionalFormatting>
  <conditionalFormatting sqref="G13:H13">
    <cfRule type="iconSet" priority="18">
      <iconSet iconSet="4Rating">
        <cfvo type="percent" val="0"/>
        <cfvo type="num" val="10"/>
        <cfvo type="num" val="25"/>
        <cfvo type="num" val="45"/>
      </iconSet>
    </cfRule>
  </conditionalFormatting>
  <conditionalFormatting sqref="F13">
    <cfRule type="iconSet" priority="17">
      <iconSet iconSet="4Rating">
        <cfvo type="percent" val="0"/>
        <cfvo type="num" val="25"/>
        <cfvo type="num" val="50"/>
        <cfvo type="num" val="75"/>
      </iconSet>
    </cfRule>
  </conditionalFormatting>
  <conditionalFormatting sqref="E13">
    <cfRule type="iconSet" priority="16">
      <iconSet iconSet="4Rating">
        <cfvo type="percent" val="0"/>
        <cfvo type="num" val="25"/>
        <cfvo type="num" val="50"/>
        <cfvo type="num" val="75"/>
      </iconSet>
    </cfRule>
  </conditionalFormatting>
  <conditionalFormatting sqref="G12:H12">
    <cfRule type="iconSet" priority="15">
      <iconSet iconSet="4Rating">
        <cfvo type="percent" val="0"/>
        <cfvo type="num" val="10"/>
        <cfvo type="num" val="25"/>
        <cfvo type="num" val="45"/>
      </iconSet>
    </cfRule>
  </conditionalFormatting>
  <conditionalFormatting sqref="F12">
    <cfRule type="iconSet" priority="14">
      <iconSet iconSet="4Rating">
        <cfvo type="percent" val="0"/>
        <cfvo type="num" val="25"/>
        <cfvo type="num" val="50"/>
        <cfvo type="num" val="75"/>
      </iconSet>
    </cfRule>
  </conditionalFormatting>
  <conditionalFormatting sqref="E12">
    <cfRule type="iconSet" priority="13">
      <iconSet iconSet="4Rating">
        <cfvo type="percent" val="0"/>
        <cfvo type="num" val="25"/>
        <cfvo type="num" val="50"/>
        <cfvo type="num" val="75"/>
      </iconSet>
    </cfRule>
  </conditionalFormatting>
  <conditionalFormatting sqref="G22:H22">
    <cfRule type="iconSet" priority="12">
      <iconSet iconSet="4Rating">
        <cfvo type="percent" val="0"/>
        <cfvo type="num" val="10"/>
        <cfvo type="num" val="25"/>
        <cfvo type="num" val="45"/>
      </iconSet>
    </cfRule>
  </conditionalFormatting>
  <conditionalFormatting sqref="F22">
    <cfRule type="iconSet" priority="11">
      <iconSet iconSet="4Rating">
        <cfvo type="percent" val="0"/>
        <cfvo type="num" val="25"/>
        <cfvo type="num" val="50"/>
        <cfvo type="num" val="75"/>
      </iconSet>
    </cfRule>
  </conditionalFormatting>
  <conditionalFormatting sqref="E22">
    <cfRule type="iconSet" priority="10">
      <iconSet iconSet="4Rating">
        <cfvo type="percent" val="0"/>
        <cfvo type="num" val="25"/>
        <cfvo type="num" val="50"/>
        <cfvo type="num" val="75"/>
      </iconSet>
    </cfRule>
  </conditionalFormatting>
  <conditionalFormatting sqref="G23:H23">
    <cfRule type="iconSet" priority="9">
      <iconSet iconSet="4Rating">
        <cfvo type="percent" val="0"/>
        <cfvo type="num" val="10"/>
        <cfvo type="num" val="25"/>
        <cfvo type="num" val="45"/>
      </iconSet>
    </cfRule>
  </conditionalFormatting>
  <conditionalFormatting sqref="F23">
    <cfRule type="iconSet" priority="8">
      <iconSet iconSet="4Rating">
        <cfvo type="percent" val="0"/>
        <cfvo type="num" val="25"/>
        <cfvo type="num" val="50"/>
        <cfvo type="num" val="75"/>
      </iconSet>
    </cfRule>
  </conditionalFormatting>
  <conditionalFormatting sqref="E23">
    <cfRule type="iconSet" priority="7">
      <iconSet iconSet="4Rating">
        <cfvo type="percent" val="0"/>
        <cfvo type="num" val="25"/>
        <cfvo type="num" val="50"/>
        <cfvo type="num" val="75"/>
      </iconSet>
    </cfRule>
  </conditionalFormatting>
  <conditionalFormatting sqref="G25:H25">
    <cfRule type="iconSet" priority="6">
      <iconSet iconSet="4Rating">
        <cfvo type="percent" val="0"/>
        <cfvo type="num" val="10"/>
        <cfvo type="num" val="25"/>
        <cfvo type="num" val="45"/>
      </iconSet>
    </cfRule>
  </conditionalFormatting>
  <conditionalFormatting sqref="F25">
    <cfRule type="iconSet" priority="5">
      <iconSet iconSet="4Rating">
        <cfvo type="percent" val="0"/>
        <cfvo type="num" val="25"/>
        <cfvo type="num" val="50"/>
        <cfvo type="num" val="75"/>
      </iconSet>
    </cfRule>
  </conditionalFormatting>
  <conditionalFormatting sqref="E25">
    <cfRule type="iconSet" priority="4">
      <iconSet iconSet="4Rating">
        <cfvo type="percent" val="0"/>
        <cfvo type="num" val="25"/>
        <cfvo type="num" val="50"/>
        <cfvo type="num" val="75"/>
      </iconSet>
    </cfRule>
  </conditionalFormatting>
  <conditionalFormatting sqref="G21:H21">
    <cfRule type="iconSet" priority="3">
      <iconSet iconSet="4Rating">
        <cfvo type="percent" val="0"/>
        <cfvo type="num" val="10"/>
        <cfvo type="num" val="25"/>
        <cfvo type="num" val="45"/>
      </iconSet>
    </cfRule>
  </conditionalFormatting>
  <conditionalFormatting sqref="F21">
    <cfRule type="iconSet" priority="2">
      <iconSet iconSet="4Rating">
        <cfvo type="percent" val="0"/>
        <cfvo type="num" val="25"/>
        <cfvo type="num" val="50"/>
        <cfvo type="num" val="75"/>
      </iconSet>
    </cfRule>
  </conditionalFormatting>
  <conditionalFormatting sqref="E21">
    <cfRule type="iconSet" priority="1">
      <iconSet iconSet="4Rating">
        <cfvo type="percent" val="0"/>
        <cfvo type="num" val="25"/>
        <cfvo type="num" val="50"/>
        <cfvo type="num" val="75"/>
      </iconSet>
    </cfRule>
  </conditionalFormatting>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J17"/>
  <sheetViews>
    <sheetView showGridLines="0" topLeftCell="C1" zoomScale="120" zoomScaleNormal="120" workbookViewId="0">
      <selection activeCell="D12" sqref="D12"/>
    </sheetView>
  </sheetViews>
  <sheetFormatPr defaultRowHeight="14.25" outlineLevelRow="2" x14ac:dyDescent="0.45"/>
  <cols>
    <col min="1" max="2" width="18" hidden="1" customWidth="1"/>
    <col min="3" max="3" width="0.6640625" customWidth="1"/>
    <col min="4" max="4" width="55.265625" customWidth="1"/>
    <col min="5" max="7" width="18" customWidth="1"/>
    <col min="8" max="8" width="15.86328125" customWidth="1"/>
    <col min="9" max="9" width="15.59765625" hidden="1" customWidth="1"/>
    <col min="10" max="10" width="18" hidden="1" customWidth="1"/>
  </cols>
  <sheetData>
    <row r="1" spans="1:10" ht="3.95" customHeight="1" x14ac:dyDescent="0.45"/>
    <row r="2" spans="1:10" ht="15.75" x14ac:dyDescent="0.5">
      <c r="A2" s="5" t="s">
        <v>0</v>
      </c>
      <c r="B2" s="5" t="s">
        <v>1</v>
      </c>
      <c r="C2" s="5"/>
      <c r="D2" s="7" t="s">
        <v>2</v>
      </c>
      <c r="E2" s="7" t="s">
        <v>3</v>
      </c>
      <c r="F2" s="7" t="s">
        <v>4</v>
      </c>
      <c r="G2" s="7" t="s">
        <v>5</v>
      </c>
      <c r="H2" s="7" t="s">
        <v>6</v>
      </c>
      <c r="I2" s="7" t="s">
        <v>7</v>
      </c>
      <c r="J2" s="7" t="s">
        <v>8</v>
      </c>
    </row>
    <row r="3" spans="1:10" ht="18" x14ac:dyDescent="0.55000000000000004">
      <c r="A3" s="6" t="s">
        <v>9</v>
      </c>
      <c r="B3" s="6" t="s">
        <v>10</v>
      </c>
      <c r="C3" s="6"/>
      <c r="D3" s="14" t="s">
        <v>92</v>
      </c>
      <c r="E3" s="8">
        <f>100%*E4</f>
        <v>32</v>
      </c>
      <c r="F3" s="8">
        <f>33%*F4+33%*F5+33%*F6</f>
        <v>58.08</v>
      </c>
      <c r="G3" s="8">
        <f>40%*G4+40%*G5+20%*G6</f>
        <v>3.8000000000000003</v>
      </c>
      <c r="H3" s="8">
        <f>40%*H4+40%*H5+20%*H6</f>
        <v>30.700000000000003</v>
      </c>
      <c r="I3" s="2" t="s">
        <v>12</v>
      </c>
      <c r="J3" s="2" t="s">
        <v>13</v>
      </c>
    </row>
    <row r="4" spans="1:10" outlineLevel="1" x14ac:dyDescent="0.45">
      <c r="A4" s="2"/>
      <c r="B4" s="2"/>
      <c r="C4" s="2"/>
      <c r="D4" s="4" t="s">
        <v>93</v>
      </c>
      <c r="E4" s="13">
        <v>32</v>
      </c>
      <c r="F4" s="13">
        <v>40</v>
      </c>
      <c r="G4" s="2">
        <v>-19</v>
      </c>
      <c r="H4" s="2">
        <v>13.5</v>
      </c>
      <c r="I4" s="2"/>
      <c r="J4" s="2"/>
    </row>
    <row r="5" spans="1:10" outlineLevel="1" x14ac:dyDescent="0.45">
      <c r="A5" s="2"/>
      <c r="B5" s="2"/>
      <c r="C5" s="2"/>
      <c r="D5" s="4" t="s">
        <v>94</v>
      </c>
      <c r="E5" s="13">
        <v>40</v>
      </c>
      <c r="F5" s="13">
        <v>73</v>
      </c>
      <c r="G5" s="2">
        <v>19</v>
      </c>
      <c r="H5" s="2">
        <v>50.5</v>
      </c>
      <c r="I5" s="2"/>
      <c r="J5" s="2"/>
    </row>
    <row r="6" spans="1:10" outlineLevel="1" x14ac:dyDescent="0.45">
      <c r="A6" s="2"/>
      <c r="B6" s="2"/>
      <c r="C6" s="2"/>
      <c r="D6" s="4" t="s">
        <v>95</v>
      </c>
      <c r="E6" s="13">
        <v>17</v>
      </c>
      <c r="F6" s="13">
        <v>63</v>
      </c>
      <c r="G6" s="2">
        <v>19</v>
      </c>
      <c r="H6" s="2">
        <v>25.5</v>
      </c>
      <c r="I6" s="2"/>
      <c r="J6" s="2"/>
    </row>
    <row r="7" spans="1:10" x14ac:dyDescent="0.45">
      <c r="E7" s="3"/>
      <c r="F7" s="3"/>
      <c r="G7" s="3"/>
      <c r="H7" s="3"/>
    </row>
    <row r="8" spans="1:10" ht="18" x14ac:dyDescent="0.55000000000000004">
      <c r="D8" s="15" t="s">
        <v>29</v>
      </c>
    </row>
    <row r="9" spans="1:10" ht="3.4" customHeight="1" x14ac:dyDescent="0.45"/>
    <row r="10" spans="1:10" ht="15.75" x14ac:dyDescent="0.5">
      <c r="A10" s="1" t="s">
        <v>0</v>
      </c>
      <c r="B10" s="5" t="s">
        <v>1</v>
      </c>
      <c r="C10" s="5"/>
      <c r="D10" s="7" t="s">
        <v>2</v>
      </c>
      <c r="E10" s="7" t="s">
        <v>3</v>
      </c>
      <c r="F10" s="7" t="s">
        <v>4</v>
      </c>
      <c r="G10" s="7" t="s">
        <v>5</v>
      </c>
      <c r="H10" s="7" t="s">
        <v>6</v>
      </c>
      <c r="I10" s="1" t="s">
        <v>7</v>
      </c>
      <c r="J10" s="1" t="s">
        <v>8</v>
      </c>
    </row>
    <row r="11" spans="1:10" ht="31.15" x14ac:dyDescent="0.55000000000000004">
      <c r="A11" s="2" t="s">
        <v>9</v>
      </c>
      <c r="B11" s="2" t="s">
        <v>10</v>
      </c>
      <c r="C11" s="2"/>
      <c r="D11" s="14" t="s">
        <v>98</v>
      </c>
      <c r="E11" s="8">
        <f>50%*E14+50%*E16</f>
        <v>36</v>
      </c>
      <c r="F11" s="8">
        <f>25%*F13+25%*F14+10%*F15+15%*F17+25%*F16</f>
        <v>61.2</v>
      </c>
      <c r="G11" s="8">
        <f>15%*G14+5%*G17+40%*G15+5%*G12+20%*G13+25%*G16</f>
        <v>46.050000000000004</v>
      </c>
      <c r="H11" s="8">
        <f>15%*H12+10%*H13+15%*H14+30%*H15+20%*H16+10%*H17</f>
        <v>53.975000000000001</v>
      </c>
      <c r="I11" s="2" t="s">
        <v>12</v>
      </c>
      <c r="J11" s="2" t="s">
        <v>13</v>
      </c>
    </row>
    <row r="12" spans="1:10" outlineLevel="1" x14ac:dyDescent="0.45">
      <c r="D12" s="10" t="s">
        <v>96</v>
      </c>
      <c r="E12" s="13">
        <v>-25</v>
      </c>
      <c r="F12" s="13">
        <v>13</v>
      </c>
      <c r="G12" s="2">
        <v>0</v>
      </c>
      <c r="H12" s="2">
        <v>24</v>
      </c>
    </row>
    <row r="13" spans="1:10" ht="15.75" outlineLevel="1" x14ac:dyDescent="0.5">
      <c r="A13" s="2"/>
      <c r="B13" s="2"/>
      <c r="C13" s="2"/>
      <c r="D13" s="11" t="s">
        <v>77</v>
      </c>
      <c r="E13" s="13">
        <v>54</v>
      </c>
      <c r="F13" s="13">
        <v>84</v>
      </c>
      <c r="G13" s="2">
        <v>40</v>
      </c>
      <c r="H13" s="2">
        <v>75</v>
      </c>
      <c r="I13" s="2"/>
      <c r="J13" s="2"/>
    </row>
    <row r="14" spans="1:10" outlineLevel="2" x14ac:dyDescent="0.45">
      <c r="A14" s="2"/>
      <c r="B14" s="2"/>
      <c r="C14" s="2"/>
      <c r="D14" s="4" t="s">
        <v>93</v>
      </c>
      <c r="E14" s="13">
        <v>32</v>
      </c>
      <c r="F14" s="13">
        <v>40</v>
      </c>
      <c r="G14" s="2">
        <v>-19</v>
      </c>
      <c r="H14" s="2">
        <v>13.5</v>
      </c>
      <c r="I14" s="2"/>
      <c r="J14" s="2"/>
    </row>
    <row r="15" spans="1:10" outlineLevel="2" x14ac:dyDescent="0.45">
      <c r="A15" s="2"/>
      <c r="B15" s="2"/>
      <c r="C15" s="2"/>
      <c r="D15" s="4" t="s">
        <v>97</v>
      </c>
      <c r="E15" s="13">
        <v>18</v>
      </c>
      <c r="F15" s="13">
        <v>25</v>
      </c>
      <c r="G15" s="2">
        <v>88</v>
      </c>
      <c r="H15" s="2">
        <v>94</v>
      </c>
      <c r="I15" s="2"/>
      <c r="J15" s="2"/>
    </row>
    <row r="16" spans="1:10" outlineLevel="2" x14ac:dyDescent="0.45">
      <c r="A16" s="2"/>
      <c r="B16" s="2"/>
      <c r="D16" s="4" t="s">
        <v>94</v>
      </c>
      <c r="E16" s="13">
        <v>40</v>
      </c>
      <c r="F16" s="13">
        <v>73</v>
      </c>
      <c r="G16" s="2">
        <v>19</v>
      </c>
      <c r="H16" s="2">
        <v>50.5</v>
      </c>
      <c r="I16" s="2"/>
      <c r="J16" s="2"/>
    </row>
    <row r="17" spans="1:10" outlineLevel="2" x14ac:dyDescent="0.45">
      <c r="A17" s="2"/>
      <c r="B17" s="2"/>
      <c r="C17" s="2"/>
      <c r="D17" s="4" t="s">
        <v>95</v>
      </c>
      <c r="E17" s="13">
        <v>17</v>
      </c>
      <c r="F17" s="13">
        <v>63</v>
      </c>
      <c r="G17" s="2">
        <v>19</v>
      </c>
      <c r="H17" s="2">
        <v>25.5</v>
      </c>
      <c r="I17" s="2"/>
      <c r="J17" s="2"/>
    </row>
  </sheetData>
  <conditionalFormatting sqref="E3">
    <cfRule type="iconSet" priority="50">
      <iconSet iconSet="4Rating">
        <cfvo type="percent" val="0"/>
        <cfvo type="num" val="25"/>
        <cfvo type="num" val="50"/>
        <cfvo type="num" val="75"/>
      </iconSet>
    </cfRule>
  </conditionalFormatting>
  <conditionalFormatting sqref="G3:H6">
    <cfRule type="iconSet" priority="51">
      <iconSet iconSet="4Rating">
        <cfvo type="percent" val="0"/>
        <cfvo type="num" val="10"/>
        <cfvo type="num" val="25"/>
        <cfvo type="num" val="45"/>
      </iconSet>
    </cfRule>
  </conditionalFormatting>
  <conditionalFormatting sqref="F3">
    <cfRule type="iconSet" priority="49">
      <iconSet iconSet="4Rating">
        <cfvo type="percent" val="0"/>
        <cfvo type="num" val="25"/>
        <cfvo type="num" val="50"/>
        <cfvo type="num" val="75"/>
      </iconSet>
    </cfRule>
  </conditionalFormatting>
  <conditionalFormatting sqref="F4">
    <cfRule type="iconSet" priority="48">
      <iconSet iconSet="4Rating">
        <cfvo type="percent" val="0"/>
        <cfvo type="num" val="25"/>
        <cfvo type="num" val="50"/>
        <cfvo type="num" val="75"/>
      </iconSet>
    </cfRule>
  </conditionalFormatting>
  <conditionalFormatting sqref="F5:F6">
    <cfRule type="iconSet" priority="47">
      <iconSet iconSet="4Rating">
        <cfvo type="percent" val="0"/>
        <cfvo type="num" val="25"/>
        <cfvo type="num" val="50"/>
        <cfvo type="num" val="75"/>
      </iconSet>
    </cfRule>
  </conditionalFormatting>
  <conditionalFormatting sqref="E4:E6">
    <cfRule type="iconSet" priority="46">
      <iconSet iconSet="4Rating">
        <cfvo type="percent" val="0"/>
        <cfvo type="num" val="25"/>
        <cfvo type="num" val="50"/>
        <cfvo type="num" val="75"/>
      </iconSet>
    </cfRule>
  </conditionalFormatting>
  <conditionalFormatting sqref="E11">
    <cfRule type="iconSet" priority="14">
      <iconSet iconSet="4Rating">
        <cfvo type="percent" val="0"/>
        <cfvo type="num" val="25"/>
        <cfvo type="num" val="50"/>
        <cfvo type="num" val="75"/>
      </iconSet>
    </cfRule>
  </conditionalFormatting>
  <conditionalFormatting sqref="G11:H11">
    <cfRule type="iconSet" priority="15">
      <iconSet iconSet="4Rating">
        <cfvo type="percent" val="0"/>
        <cfvo type="num" val="10"/>
        <cfvo type="num" val="25"/>
        <cfvo type="num" val="45"/>
      </iconSet>
    </cfRule>
  </conditionalFormatting>
  <conditionalFormatting sqref="F11">
    <cfRule type="iconSet" priority="13">
      <iconSet iconSet="4Rating">
        <cfvo type="percent" val="0"/>
        <cfvo type="num" val="25"/>
        <cfvo type="num" val="50"/>
        <cfvo type="num" val="75"/>
      </iconSet>
    </cfRule>
  </conditionalFormatting>
  <conditionalFormatting sqref="G12:H13 G15:H15">
    <cfRule type="iconSet" priority="12">
      <iconSet iconSet="4Rating">
        <cfvo type="percent" val="0"/>
        <cfvo type="num" val="10"/>
        <cfvo type="num" val="25"/>
        <cfvo type="num" val="45"/>
      </iconSet>
    </cfRule>
  </conditionalFormatting>
  <conditionalFormatting sqref="F12:F13 F15">
    <cfRule type="iconSet" priority="11">
      <iconSet iconSet="4Rating">
        <cfvo type="percent" val="0"/>
        <cfvo type="num" val="25"/>
        <cfvo type="num" val="50"/>
        <cfvo type="num" val="75"/>
      </iconSet>
    </cfRule>
  </conditionalFormatting>
  <conditionalFormatting sqref="E12:E13 E15">
    <cfRule type="iconSet" priority="10">
      <iconSet iconSet="4Rating">
        <cfvo type="percent" val="0"/>
        <cfvo type="num" val="25"/>
        <cfvo type="num" val="50"/>
        <cfvo type="num" val="75"/>
      </iconSet>
    </cfRule>
  </conditionalFormatting>
  <conditionalFormatting sqref="G14:H14">
    <cfRule type="iconSet" priority="9">
      <iconSet iconSet="4Rating">
        <cfvo type="percent" val="0"/>
        <cfvo type="num" val="10"/>
        <cfvo type="num" val="25"/>
        <cfvo type="num" val="45"/>
      </iconSet>
    </cfRule>
  </conditionalFormatting>
  <conditionalFormatting sqref="F14">
    <cfRule type="iconSet" priority="8">
      <iconSet iconSet="4Rating">
        <cfvo type="percent" val="0"/>
        <cfvo type="num" val="25"/>
        <cfvo type="num" val="50"/>
        <cfvo type="num" val="75"/>
      </iconSet>
    </cfRule>
  </conditionalFormatting>
  <conditionalFormatting sqref="E14">
    <cfRule type="iconSet" priority="7">
      <iconSet iconSet="4Rating">
        <cfvo type="percent" val="0"/>
        <cfvo type="num" val="25"/>
        <cfvo type="num" val="50"/>
        <cfvo type="num" val="75"/>
      </iconSet>
    </cfRule>
  </conditionalFormatting>
  <conditionalFormatting sqref="G16:H16">
    <cfRule type="iconSet" priority="6">
      <iconSet iconSet="4Rating">
        <cfvo type="percent" val="0"/>
        <cfvo type="num" val="10"/>
        <cfvo type="num" val="25"/>
        <cfvo type="num" val="45"/>
      </iconSet>
    </cfRule>
  </conditionalFormatting>
  <conditionalFormatting sqref="F16">
    <cfRule type="iconSet" priority="5">
      <iconSet iconSet="4Rating">
        <cfvo type="percent" val="0"/>
        <cfvo type="num" val="25"/>
        <cfvo type="num" val="50"/>
        <cfvo type="num" val="75"/>
      </iconSet>
    </cfRule>
  </conditionalFormatting>
  <conditionalFormatting sqref="E16">
    <cfRule type="iconSet" priority="4">
      <iconSet iconSet="4Rating">
        <cfvo type="percent" val="0"/>
        <cfvo type="num" val="25"/>
        <cfvo type="num" val="50"/>
        <cfvo type="num" val="75"/>
      </iconSet>
    </cfRule>
  </conditionalFormatting>
  <conditionalFormatting sqref="G17:H17">
    <cfRule type="iconSet" priority="3">
      <iconSet iconSet="4Rating">
        <cfvo type="percent" val="0"/>
        <cfvo type="num" val="10"/>
        <cfvo type="num" val="25"/>
        <cfvo type="num" val="45"/>
      </iconSet>
    </cfRule>
  </conditionalFormatting>
  <conditionalFormatting sqref="F17">
    <cfRule type="iconSet" priority="2">
      <iconSet iconSet="4Rating">
        <cfvo type="percent" val="0"/>
        <cfvo type="num" val="25"/>
        <cfvo type="num" val="50"/>
        <cfvo type="num" val="75"/>
      </iconSet>
    </cfRule>
  </conditionalFormatting>
  <conditionalFormatting sqref="E17">
    <cfRule type="iconSet" priority="1">
      <iconSet iconSet="4Rating">
        <cfvo type="percent" val="0"/>
        <cfvo type="num" val="25"/>
        <cfvo type="num" val="50"/>
        <cfvo type="num" val="75"/>
      </iconSet>
    </cfRule>
  </conditionalFormatting>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J21"/>
  <sheetViews>
    <sheetView showGridLines="0" topLeftCell="C1" zoomScale="120" zoomScaleNormal="120" workbookViewId="0">
      <selection activeCell="D18" sqref="D18:H18"/>
    </sheetView>
  </sheetViews>
  <sheetFormatPr defaultRowHeight="14.25" outlineLevelRow="2" x14ac:dyDescent="0.45"/>
  <cols>
    <col min="1" max="2" width="18" hidden="1" customWidth="1"/>
    <col min="3" max="3" width="0.6640625" customWidth="1"/>
    <col min="4" max="4" width="55.265625" customWidth="1"/>
    <col min="5" max="7" width="18" customWidth="1"/>
    <col min="8" max="8" width="15.86328125" customWidth="1"/>
    <col min="9" max="9" width="15.59765625" hidden="1" customWidth="1"/>
    <col min="10" max="10" width="18" hidden="1" customWidth="1"/>
  </cols>
  <sheetData>
    <row r="1" spans="1:10" ht="3.95" customHeight="1" x14ac:dyDescent="0.45"/>
    <row r="2" spans="1:10" ht="15.75" x14ac:dyDescent="0.5">
      <c r="A2" s="5" t="s">
        <v>0</v>
      </c>
      <c r="B2" s="5" t="s">
        <v>1</v>
      </c>
      <c r="C2" s="5"/>
      <c r="D2" s="7" t="s">
        <v>2</v>
      </c>
      <c r="E2" s="7" t="s">
        <v>3</v>
      </c>
      <c r="F2" s="7" t="s">
        <v>4</v>
      </c>
      <c r="G2" s="7" t="s">
        <v>5</v>
      </c>
      <c r="H2" s="7" t="s">
        <v>6</v>
      </c>
      <c r="I2" s="7" t="s">
        <v>7</v>
      </c>
      <c r="J2" s="7" t="s">
        <v>8</v>
      </c>
    </row>
    <row r="3" spans="1:10" ht="31.15" x14ac:dyDescent="0.55000000000000004">
      <c r="A3" s="6" t="s">
        <v>9</v>
      </c>
      <c r="B3" s="6" t="s">
        <v>10</v>
      </c>
      <c r="C3" s="6"/>
      <c r="D3" s="14" t="s">
        <v>99</v>
      </c>
      <c r="E3" s="8">
        <f>70%*E4+30%*E6</f>
        <v>64.5</v>
      </c>
      <c r="F3" s="8">
        <f>33%*F4+33%*F5+33%*F6</f>
        <v>38.61</v>
      </c>
      <c r="G3" s="8">
        <f>40%*G4+40%*G5+20%*G6</f>
        <v>40</v>
      </c>
      <c r="H3" s="8">
        <f>40%*H4+40%*H5+20%*H6</f>
        <v>60</v>
      </c>
      <c r="I3" s="2" t="s">
        <v>12</v>
      </c>
      <c r="J3" s="2" t="s">
        <v>13</v>
      </c>
    </row>
    <row r="4" spans="1:10" outlineLevel="1" x14ac:dyDescent="0.45">
      <c r="A4" s="2"/>
      <c r="B4" s="2"/>
      <c r="C4" s="2"/>
      <c r="D4" s="4" t="s">
        <v>102</v>
      </c>
      <c r="E4" s="13">
        <v>87</v>
      </c>
      <c r="F4" s="13">
        <v>29</v>
      </c>
      <c r="G4" s="2">
        <v>22</v>
      </c>
      <c r="H4" s="2">
        <v>54</v>
      </c>
      <c r="I4" s="2"/>
      <c r="J4" s="2"/>
    </row>
    <row r="5" spans="1:10" outlineLevel="1" x14ac:dyDescent="0.45">
      <c r="A5" s="2"/>
      <c r="B5" s="2"/>
      <c r="C5" s="2"/>
      <c r="D5" s="4" t="s">
        <v>100</v>
      </c>
      <c r="E5" s="13">
        <v>5</v>
      </c>
      <c r="F5" s="13">
        <v>35</v>
      </c>
      <c r="G5" s="2">
        <v>37</v>
      </c>
      <c r="H5" s="2">
        <v>55</v>
      </c>
      <c r="I5" s="2"/>
      <c r="J5" s="2"/>
    </row>
    <row r="6" spans="1:10" outlineLevel="1" x14ac:dyDescent="0.45">
      <c r="A6" s="2"/>
      <c r="B6" s="2"/>
      <c r="C6" s="2"/>
      <c r="D6" s="4" t="s">
        <v>101</v>
      </c>
      <c r="E6" s="13">
        <v>12</v>
      </c>
      <c r="F6" s="13">
        <v>53</v>
      </c>
      <c r="G6" s="2">
        <v>82</v>
      </c>
      <c r="H6" s="2">
        <v>82</v>
      </c>
      <c r="I6" s="2"/>
      <c r="J6" s="2"/>
    </row>
    <row r="7" spans="1:10" x14ac:dyDescent="0.45">
      <c r="E7" s="3"/>
      <c r="F7" s="3"/>
      <c r="G7" s="3"/>
      <c r="H7" s="3"/>
    </row>
    <row r="8" spans="1:10" ht="18" x14ac:dyDescent="0.55000000000000004">
      <c r="D8" s="15" t="s">
        <v>29</v>
      </c>
    </row>
    <row r="9" spans="1:10" ht="3" customHeight="1" x14ac:dyDescent="0.45"/>
    <row r="10" spans="1:10" ht="15.75" x14ac:dyDescent="0.5">
      <c r="A10" s="1" t="s">
        <v>0</v>
      </c>
      <c r="B10" s="5" t="s">
        <v>1</v>
      </c>
      <c r="C10" s="5"/>
      <c r="D10" s="7" t="s">
        <v>2</v>
      </c>
      <c r="E10" s="7" t="s">
        <v>3</v>
      </c>
      <c r="F10" s="7" t="s">
        <v>4</v>
      </c>
      <c r="G10" s="7" t="s">
        <v>5</v>
      </c>
      <c r="H10" s="7" t="s">
        <v>6</v>
      </c>
      <c r="I10" s="1" t="s">
        <v>7</v>
      </c>
      <c r="J10" s="1" t="s">
        <v>8</v>
      </c>
    </row>
    <row r="11" spans="1:10" hidden="1" x14ac:dyDescent="0.45">
      <c r="A11" s="2" t="s">
        <v>9</v>
      </c>
      <c r="B11" s="2" t="s">
        <v>10</v>
      </c>
      <c r="C11" s="2"/>
      <c r="D11" s="2" t="s">
        <v>11</v>
      </c>
      <c r="E11" s="2">
        <v>22</v>
      </c>
      <c r="F11" s="2">
        <v>43</v>
      </c>
      <c r="G11" s="2">
        <v>16</v>
      </c>
      <c r="H11" s="2">
        <v>28</v>
      </c>
      <c r="I11" s="2" t="s">
        <v>12</v>
      </c>
      <c r="J11" s="2" t="s">
        <v>13</v>
      </c>
    </row>
    <row r="12" spans="1:10" hidden="1" x14ac:dyDescent="0.45">
      <c r="A12" s="2"/>
      <c r="B12" s="2"/>
      <c r="C12" s="2"/>
      <c r="D12" s="2"/>
      <c r="E12" s="2"/>
      <c r="F12" s="2"/>
      <c r="G12" s="2"/>
      <c r="H12" s="2"/>
      <c r="I12" s="2"/>
      <c r="J12" s="2"/>
    </row>
    <row r="13" spans="1:10" hidden="1" x14ac:dyDescent="0.45">
      <c r="A13" s="2"/>
      <c r="B13" s="2"/>
      <c r="C13" s="2"/>
      <c r="D13" s="2"/>
      <c r="E13" s="2"/>
      <c r="F13" s="2"/>
      <c r="G13" s="2"/>
      <c r="H13" s="2"/>
      <c r="I13" s="2"/>
      <c r="J13" s="2"/>
    </row>
    <row r="14" spans="1:10" hidden="1" x14ac:dyDescent="0.45">
      <c r="A14" s="2"/>
      <c r="B14" s="2"/>
      <c r="C14" s="2"/>
      <c r="D14" s="2"/>
      <c r="E14" s="2"/>
      <c r="F14" s="2"/>
      <c r="G14" s="2"/>
      <c r="H14" s="2"/>
      <c r="I14" s="2"/>
      <c r="J14" s="2"/>
    </row>
    <row r="15" spans="1:10" hidden="1" x14ac:dyDescent="0.45">
      <c r="A15" s="2"/>
      <c r="B15" s="2"/>
      <c r="C15" s="2"/>
      <c r="D15" s="2"/>
      <c r="E15" s="2"/>
      <c r="F15" s="2"/>
      <c r="G15" s="2"/>
      <c r="H15" s="2"/>
      <c r="I15" s="2"/>
      <c r="J15" s="2"/>
    </row>
    <row r="16" spans="1:10" ht="31.15" x14ac:dyDescent="0.55000000000000004">
      <c r="A16" s="2" t="s">
        <v>9</v>
      </c>
      <c r="B16" s="2" t="s">
        <v>10</v>
      </c>
      <c r="C16" s="2"/>
      <c r="D16" s="14" t="s">
        <v>103</v>
      </c>
      <c r="E16" s="8">
        <f>70%*E19+30%*E21</f>
        <v>64.5</v>
      </c>
      <c r="F16" s="8">
        <f>25%*F18+25%*F19+25%*F20+25%*F21</f>
        <v>51.5</v>
      </c>
      <c r="G16" s="8">
        <f>25%*G19+10%*G21+40%*G20+5%*G17+20%*G18</f>
        <v>45.099999999999994</v>
      </c>
      <c r="H16" s="8">
        <f>15%*H19+20%*H21+40%*H20+15%*H17+10%*H18</f>
        <v>60.900000000000006</v>
      </c>
      <c r="I16" s="2" t="s">
        <v>12</v>
      </c>
      <c r="J16" s="2" t="s">
        <v>13</v>
      </c>
    </row>
    <row r="17" spans="1:10" outlineLevel="1" x14ac:dyDescent="0.45">
      <c r="D17" s="10" t="s">
        <v>23</v>
      </c>
      <c r="E17" s="13">
        <v>-22</v>
      </c>
      <c r="F17" s="13">
        <v>10</v>
      </c>
      <c r="G17" s="2">
        <v>8</v>
      </c>
      <c r="H17" s="2">
        <v>34</v>
      </c>
    </row>
    <row r="18" spans="1:10" ht="15.75" outlineLevel="1" x14ac:dyDescent="0.5">
      <c r="A18" s="2"/>
      <c r="B18" s="2"/>
      <c r="C18" s="2"/>
      <c r="D18" s="11" t="s">
        <v>79</v>
      </c>
      <c r="E18" s="13">
        <v>85</v>
      </c>
      <c r="F18" s="13">
        <v>89</v>
      </c>
      <c r="G18" s="2">
        <v>81</v>
      </c>
      <c r="H18" s="2">
        <v>93</v>
      </c>
      <c r="I18" s="2"/>
      <c r="J18" s="2"/>
    </row>
    <row r="19" spans="1:10" outlineLevel="2" x14ac:dyDescent="0.45">
      <c r="A19" s="2"/>
      <c r="B19" s="2"/>
      <c r="C19" s="2"/>
      <c r="D19" s="4" t="s">
        <v>102</v>
      </c>
      <c r="E19" s="13">
        <v>87</v>
      </c>
      <c r="F19" s="13">
        <v>29</v>
      </c>
      <c r="G19" s="2">
        <v>22</v>
      </c>
      <c r="H19" s="2">
        <v>54</v>
      </c>
      <c r="I19" s="2"/>
      <c r="J19" s="2"/>
    </row>
    <row r="20" spans="1:10" outlineLevel="2" x14ac:dyDescent="0.45">
      <c r="A20" s="2"/>
      <c r="B20" s="2"/>
      <c r="C20" s="2"/>
      <c r="D20" s="4" t="s">
        <v>100</v>
      </c>
      <c r="E20" s="13">
        <v>5</v>
      </c>
      <c r="F20" s="13">
        <v>35</v>
      </c>
      <c r="G20" s="2">
        <v>37</v>
      </c>
      <c r="H20" s="2">
        <v>55</v>
      </c>
      <c r="I20" s="2"/>
      <c r="J20" s="2"/>
    </row>
    <row r="21" spans="1:10" outlineLevel="2" x14ac:dyDescent="0.45">
      <c r="A21" s="2"/>
      <c r="B21" s="2"/>
      <c r="D21" s="4" t="s">
        <v>101</v>
      </c>
      <c r="E21" s="13">
        <v>12</v>
      </c>
      <c r="F21" s="13">
        <v>53</v>
      </c>
      <c r="G21" s="2">
        <v>82</v>
      </c>
      <c r="H21" s="2">
        <v>82</v>
      </c>
      <c r="I21" s="2"/>
      <c r="J21" s="2"/>
    </row>
  </sheetData>
  <conditionalFormatting sqref="E3">
    <cfRule type="iconSet" priority="54">
      <iconSet iconSet="4Rating">
        <cfvo type="percent" val="0"/>
        <cfvo type="num" val="25"/>
        <cfvo type="num" val="50"/>
        <cfvo type="num" val="75"/>
      </iconSet>
    </cfRule>
  </conditionalFormatting>
  <conditionalFormatting sqref="G3:H6">
    <cfRule type="iconSet" priority="55">
      <iconSet iconSet="4Rating">
        <cfvo type="percent" val="0"/>
        <cfvo type="num" val="10"/>
        <cfvo type="num" val="25"/>
        <cfvo type="num" val="45"/>
      </iconSet>
    </cfRule>
  </conditionalFormatting>
  <conditionalFormatting sqref="F3">
    <cfRule type="iconSet" priority="53">
      <iconSet iconSet="4Rating">
        <cfvo type="percent" val="0"/>
        <cfvo type="num" val="25"/>
        <cfvo type="num" val="50"/>
        <cfvo type="num" val="75"/>
      </iconSet>
    </cfRule>
  </conditionalFormatting>
  <conditionalFormatting sqref="F4">
    <cfRule type="iconSet" priority="52">
      <iconSet iconSet="4Rating">
        <cfvo type="percent" val="0"/>
        <cfvo type="num" val="25"/>
        <cfvo type="num" val="50"/>
        <cfvo type="num" val="75"/>
      </iconSet>
    </cfRule>
  </conditionalFormatting>
  <conditionalFormatting sqref="F5:F6">
    <cfRule type="iconSet" priority="51">
      <iconSet iconSet="4Rating">
        <cfvo type="percent" val="0"/>
        <cfvo type="num" val="25"/>
        <cfvo type="num" val="50"/>
        <cfvo type="num" val="75"/>
      </iconSet>
    </cfRule>
  </conditionalFormatting>
  <conditionalFormatting sqref="E4:E6">
    <cfRule type="iconSet" priority="50">
      <iconSet iconSet="4Rating">
        <cfvo type="percent" val="0"/>
        <cfvo type="num" val="25"/>
        <cfvo type="num" val="50"/>
        <cfvo type="num" val="75"/>
      </iconSet>
    </cfRule>
  </conditionalFormatting>
  <conditionalFormatting sqref="E11:E15">
    <cfRule type="iconSet" priority="28">
      <iconSet iconSet="4TrafficLights">
        <cfvo type="percent" val="0"/>
        <cfvo type="num" val="25"/>
        <cfvo type="num" val="50"/>
        <cfvo type="num" val="75"/>
      </iconSet>
    </cfRule>
  </conditionalFormatting>
  <conditionalFormatting sqref="F11:F15">
    <cfRule type="iconSet" priority="27">
      <iconSet iconSet="4TrafficLights">
        <cfvo type="percent" val="0"/>
        <cfvo type="num" val="25"/>
        <cfvo type="num" val="50"/>
        <cfvo type="num" val="75"/>
      </iconSet>
    </cfRule>
  </conditionalFormatting>
  <conditionalFormatting sqref="G11:H15">
    <cfRule type="iconSet" priority="26">
      <iconSet iconSet="4TrafficLights">
        <cfvo type="percent" val="0"/>
        <cfvo type="num" val="10"/>
        <cfvo type="num" val="25"/>
        <cfvo type="num" val="45"/>
      </iconSet>
    </cfRule>
  </conditionalFormatting>
  <conditionalFormatting sqref="G16:H16">
    <cfRule type="iconSet" priority="25">
      <iconSet iconSet="4Rating">
        <cfvo type="percent" val="0"/>
        <cfvo type="num" val="10"/>
        <cfvo type="num" val="25"/>
        <cfvo type="num" val="45"/>
      </iconSet>
    </cfRule>
  </conditionalFormatting>
  <conditionalFormatting sqref="F16">
    <cfRule type="iconSet" priority="23">
      <iconSet iconSet="4Rating">
        <cfvo type="percent" val="0"/>
        <cfvo type="num" val="25"/>
        <cfvo type="num" val="50"/>
        <cfvo type="num" val="75"/>
      </iconSet>
    </cfRule>
  </conditionalFormatting>
  <conditionalFormatting sqref="G17:H17">
    <cfRule type="iconSet" priority="22">
      <iconSet iconSet="4Rating">
        <cfvo type="percent" val="0"/>
        <cfvo type="num" val="10"/>
        <cfvo type="num" val="25"/>
        <cfvo type="num" val="45"/>
      </iconSet>
    </cfRule>
  </conditionalFormatting>
  <conditionalFormatting sqref="F17">
    <cfRule type="iconSet" priority="21">
      <iconSet iconSet="4Rating">
        <cfvo type="percent" val="0"/>
        <cfvo type="num" val="25"/>
        <cfvo type="num" val="50"/>
        <cfvo type="num" val="75"/>
      </iconSet>
    </cfRule>
  </conditionalFormatting>
  <conditionalFormatting sqref="E17">
    <cfRule type="iconSet" priority="20">
      <iconSet iconSet="4Rating">
        <cfvo type="percent" val="0"/>
        <cfvo type="num" val="25"/>
        <cfvo type="num" val="50"/>
        <cfvo type="num" val="75"/>
      </iconSet>
    </cfRule>
  </conditionalFormatting>
  <conditionalFormatting sqref="G19:H19">
    <cfRule type="iconSet" priority="13">
      <iconSet iconSet="4Rating">
        <cfvo type="percent" val="0"/>
        <cfvo type="num" val="10"/>
        <cfvo type="num" val="25"/>
        <cfvo type="num" val="45"/>
      </iconSet>
    </cfRule>
  </conditionalFormatting>
  <conditionalFormatting sqref="F19">
    <cfRule type="iconSet" priority="12">
      <iconSet iconSet="4Rating">
        <cfvo type="percent" val="0"/>
        <cfvo type="num" val="25"/>
        <cfvo type="num" val="50"/>
        <cfvo type="num" val="75"/>
      </iconSet>
    </cfRule>
  </conditionalFormatting>
  <conditionalFormatting sqref="E19">
    <cfRule type="iconSet" priority="11">
      <iconSet iconSet="4Rating">
        <cfvo type="percent" val="0"/>
        <cfvo type="num" val="25"/>
        <cfvo type="num" val="50"/>
        <cfvo type="num" val="75"/>
      </iconSet>
    </cfRule>
  </conditionalFormatting>
  <conditionalFormatting sqref="G20:H20">
    <cfRule type="iconSet" priority="10">
      <iconSet iconSet="4Rating">
        <cfvo type="percent" val="0"/>
        <cfvo type="num" val="10"/>
        <cfvo type="num" val="25"/>
        <cfvo type="num" val="45"/>
      </iconSet>
    </cfRule>
  </conditionalFormatting>
  <conditionalFormatting sqref="F20">
    <cfRule type="iconSet" priority="9">
      <iconSet iconSet="4Rating">
        <cfvo type="percent" val="0"/>
        <cfvo type="num" val="25"/>
        <cfvo type="num" val="50"/>
        <cfvo type="num" val="75"/>
      </iconSet>
    </cfRule>
  </conditionalFormatting>
  <conditionalFormatting sqref="E20">
    <cfRule type="iconSet" priority="8">
      <iconSet iconSet="4Rating">
        <cfvo type="percent" val="0"/>
        <cfvo type="num" val="25"/>
        <cfvo type="num" val="50"/>
        <cfvo type="num" val="75"/>
      </iconSet>
    </cfRule>
  </conditionalFormatting>
  <conditionalFormatting sqref="G21:H21">
    <cfRule type="iconSet" priority="7">
      <iconSet iconSet="4Rating">
        <cfvo type="percent" val="0"/>
        <cfvo type="num" val="10"/>
        <cfvo type="num" val="25"/>
        <cfvo type="num" val="45"/>
      </iconSet>
    </cfRule>
  </conditionalFormatting>
  <conditionalFormatting sqref="F21">
    <cfRule type="iconSet" priority="6">
      <iconSet iconSet="4Rating">
        <cfvo type="percent" val="0"/>
        <cfvo type="num" val="25"/>
        <cfvo type="num" val="50"/>
        <cfvo type="num" val="75"/>
      </iconSet>
    </cfRule>
  </conditionalFormatting>
  <conditionalFormatting sqref="E21">
    <cfRule type="iconSet" priority="5">
      <iconSet iconSet="4Rating">
        <cfvo type="percent" val="0"/>
        <cfvo type="num" val="25"/>
        <cfvo type="num" val="50"/>
        <cfvo type="num" val="75"/>
      </iconSet>
    </cfRule>
  </conditionalFormatting>
  <conditionalFormatting sqref="E16">
    <cfRule type="iconSet" priority="4">
      <iconSet iconSet="4Rating">
        <cfvo type="percent" val="0"/>
        <cfvo type="num" val="25"/>
        <cfvo type="num" val="50"/>
        <cfvo type="num" val="75"/>
      </iconSet>
    </cfRule>
  </conditionalFormatting>
  <conditionalFormatting sqref="G18:H18">
    <cfRule type="iconSet" priority="3">
      <iconSet iconSet="4Rating">
        <cfvo type="percent" val="0"/>
        <cfvo type="num" val="10"/>
        <cfvo type="num" val="25"/>
        <cfvo type="num" val="45"/>
      </iconSet>
    </cfRule>
  </conditionalFormatting>
  <conditionalFormatting sqref="F18">
    <cfRule type="iconSet" priority="2">
      <iconSet iconSet="4Rating">
        <cfvo type="percent" val="0"/>
        <cfvo type="num" val="25"/>
        <cfvo type="num" val="50"/>
        <cfvo type="num" val="75"/>
      </iconSet>
    </cfRule>
  </conditionalFormatting>
  <conditionalFormatting sqref="E18">
    <cfRule type="iconSet" priority="1">
      <iconSet iconSet="4Rating">
        <cfvo type="percent" val="0"/>
        <cfvo type="num" val="25"/>
        <cfvo type="num" val="50"/>
        <cfvo type="num" val="75"/>
      </iconSet>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Summary</vt:lpstr>
      <vt:lpstr>Dec 7th</vt:lpstr>
      <vt:lpstr>Dec 8th</vt:lpstr>
      <vt:lpstr>Dec 9th</vt:lpstr>
      <vt:lpstr>Dec 10th</vt:lpstr>
      <vt:lpstr>Dec 14th</vt:lpstr>
      <vt:lpstr>Dec 15th</vt:lpstr>
      <vt:lpstr>Dec 16th</vt:lpstr>
      <vt:lpstr>Dec 17th</vt:lpstr>
      <vt:lpstr>Dec 18th</vt:lpstr>
      <vt:lpstr>Dec 21st</vt:lpstr>
      <vt:lpstr>Dec 22nd</vt:lpstr>
      <vt:lpstr>Dec 23rd</vt:lpstr>
      <vt:lpstr>Dec 28th</vt:lpstr>
      <vt:lpstr>Dec 29th</vt:lpstr>
      <vt:lpstr>Dec 30th</vt:lpstr>
      <vt:lpstr>Dec 31st</vt:lpstr>
      <vt:lpstr>2nd report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Krishna Venugopal</dc:creator>
  <cp:keywords/>
  <dc:description/>
  <cp:lastModifiedBy>Gorman, Kenneth</cp:lastModifiedBy>
  <cp:revision/>
  <dcterms:created xsi:type="dcterms:W3CDTF">2020-12-24T15:40:18Z</dcterms:created>
  <dcterms:modified xsi:type="dcterms:W3CDTF">2023-03-24T16:41:45Z</dcterms:modified>
  <cp:category/>
  <cp:contentStatus/>
</cp:coreProperties>
</file>