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_Code\00_Python\01_Hana Thuy\hanaVer1\"/>
    </mc:Choice>
  </mc:AlternateContent>
  <xr:revisionPtr revIDLastSave="0" documentId="8_{3B5C0433-2DB9-4DF1-8797-B7AAB8440884}" xr6:coauthVersionLast="47" xr6:coauthVersionMax="47" xr10:uidLastSave="{00000000-0000-0000-0000-000000000000}"/>
  <bookViews>
    <workbookView xWindow="-108" yWindow="-108" windowWidth="23256" windowHeight="12456" xr2:uid="{411EBE91-F677-4A92-B82F-36A6D50DB17E}"/>
  </bookViews>
  <sheets>
    <sheet name="BK  TINH TY LE PHAN TRAM EUR1" sheetId="1" r:id="rId1"/>
  </sheets>
  <externalReferences>
    <externalReference r:id="rId2"/>
    <externalReference r:id="rId3"/>
  </externalReferences>
  <definedNames>
    <definedName name="_xlnm._FilterDatabase" localSheetId="0" hidden="1">'BK  TINH TY LE PHAN TRAM EUR1'!$A$22:$AR$68</definedName>
    <definedName name="_xlnm.Print_Area" localSheetId="0">'BK  TINH TY LE PHAN TRAM EUR1'!$A$1:$O$68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1" l="1"/>
  <c r="M58" i="1"/>
  <c r="L58" i="1"/>
  <c r="K58" i="1"/>
  <c r="H58" i="1"/>
  <c r="F58" i="1"/>
  <c r="G58" i="1" s="1"/>
  <c r="E58" i="1"/>
  <c r="D58" i="1"/>
  <c r="C58" i="1"/>
  <c r="B58" i="1"/>
  <c r="M57" i="1"/>
  <c r="L57" i="1"/>
  <c r="K57" i="1"/>
  <c r="H57" i="1"/>
  <c r="F57" i="1"/>
  <c r="J57" i="1" s="1"/>
  <c r="E57" i="1"/>
  <c r="D57" i="1"/>
  <c r="C57" i="1"/>
  <c r="B57" i="1"/>
  <c r="M56" i="1"/>
  <c r="L56" i="1"/>
  <c r="K56" i="1"/>
  <c r="J56" i="1"/>
  <c r="H56" i="1"/>
  <c r="F56" i="1"/>
  <c r="E56" i="1"/>
  <c r="D56" i="1"/>
  <c r="C56" i="1"/>
  <c r="B56" i="1"/>
  <c r="M55" i="1"/>
  <c r="L55" i="1"/>
  <c r="K55" i="1"/>
  <c r="H55" i="1"/>
  <c r="F55" i="1"/>
  <c r="J55" i="1" s="1"/>
  <c r="E55" i="1"/>
  <c r="D55" i="1"/>
  <c r="C55" i="1"/>
  <c r="B55" i="1"/>
  <c r="M54" i="1"/>
  <c r="L54" i="1"/>
  <c r="K54" i="1"/>
  <c r="J54" i="1"/>
  <c r="H54" i="1"/>
  <c r="G54" i="1"/>
  <c r="F54" i="1"/>
  <c r="E54" i="1"/>
  <c r="D54" i="1"/>
  <c r="C54" i="1"/>
  <c r="B54" i="1"/>
  <c r="M53" i="1"/>
  <c r="L53" i="1"/>
  <c r="K53" i="1"/>
  <c r="H53" i="1"/>
  <c r="F53" i="1"/>
  <c r="G53" i="1" s="1"/>
  <c r="E53" i="1"/>
  <c r="D53" i="1"/>
  <c r="C53" i="1"/>
  <c r="B53" i="1"/>
  <c r="M52" i="1"/>
  <c r="L52" i="1"/>
  <c r="K52" i="1"/>
  <c r="H52" i="1"/>
  <c r="G52" i="1"/>
  <c r="F52" i="1"/>
  <c r="E52" i="1"/>
  <c r="D52" i="1"/>
  <c r="C52" i="1"/>
  <c r="B52" i="1"/>
  <c r="M51" i="1"/>
  <c r="L51" i="1"/>
  <c r="K51" i="1"/>
  <c r="H51" i="1"/>
  <c r="F51" i="1"/>
  <c r="J51" i="1" s="1"/>
  <c r="E51" i="1"/>
  <c r="D51" i="1"/>
  <c r="C51" i="1"/>
  <c r="B51" i="1"/>
  <c r="M50" i="1"/>
  <c r="L50" i="1"/>
  <c r="K50" i="1"/>
  <c r="H50" i="1"/>
  <c r="F50" i="1"/>
  <c r="J50" i="1" s="1"/>
  <c r="E50" i="1"/>
  <c r="D50" i="1"/>
  <c r="C50" i="1"/>
  <c r="B50" i="1"/>
  <c r="M49" i="1"/>
  <c r="L49" i="1"/>
  <c r="K49" i="1"/>
  <c r="H49" i="1"/>
  <c r="F49" i="1"/>
  <c r="J49" i="1" s="1"/>
  <c r="E49" i="1"/>
  <c r="D49" i="1"/>
  <c r="C49" i="1"/>
  <c r="B49" i="1"/>
  <c r="M48" i="1"/>
  <c r="L48" i="1"/>
  <c r="K48" i="1"/>
  <c r="J48" i="1"/>
  <c r="H48" i="1"/>
  <c r="F48" i="1"/>
  <c r="G48" i="1" s="1"/>
  <c r="E48" i="1"/>
  <c r="D48" i="1"/>
  <c r="C48" i="1"/>
  <c r="B48" i="1"/>
  <c r="M47" i="1"/>
  <c r="L47" i="1"/>
  <c r="K47" i="1"/>
  <c r="H47" i="1"/>
  <c r="F47" i="1"/>
  <c r="J47" i="1" s="1"/>
  <c r="E47" i="1"/>
  <c r="D47" i="1"/>
  <c r="C47" i="1"/>
  <c r="B47" i="1"/>
  <c r="M46" i="1"/>
  <c r="L46" i="1"/>
  <c r="K46" i="1"/>
  <c r="J46" i="1"/>
  <c r="H46" i="1"/>
  <c r="G46" i="1"/>
  <c r="F46" i="1"/>
  <c r="D46" i="1"/>
  <c r="C46" i="1"/>
  <c r="B46" i="1"/>
  <c r="M45" i="1"/>
  <c r="L45" i="1"/>
  <c r="K45" i="1"/>
  <c r="J45" i="1"/>
  <c r="H45" i="1"/>
  <c r="F45" i="1"/>
  <c r="G45" i="1" s="1"/>
  <c r="E45" i="1"/>
  <c r="D45" i="1"/>
  <c r="C45" i="1"/>
  <c r="B45" i="1"/>
  <c r="M44" i="1"/>
  <c r="L44" i="1"/>
  <c r="K44" i="1"/>
  <c r="H44" i="1"/>
  <c r="F44" i="1"/>
  <c r="J44" i="1" s="1"/>
  <c r="E44" i="1"/>
  <c r="D44" i="1"/>
  <c r="C44" i="1"/>
  <c r="B44" i="1"/>
  <c r="M43" i="1"/>
  <c r="L43" i="1"/>
  <c r="K43" i="1"/>
  <c r="J43" i="1"/>
  <c r="H43" i="1"/>
  <c r="G43" i="1"/>
  <c r="F43" i="1"/>
  <c r="E43" i="1"/>
  <c r="D43" i="1"/>
  <c r="C43" i="1"/>
  <c r="B43" i="1"/>
  <c r="M42" i="1"/>
  <c r="L42" i="1"/>
  <c r="K42" i="1"/>
  <c r="H42" i="1"/>
  <c r="F42" i="1"/>
  <c r="G42" i="1" s="1"/>
  <c r="E42" i="1"/>
  <c r="D42" i="1"/>
  <c r="C42" i="1"/>
  <c r="B42" i="1"/>
  <c r="M41" i="1"/>
  <c r="L41" i="1"/>
  <c r="K41" i="1"/>
  <c r="H41" i="1"/>
  <c r="G41" i="1"/>
  <c r="F41" i="1"/>
  <c r="J41" i="1" s="1"/>
  <c r="E41" i="1"/>
  <c r="D41" i="1"/>
  <c r="C41" i="1"/>
  <c r="B41" i="1"/>
  <c r="M40" i="1"/>
  <c r="L40" i="1"/>
  <c r="K40" i="1"/>
  <c r="H40" i="1"/>
  <c r="F40" i="1"/>
  <c r="J40" i="1" s="1"/>
  <c r="E40" i="1"/>
  <c r="D40" i="1"/>
  <c r="C40" i="1"/>
  <c r="B40" i="1"/>
  <c r="M39" i="1"/>
  <c r="L39" i="1"/>
  <c r="K39" i="1"/>
  <c r="H39" i="1"/>
  <c r="F39" i="1"/>
  <c r="J39" i="1" s="1"/>
  <c r="E39" i="1"/>
  <c r="D39" i="1"/>
  <c r="C39" i="1"/>
  <c r="B39" i="1"/>
  <c r="M38" i="1"/>
  <c r="L38" i="1"/>
  <c r="K38" i="1"/>
  <c r="H38" i="1"/>
  <c r="F38" i="1"/>
  <c r="J38" i="1" s="1"/>
  <c r="E38" i="1"/>
  <c r="D38" i="1"/>
  <c r="C38" i="1"/>
  <c r="B38" i="1"/>
  <c r="M37" i="1"/>
  <c r="L37" i="1"/>
  <c r="K37" i="1"/>
  <c r="J37" i="1"/>
  <c r="H37" i="1"/>
  <c r="F37" i="1"/>
  <c r="G37" i="1" s="1"/>
  <c r="E37" i="1"/>
  <c r="D37" i="1"/>
  <c r="C37" i="1"/>
  <c r="B37" i="1"/>
  <c r="M36" i="1"/>
  <c r="L36" i="1"/>
  <c r="K36" i="1"/>
  <c r="H36" i="1"/>
  <c r="F36" i="1"/>
  <c r="J36" i="1" s="1"/>
  <c r="E36" i="1"/>
  <c r="D36" i="1"/>
  <c r="C36" i="1"/>
  <c r="B36" i="1"/>
  <c r="M35" i="1"/>
  <c r="L35" i="1"/>
  <c r="K35" i="1"/>
  <c r="J35" i="1"/>
  <c r="H35" i="1"/>
  <c r="G35" i="1"/>
  <c r="F35" i="1"/>
  <c r="E35" i="1"/>
  <c r="D35" i="1"/>
  <c r="C35" i="1"/>
  <c r="B35" i="1"/>
  <c r="M34" i="1"/>
  <c r="L34" i="1"/>
  <c r="K34" i="1"/>
  <c r="H34" i="1"/>
  <c r="F34" i="1"/>
  <c r="G34" i="1" s="1"/>
  <c r="E34" i="1"/>
  <c r="D34" i="1"/>
  <c r="C34" i="1"/>
  <c r="B34" i="1"/>
  <c r="M33" i="1"/>
  <c r="L33" i="1"/>
  <c r="K33" i="1"/>
  <c r="H33" i="1"/>
  <c r="G33" i="1"/>
  <c r="F33" i="1"/>
  <c r="J33" i="1" s="1"/>
  <c r="E33" i="1"/>
  <c r="D33" i="1"/>
  <c r="C33" i="1"/>
  <c r="B33" i="1"/>
  <c r="M32" i="1"/>
  <c r="L32" i="1"/>
  <c r="K32" i="1"/>
  <c r="H32" i="1"/>
  <c r="F32" i="1"/>
  <c r="G32" i="1" s="1"/>
  <c r="E32" i="1"/>
  <c r="D32" i="1"/>
  <c r="C32" i="1"/>
  <c r="B32" i="1"/>
  <c r="M31" i="1"/>
  <c r="L31" i="1"/>
  <c r="K31" i="1"/>
  <c r="H31" i="1"/>
  <c r="F31" i="1"/>
  <c r="J31" i="1" s="1"/>
  <c r="E31" i="1"/>
  <c r="D31" i="1"/>
  <c r="C31" i="1"/>
  <c r="B31" i="1"/>
  <c r="M30" i="1"/>
  <c r="L30" i="1"/>
  <c r="K30" i="1"/>
  <c r="H30" i="1"/>
  <c r="F30" i="1"/>
  <c r="J30" i="1" s="1"/>
  <c r="E30" i="1"/>
  <c r="D30" i="1"/>
  <c r="C30" i="1"/>
  <c r="B30" i="1"/>
  <c r="M29" i="1"/>
  <c r="L29" i="1"/>
  <c r="K29" i="1"/>
  <c r="J29" i="1"/>
  <c r="H29" i="1"/>
  <c r="F29" i="1"/>
  <c r="G29" i="1" s="1"/>
  <c r="E29" i="1"/>
  <c r="D29" i="1"/>
  <c r="C29" i="1"/>
  <c r="B29" i="1"/>
  <c r="M28" i="1"/>
  <c r="L28" i="1"/>
  <c r="K28" i="1"/>
  <c r="H28" i="1"/>
  <c r="F28" i="1"/>
  <c r="J28" i="1" s="1"/>
  <c r="E28" i="1"/>
  <c r="D28" i="1"/>
  <c r="C28" i="1"/>
  <c r="B28" i="1"/>
  <c r="M27" i="1"/>
  <c r="L27" i="1"/>
  <c r="K27" i="1"/>
  <c r="J27" i="1"/>
  <c r="H27" i="1"/>
  <c r="G27" i="1"/>
  <c r="F27" i="1"/>
  <c r="E27" i="1"/>
  <c r="D27" i="1"/>
  <c r="C27" i="1"/>
  <c r="B27" i="1"/>
  <c r="M26" i="1"/>
  <c r="L26" i="1"/>
  <c r="K26" i="1"/>
  <c r="H26" i="1"/>
  <c r="F26" i="1"/>
  <c r="G26" i="1" s="1"/>
  <c r="E26" i="1"/>
  <c r="D26" i="1"/>
  <c r="C26" i="1"/>
  <c r="B26" i="1"/>
  <c r="M25" i="1"/>
  <c r="L25" i="1"/>
  <c r="K25" i="1"/>
  <c r="H25" i="1"/>
  <c r="G25" i="1"/>
  <c r="F25" i="1"/>
  <c r="J25" i="1" s="1"/>
  <c r="E25" i="1"/>
  <c r="D25" i="1"/>
  <c r="C25" i="1"/>
  <c r="B25" i="1"/>
  <c r="M24" i="1"/>
  <c r="L24" i="1"/>
  <c r="K24" i="1"/>
  <c r="H24" i="1"/>
  <c r="F24" i="1"/>
  <c r="G24" i="1" s="1"/>
  <c r="E24" i="1"/>
  <c r="D24" i="1"/>
  <c r="C24" i="1"/>
  <c r="B24" i="1"/>
  <c r="M23" i="1"/>
  <c r="L23" i="1"/>
  <c r="K23" i="1"/>
  <c r="H23" i="1"/>
  <c r="I23" i="1" s="1"/>
  <c r="F23" i="1"/>
  <c r="J23" i="1" s="1"/>
  <c r="E23" i="1"/>
  <c r="D23" i="1"/>
  <c r="C23" i="1"/>
  <c r="B23" i="1"/>
  <c r="M14" i="1"/>
  <c r="M15" i="1" s="1"/>
  <c r="G62" i="1" s="1"/>
  <c r="E8" i="1"/>
  <c r="C8" i="1"/>
  <c r="M7" i="1"/>
  <c r="J58" i="1" s="1"/>
  <c r="J26" i="1" l="1"/>
  <c r="J34" i="1"/>
  <c r="G40" i="1"/>
  <c r="J42" i="1"/>
  <c r="G51" i="1"/>
  <c r="J53" i="1"/>
  <c r="J24" i="1"/>
  <c r="J59" i="1" s="1"/>
  <c r="G61" i="1" s="1"/>
  <c r="J61" i="1" s="1"/>
  <c r="G30" i="1"/>
  <c r="J32" i="1"/>
  <c r="G38" i="1"/>
  <c r="G49" i="1"/>
  <c r="G57" i="1"/>
  <c r="G23" i="1"/>
  <c r="G28" i="1"/>
  <c r="G36" i="1"/>
  <c r="G44" i="1"/>
  <c r="G47" i="1"/>
  <c r="G55" i="1"/>
  <c r="G31" i="1"/>
  <c r="G39" i="1"/>
  <c r="G50" i="1"/>
  <c r="J52" i="1"/>
  <c r="G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61581</author>
    <author>Elson Hoang Lan Vu (VN.GRP-SC)</author>
  </authors>
  <commentList>
    <comment ref="L4" authorId="0" shapeId="0" xr:uid="{37590CF9-1510-4668-8962-02E8D0F6FD80}">
      <text>
        <r>
          <rPr>
            <b/>
            <sz val="9"/>
            <rFont val="Times New Roman"/>
          </rPr>
          <t>Một mã đầu ra bên sheet đầu ra sẽ làm ra 1 báo cáo ( cột A - sheet đầu ra)</t>
        </r>
      </text>
    </comment>
    <comment ref="L5" authorId="0" shapeId="0" xr:uid="{3144CD25-F4D9-4649-8F02-7E438DC88F73}">
      <text>
        <r>
          <rPr>
            <b/>
            <sz val="9"/>
            <rFont val="Times New Roman"/>
          </rPr>
          <t>nhập tay / or để trống</t>
        </r>
        <r>
          <rPr>
            <sz val="9"/>
            <rFont val="Times New Roman"/>
          </rPr>
          <t xml:space="preserve">
</t>
        </r>
      </text>
    </comment>
    <comment ref="M6" authorId="0" shapeId="0" xr:uid="{EC77DDF0-6044-420B-8914-661125F1F6C6}">
      <text>
        <r>
          <rPr>
            <sz val="9"/>
            <rFont val="Times New Roman"/>
          </rPr>
          <t xml:space="preserve">để trống 
</t>
        </r>
      </text>
    </comment>
    <comment ref="M7" authorId="0" shapeId="0" xr:uid="{C90B1F42-046B-449E-8090-49C5CF50E6B4}">
      <text>
        <r>
          <rPr>
            <b/>
            <sz val="9"/>
            <rFont val="Times New Roman"/>
          </rPr>
          <t>số lượng thành phẩm ứng vs mà sp ở ô L4 ( lấy từ cột B sheet đầu ra)</t>
        </r>
      </text>
    </comment>
    <comment ref="C8" authorId="0" shapeId="0" xr:uid="{C252021A-7FE6-4491-8B09-D20CFA964BC2}">
      <text>
        <r>
          <rPr>
            <b/>
            <sz val="9"/>
            <rFont val="Times New Roman"/>
          </rPr>
          <t>Nhập tay</t>
        </r>
      </text>
    </comment>
    <comment ref="E8" authorId="0" shapeId="0" xr:uid="{DD910DDA-C467-4465-82C4-5490F7921FC4}">
      <text>
        <r>
          <rPr>
            <b/>
            <sz val="9"/>
            <rFont val="Times New Roman"/>
          </rPr>
          <t>lấy ngày tháng xuất báo cáo or nhập tay</t>
        </r>
      </text>
    </comment>
    <comment ref="B17" authorId="0" shapeId="0" xr:uid="{FBAD08AD-167D-42ED-ACBB-9391CCDF8254}">
      <text>
        <r>
          <rPr>
            <b/>
            <sz val="9"/>
            <rFont val="Times New Roman"/>
          </rPr>
          <t>lấy ở file BOM  bốn cột A,B&lt;C&lt;D và mã NPL sẽ lấy ở cột B</t>
        </r>
      </text>
    </comment>
    <comment ref="C17" authorId="0" shapeId="0" xr:uid="{5E540F46-C9A4-41D8-8FCB-33E28024B964}">
      <text>
        <r>
          <rPr>
            <b/>
            <sz val="9"/>
            <rFont val="Times New Roman"/>
          </rPr>
          <t xml:space="preserve">Tên nguyên liệu sẽ lấy theo mã NPL ở file BOM 
</t>
        </r>
        <r>
          <rPr>
            <sz val="9"/>
            <rFont val="Times New Roman"/>
          </rPr>
          <t>- Tuy nhiên để lấy đc tên này thì phải dựa vào file đầu vào , và mã npl của file đầu vào ko định sẵn là KD( đóng thuê) và noneKD( Miễn thuế ) 
-- &gt;cái này phải phụ thuộc vào sheet NKD A12-PMD H11   ở file đầu vào sẽ có cột mã ( cột D) , cột đóng thuế giá trị A12 ( cột AA) file đóng thuế
--&gt; , cột miễn thuế E31( côt) W , file miễn thuế sheet mienThue</t>
        </r>
      </text>
    </comment>
    <comment ref="D17" authorId="0" shapeId="0" xr:uid="{31B3E62D-261E-4110-B8BF-298450FDB26F}">
      <text>
        <r>
          <rPr>
            <b/>
            <sz val="9"/>
            <rFont val="Times New Roman"/>
          </rPr>
          <t>vẫn lấy ở hai file miễn thuế và đóng thuế cột tên là mã HS</t>
        </r>
      </text>
    </comment>
    <comment ref="E17" authorId="0" shapeId="0" xr:uid="{D843C951-8465-4784-9279-817FBC5CC0BE}">
      <text>
        <r>
          <rPr>
            <sz val="9"/>
            <rFont val="Times New Roman"/>
          </rPr>
          <t>đơn vj tính cũng sẽ lấy ở hai file miễn thuế và đóng thuế dựa vào mã NPL có KD hay không và đều ở cột đơn vị tính</t>
        </r>
      </text>
    </comment>
    <comment ref="F17" authorId="0" shapeId="0" xr:uid="{388EE980-26DC-44A8-BF62-D552CACED2A0}">
      <text>
        <r>
          <rPr>
            <b/>
            <sz val="9"/>
            <rFont val="Times New Roman"/>
          </rPr>
          <t>Lấy ở cột C của BOM</t>
        </r>
      </text>
    </comment>
    <comment ref="K17" authorId="0" shapeId="0" xr:uid="{6671B4C1-C9AA-4C77-916A-92BCBCAF4D80}">
      <text>
        <r>
          <rPr>
            <b/>
            <sz val="9"/>
            <rFont val="Times New Roman"/>
          </rPr>
          <t>Lấy ở hai file đóng thuế và miễn thuế</t>
        </r>
        <r>
          <rPr>
            <sz val="9"/>
            <rFont val="Times New Roman"/>
          </rPr>
          <t xml:space="preserve">
</t>
        </r>
      </text>
    </comment>
    <comment ref="L17" authorId="0" shapeId="0" xr:uid="{ABAF93AB-079E-48A8-B0B2-F6892F9DE56E}">
      <text>
        <r>
          <rPr>
            <b/>
            <sz val="9"/>
            <rFont val="Times New Roman"/>
          </rPr>
          <t>số tờ khai này sẽ lấy theo điều kiện :
-&gt; ngày câps tờ khai sẽ phải trước ngày ở ô E9 10 ngày
--&gt; tổng số lượng của tờ khai ở hai file miễn thuế và đóng thuế sẽ phải  &gt; số lượng ở cột G</t>
        </r>
        <r>
          <rPr>
            <sz val="9"/>
            <rFont val="Times New Roman"/>
          </rPr>
          <t xml:space="preserve">
--&gt; cộng dồn tờ khai 
tờ khai 1 hết 
lấy tiếp tờ khai hai , nối vào</t>
        </r>
      </text>
    </comment>
    <comment ref="G19" authorId="0" shapeId="0" xr:uid="{0A0A44F2-862D-44FC-8968-40FF4B17E91C}">
      <text>
        <r>
          <rPr>
            <b/>
            <sz val="9"/>
            <rFont val="Times New Roman"/>
          </rPr>
          <t>F23 * M7</t>
        </r>
      </text>
    </comment>
    <comment ref="H19" authorId="0" shapeId="0" xr:uid="{B707DFB7-03AA-47D8-A5C3-D23B5B74D070}">
      <text>
        <r>
          <rPr>
            <sz val="9"/>
            <rFont val="Times New Roman"/>
          </rPr>
          <t>đơn giá luôn là kiểu CIF, nếu là kiểu khác sẽ phải qui đổi về CIF theo công thức , Thủy sẽ gửi
--&gt; có thể có nhiều tờ khai cho mã NPL , tờ khai nào dùng hết thì sẽ dùng tiếp tờ khai tiếp theo , tuy nhiên , đơn giá sẽ lấy theo tờ khai có đơn giá là max</t>
        </r>
      </text>
    </comment>
    <comment ref="G23" authorId="1" shapeId="0" xr:uid="{9388F910-19B1-46F7-A158-9499B5473A42}">
      <text>
        <r>
          <rPr>
            <b/>
            <sz val="9"/>
            <rFont val="Tahoma"/>
            <charset val="134"/>
          </rPr>
          <t>Elson Hoang Lan Vu (VN.GRP-SC):</t>
        </r>
        <r>
          <rPr>
            <sz val="9"/>
            <rFont val="Tahoma"/>
            <charset val="134"/>
          </rPr>
          <t xml:space="preserve">
(7) = (6) x số lượng sản phẩm xuất</t>
        </r>
      </text>
    </comment>
  </commentList>
</comments>
</file>

<file path=xl/sharedStrings.xml><?xml version="1.0" encoding="utf-8"?>
<sst xmlns="http://schemas.openxmlformats.org/spreadsheetml/2006/main" count="68" uniqueCount="57">
  <si>
    <t>BẢNG KÊ KHAI HÀNG HÓA XUẤT KHẨU ĐẠT TIÊU CHÍ "TỶ LỆ % GIÁ TRỊ"</t>
  </si>
  <si>
    <t>(ban hành kèm theo Thông tư số 05/2018/TT-BCT ngày 03 tháng 4 năm 2018 quy định về xuất xứ hàng hóa)</t>
  </si>
  <si>
    <t>Tên Thương nhân:  CÔNG TY TNHH TOPBAND SMART ĐỒNG NAI  (VIỆT NAM)</t>
  </si>
  <si>
    <t>Tiêu chí áp dụng:Tỷ lệ % giá trị</t>
  </si>
  <si>
    <t>Địa chỉ:   Lô D, KCN Lộc An - Bình Sơn,Xã Long An,Huyện Long Thành,Tỉnh Đồng Nai,Việt Nam</t>
  </si>
  <si>
    <t xml:space="preserve">Mã SP: </t>
  </si>
  <si>
    <t>420017893-75</t>
  </si>
  <si>
    <t xml:space="preserve">Tên SP : </t>
  </si>
  <si>
    <t>420017893-75#&amp;Động cơ điện một chiều, công suất 330W-MOTOR,18V-DC #900 \ \ 21000RPM 6A 330W OD52.5XL105.2MM . Hàng mới 100%-742700001</t>
  </si>
  <si>
    <t xml:space="preserve">Mã HS của hàng hóa (6 số): </t>
  </si>
  <si>
    <t>Mã số thuế: 3603699009</t>
  </si>
  <si>
    <t xml:space="preserve">Số lượng: </t>
  </si>
  <si>
    <t>DVT</t>
  </si>
  <si>
    <t>PCS</t>
  </si>
  <si>
    <t xml:space="preserve">Tờ khai Hải quan Xuất khẩu số:  </t>
  </si>
  <si>
    <t>Ngày:</t>
  </si>
  <si>
    <t>Trị giá gia công (1):</t>
  </si>
  <si>
    <t>USD</t>
  </si>
  <si>
    <t>Nhâp tay</t>
  </si>
  <si>
    <t>Trị giá NPL (2):</t>
  </si>
  <si>
    <t>Chi phí khác (3):</t>
  </si>
  <si>
    <t xml:space="preserve">Trị giá (FOB) GC (1)+(2)+(3): </t>
  </si>
  <si>
    <t xml:space="preserve">Trị giá (FCA): </t>
  </si>
  <si>
    <t xml:space="preserve">Trị giá (THC): </t>
  </si>
  <si>
    <t>Trị giá (DAP)</t>
  </si>
  <si>
    <t>Trị giá xuất xưởng(EXW)</t>
  </si>
  <si>
    <t>Tỷ giá VNĐ/USD</t>
  </si>
  <si>
    <t>VND</t>
  </si>
  <si>
    <t>STT</t>
  </si>
  <si>
    <t>Mã NPL</t>
  </si>
  <si>
    <t>Tên nguyên liệu</t>
  </si>
  <si>
    <t>Mã HS</t>
  </si>
  <si>
    <t xml:space="preserve"> Đơn vị tính</t>
  </si>
  <si>
    <t>Định mức/sản phẩm, kể cả hao hụt</t>
  </si>
  <si>
    <t>Nhu cầu nguyên liệu sử dụng cho lô hàng</t>
  </si>
  <si>
    <t>Nước xuất xứ</t>
  </si>
  <si>
    <t>Tờ khai hải quan nhập khẩu/Hóa đơn giá trị gia tăng</t>
  </si>
  <si>
    <t>C/O ưu đãi nhập khẩu/Bản khai báo của nhà sản xuất/nhà cung cấp nguyên liệu trong nước</t>
  </si>
  <si>
    <t>Số lượng</t>
  </si>
  <si>
    <t>Đơn giá (CIF)</t>
  </si>
  <si>
    <t>Trị giá (USD)</t>
  </si>
  <si>
    <t>Có xuất xứ VN</t>
  </si>
  <si>
    <t>Không có xuất xứ</t>
  </si>
  <si>
    <t>Số</t>
  </si>
  <si>
    <t>Ngày</t>
  </si>
  <si>
    <t>GRAMMES</t>
  </si>
  <si>
    <t>TỔNG CỘNG</t>
  </si>
  <si>
    <t>Tỷ lệ % giá trị =</t>
  </si>
  <si>
    <t>Trị giá NPL không có xuất xứ</t>
  </si>
  <si>
    <t>x 100%</t>
  </si>
  <si>
    <t>=</t>
  </si>
  <si>
    <t>x100% = 48.54%</t>
  </si>
  <si>
    <t>Trị giá xuất xưởng</t>
  </si>
  <si>
    <t>Kết luận: Hàng hóa đáp ứng tiêu chí trị giá nguyên liệu được sử dụng không vượt quá 50%  giá xuất xưởng của sản phẩm  theo quy định tại Chương quy tắc xuất xứ hàng hóa trong UKVFTA/Phụ lục II, Thông tư 02/2021/TT-BCT ngày 11/06/2021</t>
  </si>
  <si>
    <t>Công ty cam kết số liệu khai trên là đúng và chịu trách nhiệm trước pháp luật về thông tin, số liệu đã khai.</t>
  </si>
  <si>
    <t>Người đại diện theo pháp luật của thương nhân</t>
  </si>
  <si>
    <t xml:space="preserve">   (Ký, đóng dấu, ghi rõ họ,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</si>
</sst>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0.000_);[Red]\(0.000\)"/>
    <numFmt numFmtId="165" formatCode="0.00_);[Red]\(0.00\)"/>
    <numFmt numFmtId="166" formatCode="0_);[Red]\(0\)"/>
    <numFmt numFmtId="167" formatCode="dd/mm/yyyy;@"/>
    <numFmt numFmtId="168" formatCode="_ * #,##0.00_ ;_ * \-#,##0.00_ ;_ * &quot;-&quot;??_ ;_ @_ "/>
    <numFmt numFmtId="169" formatCode="[$-409]d/mmm/yy;@"/>
    <numFmt numFmtId="170" formatCode="_-* #,##0.00_-;\-* #,##0.00_-;_-* &quot;-&quot;??_-;_-@_-"/>
    <numFmt numFmtId="171" formatCode="_(* #,##0.0000_);_(* \(#,##0.0000\);_(* &quot;-&quot;??_);_(@_)"/>
    <numFmt numFmtId="172" formatCode="0.000"/>
    <numFmt numFmtId="173" formatCode="0.0000"/>
    <numFmt numFmtId="174" formatCode="_-* #,##0.0000\ _B_F_-;\-* #,##0.0000\ _B_F_-;_-* &quot;-&quot;\ _B_F_-;_-@_-"/>
    <numFmt numFmtId="175" formatCode="_-* #,##0\ _B_F_-;\-* #,##0\ _B_F_-;_-* &quot;-&quot;\ _B_F_-;_-@_-"/>
    <numFmt numFmtId="176" formatCode="0.000000"/>
    <numFmt numFmtId="177" formatCode="_(* #,##0.000000_);_(* \(#,##0.000000\);_(* &quot;-&quot;??.0000_);_(@_)"/>
  </numFmts>
  <fonts count="35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b/>
      <sz val="14"/>
      <name val="Times New Roman"/>
      <charset val="134"/>
    </font>
    <font>
      <i/>
      <sz val="13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Aptos Narrow"/>
      <charset val="134"/>
      <scheme val="minor"/>
    </font>
    <font>
      <sz val="11"/>
      <name val="Times New Roman"/>
      <charset val="134"/>
    </font>
    <font>
      <sz val="11"/>
      <name val="VNI-Times"/>
      <charset val="134"/>
    </font>
    <font>
      <sz val="13"/>
      <color theme="1"/>
      <name val="Times New Roman"/>
      <charset val="134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rgb="FFFF0000"/>
      <name val="Times New Roman"/>
      <charset val="134"/>
    </font>
    <font>
      <b/>
      <sz val="11"/>
      <color theme="1"/>
      <name val="Aptos Narrow"/>
      <charset val="134"/>
      <scheme val="minor"/>
    </font>
    <font>
      <sz val="12"/>
      <name val="宋体"/>
      <charset val="134"/>
    </font>
    <font>
      <b/>
      <sz val="12"/>
      <name val="Calibri"/>
      <charset val="134"/>
    </font>
    <font>
      <sz val="12"/>
      <color theme="0"/>
      <name val="Times New Roman"/>
      <charset val="134"/>
    </font>
    <font>
      <sz val="11"/>
      <color rgb="FFFF0000"/>
      <name val="Aptos Narrow"/>
      <charset val="134"/>
      <scheme val="minor"/>
    </font>
    <font>
      <sz val="12"/>
      <color theme="0"/>
      <name val="Aptos Narrow"/>
      <charset val="134"/>
      <scheme val="minor"/>
    </font>
    <font>
      <sz val="10"/>
      <name val="Times New Roman"/>
      <charset val="134"/>
    </font>
    <font>
      <sz val="10"/>
      <color theme="1"/>
      <name val="Times New Roman"/>
      <charset val="134"/>
    </font>
    <font>
      <sz val="12"/>
      <color theme="1"/>
      <name val="新細明體"/>
      <charset val="136"/>
    </font>
    <font>
      <sz val="11"/>
      <color theme="1"/>
      <name val="VNI-Times"/>
      <charset val="134"/>
    </font>
    <font>
      <sz val="12"/>
      <color rgb="FFFF0000"/>
      <name val="新細明體"/>
      <charset val="136"/>
    </font>
    <font>
      <sz val="10"/>
      <color rgb="FFFF0000"/>
      <name val="Times New Roman"/>
      <charset val="134"/>
    </font>
    <font>
      <sz val="11"/>
      <color rgb="FFFF0000"/>
      <name val="VNI-Times"/>
      <charset val="134"/>
    </font>
    <font>
      <i/>
      <sz val="12"/>
      <name val="Times New Roman"/>
      <charset val="134"/>
    </font>
    <font>
      <sz val="10"/>
      <color rgb="FF000000"/>
      <name val="Arial"/>
      <charset val="134"/>
    </font>
    <font>
      <i/>
      <u/>
      <sz val="10"/>
      <name val="Times New Roman"/>
      <charset val="134"/>
    </font>
    <font>
      <i/>
      <sz val="10"/>
      <name val="Times New Roman"/>
      <charset val="134"/>
    </font>
    <font>
      <b/>
      <sz val="9"/>
      <name val="Times New Roman"/>
    </font>
    <font>
      <sz val="9"/>
      <name val="Times New Roman"/>
    </font>
    <font>
      <b/>
      <sz val="9"/>
      <name val="Tahoma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168" fontId="1" fillId="0" borderId="0" applyFont="0" applyFill="0" applyBorder="0" applyAlignment="0" applyProtection="0">
      <alignment vertical="center"/>
    </xf>
    <xf numFmtId="0" fontId="9" fillId="0" borderId="0"/>
    <xf numFmtId="169" fontId="15" fillId="0" borderId="0"/>
    <xf numFmtId="0" fontId="1" fillId="0" borderId="0"/>
    <xf numFmtId="170" fontId="1" fillId="0" borderId="0" applyFon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/>
    <xf numFmtId="165" fontId="0" fillId="0" borderId="0" xfId="0" applyNumberFormat="1" applyAlignment="1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7" fillId="0" borderId="0" xfId="0" applyFont="1" applyAlignment="1"/>
    <xf numFmtId="0" fontId="8" fillId="0" borderId="0" xfId="0" applyFont="1" applyAlignment="1">
      <alignment horizontal="left" vertical="top" wrapText="1"/>
    </xf>
    <xf numFmtId="164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10" fillId="2" borderId="0" xfId="2" quotePrefix="1" applyFont="1" applyFill="1" applyAlignment="1">
      <alignment vertical="center" wrapText="1"/>
    </xf>
    <xf numFmtId="0" fontId="10" fillId="2" borderId="0" xfId="2" applyFont="1" applyFill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11" fillId="2" borderId="0" xfId="2" applyFont="1" applyFill="1" applyAlignment="1">
      <alignment vertical="center" wrapText="1"/>
    </xf>
    <xf numFmtId="0" fontId="11" fillId="2" borderId="0" xfId="2" applyFont="1" applyFill="1" applyAlignment="1">
      <alignment horizontal="left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/>
    <xf numFmtId="1" fontId="12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5" fillId="0" borderId="0" xfId="0" applyFont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12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center" wrapText="1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167" fontId="5" fillId="0" borderId="0" xfId="0" applyNumberFormat="1" applyFont="1" applyAlignment="1">
      <alignment horizont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left" wrapText="1"/>
    </xf>
    <xf numFmtId="43" fontId="4" fillId="0" borderId="0" xfId="1" applyNumberFormat="1" applyFont="1" applyFill="1" applyAlignment="1">
      <alignment horizontal="left" wrapText="1"/>
    </xf>
    <xf numFmtId="0" fontId="13" fillId="0" borderId="0" xfId="0" applyFont="1" applyAlignment="1">
      <alignment horizontal="center" wrapText="1"/>
    </xf>
    <xf numFmtId="165" fontId="16" fillId="0" borderId="0" xfId="3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65" fontId="4" fillId="0" borderId="0" xfId="0" applyNumberFormat="1" applyFont="1" applyAlignment="1">
      <alignment wrapText="1"/>
    </xf>
    <xf numFmtId="165" fontId="18" fillId="0" borderId="0" xfId="0" applyNumberFormat="1" applyFont="1" applyAlignme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43" fontId="5" fillId="0" borderId="0" xfId="1" applyNumberFormat="1" applyFont="1" applyFill="1" applyAlignment="1">
      <alignment wrapText="1"/>
    </xf>
    <xf numFmtId="166" fontId="0" fillId="0" borderId="0" xfId="0" applyNumberFormat="1" applyAlignment="1">
      <alignment horizontal="center" vertical="center"/>
    </xf>
    <xf numFmtId="0" fontId="5" fillId="0" borderId="0" xfId="1" applyNumberFormat="1" applyFont="1" applyFill="1" applyAlignment="1">
      <alignment wrapText="1"/>
    </xf>
    <xf numFmtId="0" fontId="19" fillId="0" borderId="0" xfId="0" applyFont="1" applyAlignment="1"/>
    <xf numFmtId="165" fontId="19" fillId="0" borderId="0" xfId="0" applyNumberFormat="1" applyFont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>
      <alignment vertical="center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11" fillId="2" borderId="14" xfId="4" applyNumberFormat="1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left" vertical="center" wrapText="1"/>
    </xf>
    <xf numFmtId="166" fontId="11" fillId="2" borderId="14" xfId="0" applyNumberFormat="1" applyFont="1" applyFill="1" applyBorder="1" applyAlignment="1">
      <alignment horizontal="center" vertical="center" wrapText="1"/>
    </xf>
    <xf numFmtId="171" fontId="11" fillId="2" borderId="14" xfId="5" applyNumberFormat="1" applyFont="1" applyFill="1" applyBorder="1" applyAlignment="1">
      <alignment horizontal="center" vertical="center" wrapText="1"/>
    </xf>
    <xf numFmtId="164" fontId="11" fillId="0" borderId="14" xfId="0" applyNumberFormat="1" applyFont="1" applyBorder="1" applyAlignment="1">
      <alignment horizontal="right" vertical="center" wrapText="1"/>
    </xf>
    <xf numFmtId="172" fontId="11" fillId="2" borderId="14" xfId="4" applyNumberFormat="1" applyFont="1" applyFill="1" applyBorder="1" applyAlignment="1">
      <alignment vertical="center" wrapText="1"/>
    </xf>
    <xf numFmtId="173" fontId="11" fillId="2" borderId="14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Border="1" applyAlignment="1">
      <alignment horizontal="right" vertical="center" wrapText="1"/>
    </xf>
    <xf numFmtId="43" fontId="11" fillId="2" borderId="14" xfId="5" applyNumberFormat="1" applyFont="1" applyFill="1" applyBorder="1" applyAlignment="1">
      <alignment vertical="center" shrinkToFit="1"/>
    </xf>
    <xf numFmtId="0" fontId="21" fillId="2" borderId="14" xfId="0" applyFont="1" applyFill="1" applyBorder="1" applyAlignment="1">
      <alignment horizontal="center" vertical="center" wrapText="1" shrinkToFit="1"/>
    </xf>
    <xf numFmtId="1" fontId="11" fillId="2" borderId="14" xfId="0" applyNumberFormat="1" applyFont="1" applyFill="1" applyBorder="1" applyAlignment="1">
      <alignment horizontal="center" vertical="center" wrapText="1" shrinkToFit="1"/>
    </xf>
    <xf numFmtId="167" fontId="11" fillId="2" borderId="14" xfId="0" applyNumberFormat="1" applyFont="1" applyFill="1" applyBorder="1" applyAlignment="1">
      <alignment horizontal="center" vertical="center" wrapText="1" shrinkToFit="1"/>
    </xf>
    <xf numFmtId="174" fontId="11" fillId="2" borderId="14" xfId="4" applyNumberFormat="1" applyFont="1" applyFill="1" applyBorder="1"/>
    <xf numFmtId="175" fontId="11" fillId="2" borderId="14" xfId="4" applyNumberFormat="1" applyFont="1" applyFill="1" applyBorder="1"/>
    <xf numFmtId="43" fontId="22" fillId="2" borderId="0" xfId="4" applyNumberFormat="1" applyFont="1" applyFill="1" applyAlignment="1">
      <alignment vertical="center"/>
    </xf>
    <xf numFmtId="165" fontId="22" fillId="2" borderId="0" xfId="4" applyNumberFormat="1" applyFont="1" applyFill="1" applyAlignment="1">
      <alignment vertical="center"/>
    </xf>
    <xf numFmtId="176" fontId="23" fillId="2" borderId="0" xfId="4" applyNumberFormat="1" applyFont="1" applyFill="1" applyAlignment="1">
      <alignment horizontal="center" vertical="center" wrapText="1"/>
    </xf>
    <xf numFmtId="0" fontId="22" fillId="2" borderId="0" xfId="4" applyFont="1" applyFill="1" applyAlignment="1">
      <alignment vertical="center"/>
    </xf>
    <xf numFmtId="2" fontId="23" fillId="2" borderId="0" xfId="4" applyNumberFormat="1" applyFont="1" applyFill="1" applyAlignment="1">
      <alignment vertical="center" wrapText="1"/>
    </xf>
    <xf numFmtId="43" fontId="24" fillId="2" borderId="0" xfId="4" applyNumberFormat="1" applyFont="1" applyFill="1" applyAlignment="1">
      <alignment vertical="center"/>
    </xf>
    <xf numFmtId="0" fontId="25" fillId="2" borderId="14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left" vertical="center" wrapText="1"/>
    </xf>
    <xf numFmtId="166" fontId="13" fillId="2" borderId="14" xfId="0" applyNumberFormat="1" applyFont="1" applyFill="1" applyBorder="1" applyAlignment="1">
      <alignment horizontal="center" vertical="center" wrapText="1"/>
    </xf>
    <xf numFmtId="171" fontId="13" fillId="2" borderId="14" xfId="5" applyNumberFormat="1" applyFont="1" applyFill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right" vertical="center" wrapText="1"/>
    </xf>
    <xf numFmtId="172" fontId="13" fillId="2" borderId="14" xfId="4" applyNumberFormat="1" applyFont="1" applyFill="1" applyBorder="1" applyAlignment="1">
      <alignment vertical="center" wrapText="1"/>
    </xf>
    <xf numFmtId="173" fontId="13" fillId="2" borderId="14" xfId="0" applyNumberFormat="1" applyFont="1" applyFill="1" applyBorder="1" applyAlignment="1">
      <alignment horizontal="right" vertical="center" wrapText="1"/>
    </xf>
    <xf numFmtId="2" fontId="13" fillId="0" borderId="14" xfId="0" applyNumberFormat="1" applyFont="1" applyBorder="1" applyAlignment="1">
      <alignment horizontal="right" vertical="center" wrapText="1"/>
    </xf>
    <xf numFmtId="43" fontId="13" fillId="2" borderId="14" xfId="5" applyNumberFormat="1" applyFont="1" applyFill="1" applyBorder="1" applyAlignment="1">
      <alignment vertical="center" shrinkToFit="1"/>
    </xf>
    <xf numFmtId="0" fontId="25" fillId="2" borderId="14" xfId="0" applyFont="1" applyFill="1" applyBorder="1" applyAlignment="1">
      <alignment horizontal="center" vertical="center" wrapText="1" shrinkToFit="1"/>
    </xf>
    <xf numFmtId="1" fontId="13" fillId="2" borderId="14" xfId="0" applyNumberFormat="1" applyFont="1" applyFill="1" applyBorder="1" applyAlignment="1">
      <alignment horizontal="center" vertical="center" wrapText="1" shrinkToFit="1"/>
    </xf>
    <xf numFmtId="167" fontId="13" fillId="2" borderId="14" xfId="0" applyNumberFormat="1" applyFont="1" applyFill="1" applyBorder="1" applyAlignment="1">
      <alignment horizontal="center" vertical="center" wrapText="1" shrinkToFit="1"/>
    </xf>
    <xf numFmtId="174" fontId="13" fillId="2" borderId="14" xfId="4" applyNumberFormat="1" applyFont="1" applyFill="1" applyBorder="1"/>
    <xf numFmtId="175" fontId="13" fillId="2" borderId="14" xfId="4" applyNumberFormat="1" applyFont="1" applyFill="1" applyBorder="1"/>
    <xf numFmtId="165" fontId="24" fillId="2" borderId="0" xfId="4" applyNumberFormat="1" applyFont="1" applyFill="1" applyAlignment="1">
      <alignment vertical="center"/>
    </xf>
    <xf numFmtId="176" fontId="26" fillId="2" borderId="0" xfId="4" applyNumberFormat="1" applyFont="1" applyFill="1" applyAlignment="1">
      <alignment horizontal="center" vertical="center" wrapText="1"/>
    </xf>
    <xf numFmtId="0" fontId="24" fillId="2" borderId="0" xfId="4" applyFont="1" applyFill="1" applyAlignment="1">
      <alignment vertical="center"/>
    </xf>
    <xf numFmtId="2" fontId="26" fillId="2" borderId="0" xfId="4" applyNumberFormat="1" applyFont="1" applyFill="1" applyAlignment="1">
      <alignment vertical="center" wrapText="1"/>
    </xf>
    <xf numFmtId="0" fontId="18" fillId="0" borderId="0" xfId="0" applyFont="1" applyAlignment="1"/>
    <xf numFmtId="0" fontId="4" fillId="0" borderId="11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165" fontId="4" fillId="0" borderId="14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1" fontId="11" fillId="2" borderId="14" xfId="0" applyNumberFormat="1" applyFont="1" applyFill="1" applyBorder="1" applyAlignment="1">
      <alignment horizontal="center" vertical="center" shrinkToFit="1"/>
    </xf>
    <xf numFmtId="0" fontId="27" fillId="0" borderId="0" xfId="0" applyFont="1">
      <alignment vertical="center"/>
    </xf>
    <xf numFmtId="177" fontId="0" fillId="0" borderId="0" xfId="0" applyNumberFormat="1" applyAlignment="1"/>
    <xf numFmtId="0" fontId="28" fillId="0" borderId="0" xfId="0" applyFont="1" applyAlignment="1">
      <alignment horizontal="center" vertical="center" wrapText="1"/>
    </xf>
    <xf numFmtId="43" fontId="28" fillId="0" borderId="1" xfId="0" applyNumberFormat="1" applyFont="1" applyBorder="1" applyAlignment="1">
      <alignment horizontal="center" vertical="center" wrapText="1"/>
    </xf>
    <xf numFmtId="43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43" fontId="28" fillId="0" borderId="16" xfId="0" applyNumberFormat="1" applyFont="1" applyBorder="1" applyAlignment="1">
      <alignment vertical="center" wrapText="1"/>
    </xf>
    <xf numFmtId="10" fontId="0" fillId="0" borderId="0" xfId="0" applyNumberFormat="1" applyAlignment="1">
      <alignment horizontal="center" vertical="center"/>
    </xf>
    <xf numFmtId="2" fontId="28" fillId="0" borderId="4" xfId="0" applyNumberFormat="1" applyFont="1" applyBorder="1" applyAlignment="1">
      <alignment horizontal="center" vertical="center" wrapText="1"/>
    </xf>
    <xf numFmtId="43" fontId="28" fillId="0" borderId="0" xfId="0" applyNumberFormat="1" applyFont="1" applyAlignment="1">
      <alignment vertical="center" wrapText="1"/>
    </xf>
    <xf numFmtId="164" fontId="28" fillId="0" borderId="0" xfId="0" applyNumberFormat="1" applyFont="1" applyAlignment="1">
      <alignment vertical="center"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center" wrapText="1"/>
    </xf>
    <xf numFmtId="164" fontId="6" fillId="2" borderId="0" xfId="0" applyNumberFormat="1" applyFont="1" applyFill="1" applyAlignment="1">
      <alignment horizontal="left" wrapText="1"/>
    </xf>
    <xf numFmtId="0" fontId="5" fillId="0" borderId="0" xfId="0" applyFont="1" applyAlignment="1">
      <alignment vertical="top"/>
    </xf>
    <xf numFmtId="0" fontId="27" fillId="0" borderId="0" xfId="0" applyFont="1" applyAlignment="1"/>
    <xf numFmtId="0" fontId="4" fillId="0" borderId="0" xfId="0" applyFont="1" applyAlignment="1"/>
    <xf numFmtId="14" fontId="27" fillId="0" borderId="0" xfId="0" applyNumberFormat="1" applyFont="1" applyAlignment="1">
      <alignment horizontal="center" wrapText="1"/>
    </xf>
    <xf numFmtId="0" fontId="27" fillId="0" borderId="0" xfId="0" applyFont="1" applyAlignment="1">
      <alignment horizontal="center" wrapText="1"/>
    </xf>
    <xf numFmtId="0" fontId="29" fillId="0" borderId="0" xfId="0" applyFont="1" applyAlignment="1"/>
    <xf numFmtId="0" fontId="29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164" fontId="20" fillId="0" borderId="0" xfId="0" applyNumberFormat="1" applyFont="1" applyAlignment="1">
      <alignment wrapText="1"/>
    </xf>
    <xf numFmtId="0" fontId="20" fillId="0" borderId="0" xfId="0" applyFont="1" applyAlignment="1">
      <alignment horizontal="left" wrapText="1"/>
    </xf>
    <xf numFmtId="14" fontId="20" fillId="0" borderId="0" xfId="0" applyNumberFormat="1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horizontal="center" wrapText="1"/>
    </xf>
    <xf numFmtId="14" fontId="30" fillId="0" borderId="0" xfId="0" applyNumberFormat="1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left" wrapText="1"/>
    </xf>
    <xf numFmtId="164" fontId="20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 applyAlignment="1"/>
  </cellXfs>
  <cellStyles count="6">
    <cellStyle name="Comma" xfId="1" builtinId="3"/>
    <cellStyle name="Comma 2" xfId="5" xr:uid="{306B411B-64F5-4A4A-B54A-AF0F4EFC1919}"/>
    <cellStyle name="Normal" xfId="0" builtinId="0"/>
    <cellStyle name="Normal 2" xfId="4" xr:uid="{2FDFB8AC-5B90-4EC9-8589-84CBAE16A46C}"/>
    <cellStyle name="Normal_Sheet1" xfId="2" xr:uid="{71A598F3-B59A-41E3-BEF3-0DF486D341C2}"/>
    <cellStyle name="常规_PI+to+Tonnes+9.11" xfId="3" xr:uid="{F26C3632-4B1C-46FF-822A-EF1CFDC8F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/AppData/Local/Temp/Zalo%20Temp/174444201/1172-742700001-420017893-75-DJXC5-20240315-306274042930-EUR1-UK-C&#211;%202%20SHEET%20IN%20H&#7870;T%202%20SHEET%201%20M&#7862;T%20M&#7894;I%20SHEET%201%20B&#7842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NPL REX-GSP"/>
      <sheetName val="PHU LUC X"/>
      <sheetName val="BANG KE NPL CHUYEN DOI NHOM "/>
      <sheetName val="PL X UK"/>
      <sheetName val="BK  TINH TY LE PHAN TRAM UK"/>
      <sheetName val="PL X EUR1"/>
      <sheetName val="BK  TINH TY LE PHAN TRAM EUR1"/>
      <sheetName val="LIST NPL EUR1"/>
      <sheetName val="LIST NPL UK"/>
    </sheetNames>
    <sheetDataSet>
      <sheetData sheetId="0"/>
      <sheetData sheetId="1"/>
      <sheetData sheetId="2"/>
      <sheetData sheetId="3"/>
      <sheetData sheetId="4"/>
      <sheetData sheetId="5">
        <row r="6">
          <cell r="C6">
            <v>809</v>
          </cell>
        </row>
        <row r="7">
          <cell r="C7">
            <v>6318.29</v>
          </cell>
        </row>
        <row r="8">
          <cell r="C8">
            <v>306274042930</v>
          </cell>
          <cell r="H8">
            <v>45367</v>
          </cell>
        </row>
        <row r="14">
          <cell r="E14" t="str">
            <v>Đồng Nai, ngày 26 tháng 07 năm 2024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DJXC5-20240530 KT"/>
      <sheetName val="420017893 KT"/>
      <sheetName val="420017893 BK"/>
      <sheetName val="DJXC5-20240530 BK"/>
      <sheetName val="DJXC5-20240618"/>
      <sheetName val="Sheet5"/>
      <sheetName val="Sheet5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129901799KD</v>
          </cell>
          <cell r="C2">
            <v>0.27</v>
          </cell>
          <cell r="J2" t="str">
            <v>350610</v>
          </cell>
          <cell r="K2" t="str">
            <v>Keo kết dính, dùng trong sx động cơ (Acrylic Adhesive),type:326, hiệu LOCTITE,tp chính Hydroxyethyl methacrylate  20-30%,  1kg/chai, năm sx 2023.CAS:868-77-9,7534-94-3,mới 100%</v>
          </cell>
          <cell r="N2" t="str">
            <v>CHINA</v>
          </cell>
          <cell r="O2" t="str">
            <v>MILLI-LITRES</v>
          </cell>
          <cell r="P2">
            <v>0.11020000000000001</v>
          </cell>
          <cell r="S2">
            <v>105798549360</v>
          </cell>
          <cell r="T2">
            <v>45217</v>
          </cell>
        </row>
        <row r="3">
          <cell r="B3" t="str">
            <v>16201693A</v>
          </cell>
          <cell r="C3">
            <v>1</v>
          </cell>
          <cell r="J3" t="str">
            <v>848210</v>
          </cell>
          <cell r="K3" t="str">
            <v>16201693A#&amp;Ổ đỡ trục rãnh sâu dùng hỗ trợ thân máy quay, giảm ma sát và đảm bảo độ chính xác, Phi 6*15*9, mới 100%</v>
          </cell>
          <cell r="N3" t="str">
            <v>CHINA</v>
          </cell>
          <cell r="O3" t="str">
            <v>PIECES</v>
          </cell>
          <cell r="P3">
            <v>0.10349021999999999</v>
          </cell>
          <cell r="S3">
            <v>106044790500</v>
          </cell>
          <cell r="T3">
            <v>45315</v>
          </cell>
        </row>
        <row r="4">
          <cell r="B4" t="str">
            <v>16201694A</v>
          </cell>
          <cell r="C4">
            <v>1</v>
          </cell>
          <cell r="J4" t="str">
            <v>848210</v>
          </cell>
          <cell r="K4" t="str">
            <v>16201694A#&amp;Ổ đỡ trục rãnh sâu dùng hỗ trợ thân máy quay, giảm ma sát và đảm bảo độ chính xác, Phi 6*15*5.5, mới 100%</v>
          </cell>
          <cell r="N4" t="str">
            <v>CHINA</v>
          </cell>
          <cell r="O4" t="str">
            <v>PIECES</v>
          </cell>
          <cell r="P4">
            <v>8.7148799999999998E-2</v>
          </cell>
          <cell r="S4">
            <v>105998571230</v>
          </cell>
          <cell r="T4">
            <v>45294</v>
          </cell>
        </row>
        <row r="5">
          <cell r="B5" t="str">
            <v>16232304BKD</v>
          </cell>
          <cell r="C5">
            <v>0.27009085933223898</v>
          </cell>
          <cell r="J5" t="str">
            <v>482390</v>
          </cell>
          <cell r="K5" t="str">
            <v>4502314940-V151 16232304B VÁCH NGĂN CARTON\n400*80</v>
          </cell>
          <cell r="N5" t="str">
            <v>MUA VIỆT NAM KHÔNG XÁC ĐỊNH XUẤT XỨ</v>
          </cell>
          <cell r="O5" t="str">
            <v>Cái</v>
          </cell>
          <cell r="P5">
            <v>2.4052181002853699E-2</v>
          </cell>
          <cell r="S5" t="str">
            <v>HĐ:6697</v>
          </cell>
          <cell r="T5">
            <v>45321</v>
          </cell>
        </row>
        <row r="6">
          <cell r="B6" t="str">
            <v>16232312BKD</v>
          </cell>
          <cell r="C6">
            <v>0.400470169677066</v>
          </cell>
          <cell r="J6" t="str">
            <v>482390</v>
          </cell>
          <cell r="K6" t="str">
            <v>4502329257-V151 16232312B VÁCH NGĂN CARTON\n355*80</v>
          </cell>
          <cell r="N6" t="str">
            <v>MUA VIỆT NAM KHÔNG XÁC ĐỊNH XUẤT XỨ</v>
          </cell>
          <cell r="O6" t="str">
            <v>Cái</v>
          </cell>
          <cell r="P6">
            <v>2.1361598043212401E-2</v>
          </cell>
          <cell r="S6" t="str">
            <v>HĐ:6697</v>
          </cell>
          <cell r="T6">
            <v>45321</v>
          </cell>
        </row>
        <row r="7">
          <cell r="B7" t="str">
            <v>16232326BKD</v>
          </cell>
          <cell r="C7">
            <v>6.7750957854406102E-2</v>
          </cell>
          <cell r="J7" t="str">
            <v>480810</v>
          </cell>
          <cell r="K7" t="str">
            <v>4502329257-V151 16232326B TẤM LÓT CARTON\n400*355</v>
          </cell>
          <cell r="N7" t="str">
            <v>MUA VIỆT NAM KHÔNG XÁC ĐỊNH XUẤT XỨ</v>
          </cell>
          <cell r="O7" t="str">
            <v>Cái</v>
          </cell>
          <cell r="P7">
            <v>0.120179372197309</v>
          </cell>
          <cell r="S7" t="str">
            <v>HĐ:6697</v>
          </cell>
          <cell r="T7">
            <v>45321</v>
          </cell>
        </row>
        <row r="8">
          <cell r="B8" t="str">
            <v>16232335AKD</v>
          </cell>
          <cell r="C8">
            <v>3.4119868637110001E-2</v>
          </cell>
          <cell r="J8" t="str">
            <v>481910</v>
          </cell>
          <cell r="K8" t="str">
            <v>4502329257-V151 16232335A THÙNG CARTON\n413*368*185</v>
          </cell>
          <cell r="N8" t="str">
            <v>MUA VIỆT NAM KHÔNG XÁC ĐỊNH XUẤT XỨ</v>
          </cell>
          <cell r="O8" t="str">
            <v>Cái</v>
          </cell>
          <cell r="P8">
            <v>0.67048512026090501</v>
          </cell>
          <cell r="S8" t="str">
            <v>HĐ:6697</v>
          </cell>
          <cell r="T8">
            <v>45321</v>
          </cell>
        </row>
        <row r="9">
          <cell r="B9" t="str">
            <v>169900231KD</v>
          </cell>
          <cell r="C9">
            <v>0.1</v>
          </cell>
          <cell r="J9" t="str">
            <v>381090</v>
          </cell>
          <cell r="K9" t="str">
            <v>Chất trợ hàn TLF-800M 169900231 (PO:
6600032826)</v>
          </cell>
          <cell r="N9" t="str">
            <v>MUA VIỆT NAM KHÔNG XÁC ĐỊNH XUẤT XỨ</v>
          </cell>
          <cell r="O9" t="str">
            <v>Mi li lít</v>
          </cell>
          <cell r="P9">
            <v>3.50591035392196E-3</v>
          </cell>
          <cell r="S9" t="str">
            <v>HĐ:15</v>
          </cell>
          <cell r="T9">
            <v>44938</v>
          </cell>
        </row>
        <row r="10">
          <cell r="B10" t="str">
            <v>169900232KD</v>
          </cell>
          <cell r="C10">
            <v>0.49151614668855997</v>
          </cell>
          <cell r="J10" t="str">
            <v>350691</v>
          </cell>
          <cell r="K10" t="str">
            <v>Keo epoxy, dùng cố định rotor trong dây chuyền sản xuất động cơ điện (Epoxy balance compound B),2.1KG/hộp type E-852, hiệu YISIER,CAS:25085-99-8.471-34-1, mới 100%</v>
          </cell>
          <cell r="N10" t="str">
            <v>CHINA</v>
          </cell>
          <cell r="O10" t="str">
            <v>GRAMMES</v>
          </cell>
          <cell r="P10">
            <v>9.4000000000000004E-3</v>
          </cell>
          <cell r="S10">
            <v>106027973551</v>
          </cell>
          <cell r="T10">
            <v>45308</v>
          </cell>
        </row>
        <row r="11">
          <cell r="B11" t="str">
            <v>169900471KD</v>
          </cell>
          <cell r="C11">
            <v>0.5</v>
          </cell>
          <cell r="J11" t="str">
            <v>831130</v>
          </cell>
          <cell r="K11" t="str">
            <v>Dây hàn không chì được phủ bằng thiếc, bọc và có
lõi kim loại dùng để hàn chảy 169900471 (PO:
6600032826)</v>
          </cell>
          <cell r="N11" t="str">
            <v>MUA VIỆT NAM KHÔNG XÁC ĐỊNH XUẤT XỨ</v>
          </cell>
          <cell r="O11" t="str">
            <v>Gam</v>
          </cell>
          <cell r="P11">
            <v>3.05340399510803E-2</v>
          </cell>
          <cell r="S11" t="str">
            <v>HĐ:15</v>
          </cell>
          <cell r="T11">
            <v>44938</v>
          </cell>
        </row>
        <row r="12">
          <cell r="B12" t="str">
            <v>122205353</v>
          </cell>
          <cell r="C12">
            <v>7.0000000000000007E-2</v>
          </cell>
          <cell r="J12" t="str">
            <v>391732</v>
          </cell>
          <cell r="K12" t="str">
            <v>122205353#&amp;Ống nhựa dùng để bảo vệ cáp điện dạng mềm, nhựa polyolefin 100%, Phi 3mm, mới 100%</v>
          </cell>
          <cell r="N12" t="str">
            <v>CHINA</v>
          </cell>
          <cell r="O12" t="str">
            <v>METRES</v>
          </cell>
          <cell r="P12">
            <v>3.890076E-2</v>
          </cell>
          <cell r="S12">
            <v>105998563160</v>
          </cell>
          <cell r="T12">
            <v>45294</v>
          </cell>
        </row>
        <row r="13">
          <cell r="B13" t="str">
            <v>122205308</v>
          </cell>
          <cell r="C13">
            <v>0.02</v>
          </cell>
          <cell r="J13" t="str">
            <v>391721</v>
          </cell>
          <cell r="K13" t="str">
            <v>122205308#&amp;Vỏ nhựa (Tay áo nhựa) dùng để bảo vệ cáp điện, Phi 7, PE100%, Loại: Đường kính: 7mm, mới 100%</v>
          </cell>
          <cell r="N13" t="str">
            <v>CHINA</v>
          </cell>
          <cell r="O13" t="str">
            <v>METRES</v>
          </cell>
          <cell r="P13">
            <v>7.6449000000000003E-2</v>
          </cell>
          <cell r="S13">
            <v>105998563160</v>
          </cell>
          <cell r="T13">
            <v>45294</v>
          </cell>
        </row>
        <row r="14">
          <cell r="B14" t="str">
            <v>122004125</v>
          </cell>
          <cell r="C14">
            <v>3.3000000000000002E-2</v>
          </cell>
          <cell r="J14" t="str">
            <v>740921</v>
          </cell>
          <cell r="K14" t="str">
            <v>122004125#&amp;Dải đồng dạng cuộn dùng dẫn điện trong phần stator, mới 100%.</v>
          </cell>
          <cell r="N14" t="str">
            <v>CHINA</v>
          </cell>
          <cell r="O14" t="str">
            <v>METRES</v>
          </cell>
          <cell r="P14">
            <v>0.28097124000000001</v>
          </cell>
          <cell r="S14">
            <v>106000636710</v>
          </cell>
          <cell r="T14">
            <v>45294</v>
          </cell>
        </row>
        <row r="15">
          <cell r="B15" t="str">
            <v>122205311</v>
          </cell>
          <cell r="C15">
            <v>0.05</v>
          </cell>
          <cell r="J15" t="str">
            <v>391721</v>
          </cell>
          <cell r="K15" t="str">
            <v>122205311#&amp;Vỏ nhựa (Tay áo nhựa) dùng để bảo vệ cáp điện, Phi 4.5, PE100%, Loại: Đường kính: 4.5mm, mới 100%</v>
          </cell>
          <cell r="N15" t="str">
            <v>CHINA</v>
          </cell>
          <cell r="O15" t="str">
            <v>METRES</v>
          </cell>
          <cell r="P15">
            <v>5.9017199999999999E-2</v>
          </cell>
          <cell r="S15">
            <v>105998563160</v>
          </cell>
          <cell r="T15">
            <v>45294</v>
          </cell>
        </row>
        <row r="16">
          <cell r="B16" t="str">
            <v>122205309</v>
          </cell>
          <cell r="C16">
            <v>0.05</v>
          </cell>
          <cell r="J16" t="str">
            <v>391721</v>
          </cell>
          <cell r="K16" t="str">
            <v>122205309#&amp;Vỏ nhựa (Tay áo nhựa) dùng để bảo vệ cáp điện, Phi 4.5, PE100%, Loại: Đường kính: 4.5mm, mới 100%</v>
          </cell>
          <cell r="N16" t="str">
            <v>CHINA</v>
          </cell>
          <cell r="O16" t="str">
            <v>METRES</v>
          </cell>
          <cell r="P16">
            <v>5.3651999999999998E-2</v>
          </cell>
          <cell r="S16">
            <v>105998563160</v>
          </cell>
          <cell r="T16">
            <v>45294</v>
          </cell>
        </row>
        <row r="17">
          <cell r="B17" t="str">
            <v>122205310</v>
          </cell>
          <cell r="C17">
            <v>0.05</v>
          </cell>
          <cell r="J17" t="str">
            <v>391721</v>
          </cell>
          <cell r="K17" t="str">
            <v>122205310#&amp;Vỏ nhựa (Tay áo nhựa) dùng để bảo vệ cáp điện, Phi 4.5, PE100%, Loại: Đường kính: 4.5mm, mới 100%</v>
          </cell>
          <cell r="N17" t="str">
            <v>CHINA</v>
          </cell>
          <cell r="O17" t="str">
            <v>METRES</v>
          </cell>
          <cell r="P17">
            <v>5.9006999999999997E-2</v>
          </cell>
          <cell r="S17">
            <v>105998563160</v>
          </cell>
          <cell r="T17">
            <v>45294</v>
          </cell>
        </row>
        <row r="18">
          <cell r="B18" t="str">
            <v>122205354</v>
          </cell>
          <cell r="C18">
            <v>7.0000000000000007E-2</v>
          </cell>
          <cell r="J18" t="str">
            <v>391732</v>
          </cell>
          <cell r="K18" t="str">
            <v>122205354#&amp;Ống nhựa dùng để bảo vệ cáp điện dạng mềm, nhựa polyolefin 100%, Phi 3mm, mới 100%</v>
          </cell>
          <cell r="N18" t="str">
            <v>CHINA</v>
          </cell>
          <cell r="O18" t="str">
            <v>METRES</v>
          </cell>
          <cell r="P18">
            <v>4.1590500000000002E-2</v>
          </cell>
          <cell r="S18">
            <v>105998563160</v>
          </cell>
          <cell r="T18">
            <v>45294</v>
          </cell>
        </row>
        <row r="19">
          <cell r="B19" t="str">
            <v>122205355</v>
          </cell>
          <cell r="C19">
            <v>7.0000000000000007E-2</v>
          </cell>
          <cell r="J19" t="str">
            <v>391721</v>
          </cell>
          <cell r="K19" t="str">
            <v>122205355#&amp;Vỏ nhựa (Tay áo nhựa) dùng để bảo vệ cáp điện, Phi 3, PE100%, Loại: Đường kính: 3mm, mới 100%</v>
          </cell>
          <cell r="N19" t="str">
            <v>CHINA</v>
          </cell>
          <cell r="O19" t="str">
            <v>METRES</v>
          </cell>
          <cell r="P19">
            <v>4.1578259999999999E-2</v>
          </cell>
          <cell r="S19">
            <v>105998563160</v>
          </cell>
          <cell r="T19">
            <v>45294</v>
          </cell>
        </row>
        <row r="20">
          <cell r="B20" t="str">
            <v>162201217</v>
          </cell>
          <cell r="C20">
            <v>1</v>
          </cell>
          <cell r="J20" t="str">
            <v>850300</v>
          </cell>
          <cell r="K20" t="str">
            <v>162201217#&amp;Bộ Phận của động cơ điện-Nắp trước của động cơ điện, Phi 25.5*48*12, mới 100%</v>
          </cell>
          <cell r="N20" t="str">
            <v>CHINA</v>
          </cell>
          <cell r="O20" t="str">
            <v>PIECES</v>
          </cell>
          <cell r="P20">
            <v>4.6939380000000003E-2</v>
          </cell>
          <cell r="S20">
            <v>105998574360</v>
          </cell>
          <cell r="T20">
            <v>45294</v>
          </cell>
        </row>
        <row r="21">
          <cell r="B21" t="str">
            <v>162201218</v>
          </cell>
          <cell r="C21">
            <v>1</v>
          </cell>
          <cell r="J21" t="str">
            <v>850300</v>
          </cell>
          <cell r="K21" t="str">
            <v>162201218#&amp;Bộ Phận của động cơ điện-Nắp sau của động cơ điện, Phi 25.5*48*12, mới 100%</v>
          </cell>
          <cell r="N21" t="str">
            <v>CHINA</v>
          </cell>
          <cell r="O21" t="str">
            <v>PIECES</v>
          </cell>
          <cell r="P21">
            <v>4.6937340000000001E-2</v>
          </cell>
          <cell r="S21">
            <v>106000639950</v>
          </cell>
          <cell r="T21">
            <v>45294</v>
          </cell>
        </row>
        <row r="22">
          <cell r="B22" t="str">
            <v>162201363</v>
          </cell>
          <cell r="C22">
            <v>0.09</v>
          </cell>
          <cell r="J22" t="str">
            <v>481159</v>
          </cell>
          <cell r="K22" t="str">
            <v>162201363#&amp;Giấy cách điện được phủ lớp nhựa lên bề mặt, dạng cuộn, quy cách 0.2MMx31mmx400M, mới 100%</v>
          </cell>
          <cell r="N22" t="str">
            <v>CHINA</v>
          </cell>
          <cell r="O22" t="str">
            <v>METRES</v>
          </cell>
          <cell r="P22">
            <v>4.9559760000000001E-2</v>
          </cell>
          <cell r="S22">
            <v>106000639950</v>
          </cell>
          <cell r="T22">
            <v>45294</v>
          </cell>
        </row>
        <row r="23">
          <cell r="B23" t="str">
            <v>162000847</v>
          </cell>
          <cell r="C23">
            <v>4</v>
          </cell>
          <cell r="J23" t="str">
            <v>731815</v>
          </cell>
          <cell r="K23" t="str">
            <v>162000847#&amp;Đinh vít chất liệu thép carbon, đường kính ngoài 4mm, mới 100%</v>
          </cell>
          <cell r="N23" t="str">
            <v>CHINA</v>
          </cell>
          <cell r="O23" t="str">
            <v>PIECES</v>
          </cell>
          <cell r="P23">
            <v>9.1004399999999996E-3</v>
          </cell>
          <cell r="S23">
            <v>106000636710</v>
          </cell>
          <cell r="T23">
            <v>45294</v>
          </cell>
        </row>
        <row r="24">
          <cell r="B24" t="str">
            <v>122006770</v>
          </cell>
          <cell r="C24">
            <v>1.00032621784346</v>
          </cell>
          <cell r="J24" t="str">
            <v>850300</v>
          </cell>
          <cell r="K24" t="str">
            <v>122006770#&amp;Bộ Phận của động cơ điện-Lõi sắt stator dùng sx động cơ điện, Phi 48*25*25.2, mới 100%</v>
          </cell>
          <cell r="N24" t="str">
            <v>CHINA</v>
          </cell>
          <cell r="O24" t="str">
            <v>PIECES</v>
          </cell>
          <cell r="P24">
            <v>0.43194756000000001</v>
          </cell>
          <cell r="S24">
            <v>105998563160</v>
          </cell>
          <cell r="T24">
            <v>45294</v>
          </cell>
        </row>
        <row r="25">
          <cell r="B25" t="str">
            <v>161602237</v>
          </cell>
          <cell r="C25">
            <v>4.4999999999999998E-2</v>
          </cell>
          <cell r="J25" t="str">
            <v>854411</v>
          </cell>
          <cell r="K25" t="str">
            <v>161602237#&amp;Cuộn dây lõi quấn đồng của rotor dùng sản xuất động cơ điện có phủ lớp ngoài bằng men tráng, Phi 0.95, mới 100%</v>
          </cell>
          <cell r="N25" t="str">
            <v>CHINA</v>
          </cell>
          <cell r="P25">
            <v>10.413737940000001</v>
          </cell>
          <cell r="S25">
            <v>105998563160</v>
          </cell>
          <cell r="T25">
            <v>45294</v>
          </cell>
        </row>
        <row r="26">
          <cell r="B26" t="str">
            <v>162000868</v>
          </cell>
          <cell r="C26">
            <v>1</v>
          </cell>
          <cell r="J26" t="str">
            <v>850300</v>
          </cell>
          <cell r="K26" t="str">
            <v>162000868#&amp;Bộ phận của động cơ điện-Lõi thép rotor dùng sx động cơ điện, Phi 6*24*25, mới 100%</v>
          </cell>
          <cell r="N26" t="str">
            <v>CHINA</v>
          </cell>
          <cell r="O26" t="str">
            <v>PIECES</v>
          </cell>
          <cell r="P26">
            <v>0.1004853</v>
          </cell>
          <cell r="S26">
            <v>105998571230</v>
          </cell>
          <cell r="T26">
            <v>45294</v>
          </cell>
        </row>
        <row r="27">
          <cell r="B27" t="str">
            <v>163100023</v>
          </cell>
          <cell r="C27">
            <v>2</v>
          </cell>
          <cell r="J27" t="str">
            <v>848210</v>
          </cell>
          <cell r="K27" t="str">
            <v>163100023#&amp;Ổ đỡ trục rãnh sâu dùng hỗ trợ thân máy quay, giảm ma sát và đảm bảo độ chính xác, Phi 17*6*6, mới 100%</v>
          </cell>
          <cell r="N27" t="str">
            <v>CHINA</v>
          </cell>
          <cell r="O27" t="str">
            <v>PIECES</v>
          </cell>
          <cell r="P27">
            <v>0.14777045999999999</v>
          </cell>
          <cell r="S27">
            <v>105998574360</v>
          </cell>
          <cell r="T27">
            <v>45294</v>
          </cell>
        </row>
        <row r="28">
          <cell r="B28" t="str">
            <v>163500042</v>
          </cell>
          <cell r="C28">
            <v>0.72249589490968802</v>
          </cell>
          <cell r="J28" t="str">
            <v>850511</v>
          </cell>
          <cell r="K28" t="str">
            <v>163500042#&amp;Nam châm vĩnh cửu bằng thép, Quy cách (12.5*2.2*25)mm, mới 100%</v>
          </cell>
          <cell r="N28" t="str">
            <v>CHINA</v>
          </cell>
          <cell r="O28" t="str">
            <v>PIECES</v>
          </cell>
          <cell r="P28">
            <v>0.48473664</v>
          </cell>
          <cell r="S28">
            <v>106116993620</v>
          </cell>
          <cell r="T28">
            <v>45356</v>
          </cell>
        </row>
        <row r="29">
          <cell r="B29" t="str">
            <v>163600033</v>
          </cell>
          <cell r="C29">
            <v>1</v>
          </cell>
          <cell r="J29" t="str">
            <v>850300</v>
          </cell>
          <cell r="K29" t="str">
            <v>163600033#&amp;Bộ Phận của động cơ điện-Nắp sau của động cơ, Phi 52.5*17*16.5, mới 100%</v>
          </cell>
          <cell r="N29" t="str">
            <v>CHINA</v>
          </cell>
          <cell r="O29" t="str">
            <v>PIECES</v>
          </cell>
          <cell r="P29">
            <v>0.12337104</v>
          </cell>
          <cell r="S29">
            <v>105998577530</v>
          </cell>
          <cell r="T29">
            <v>45294</v>
          </cell>
        </row>
        <row r="30">
          <cell r="B30" t="str">
            <v>163500043</v>
          </cell>
          <cell r="C30">
            <v>3.2775041050903102</v>
          </cell>
          <cell r="J30" t="str">
            <v>850511</v>
          </cell>
          <cell r="K30" t="str">
            <v>163500043#&amp;Nam châm vĩnh cửu bằng thép, Quy cách12.5*2.2mm, mới 100%</v>
          </cell>
          <cell r="N30" t="str">
            <v>CHINA</v>
          </cell>
          <cell r="O30" t="str">
            <v>PIECES</v>
          </cell>
          <cell r="P30">
            <v>0.25318133999999998</v>
          </cell>
          <cell r="S30">
            <v>106032431410</v>
          </cell>
          <cell r="T30">
            <v>45309</v>
          </cell>
        </row>
        <row r="31">
          <cell r="B31" t="str">
            <v>161602232</v>
          </cell>
          <cell r="C31">
            <v>1</v>
          </cell>
          <cell r="J31" t="str">
            <v>854442</v>
          </cell>
          <cell r="K31" t="str">
            <v>161602232#&amp;Dây điện có gắn đầu nối vỏ ngoài bằng cao su dùng sx động cơ điện, dòng điện 600V, đường kính lõi 1.63mm, chiều dài 170mm, mới 100%</v>
          </cell>
          <cell r="N31" t="str">
            <v>CHINA</v>
          </cell>
          <cell r="O31" t="str">
            <v>PIECES</v>
          </cell>
          <cell r="P31">
            <v>0.10087902</v>
          </cell>
          <cell r="S31">
            <v>105998563160</v>
          </cell>
          <cell r="T31">
            <v>45294</v>
          </cell>
        </row>
        <row r="32">
          <cell r="B32" t="str">
            <v>161602233</v>
          </cell>
          <cell r="C32">
            <v>1</v>
          </cell>
          <cell r="J32" t="str">
            <v>854442</v>
          </cell>
          <cell r="K32" t="str">
            <v>161602233#&amp;Dây điện có gắn đầu nối vỏ ngoài bằng cao su dùng sx động cơ điện, dòng điện 600V, đường kính lõi 1.63mm, chiều dài 170mm, mới 100%</v>
          </cell>
          <cell r="N32" t="str">
            <v>CHINA</v>
          </cell>
          <cell r="O32" t="str">
            <v>PIECES</v>
          </cell>
          <cell r="P32">
            <v>0.10087902</v>
          </cell>
          <cell r="S32">
            <v>105998563160</v>
          </cell>
          <cell r="T32">
            <v>45294</v>
          </cell>
        </row>
        <row r="33">
          <cell r="B33" t="str">
            <v>161602234</v>
          </cell>
          <cell r="C33">
            <v>1</v>
          </cell>
          <cell r="J33" t="str">
            <v>854442</v>
          </cell>
          <cell r="K33" t="str">
            <v>161602234#&amp;Dây điện có gắn đầu nối vỏ ngoài bằng cao su dùng sx động cơ điện, dòng điện 600V, đường kính lõi 1.63mm, chiều dài 170mm, mới 100%</v>
          </cell>
          <cell r="N33" t="str">
            <v>CHINA</v>
          </cell>
          <cell r="O33" t="str">
            <v>PIECES</v>
          </cell>
          <cell r="P33">
            <v>0.10087902</v>
          </cell>
          <cell r="S33">
            <v>105998563160</v>
          </cell>
          <cell r="T33">
            <v>45294</v>
          </cell>
        </row>
        <row r="34">
          <cell r="B34" t="str">
            <v>162000881</v>
          </cell>
          <cell r="C34">
            <v>2</v>
          </cell>
          <cell r="J34" t="str">
            <v>392690</v>
          </cell>
          <cell r="K34" t="str">
            <v>162000881#&amp;Vòng đệm bằng nhựa, dùng sản xuất sx tấm mạch in, mới 100%</v>
          </cell>
          <cell r="N34" t="str">
            <v>CHINA</v>
          </cell>
          <cell r="O34" t="str">
            <v>PIECES</v>
          </cell>
          <cell r="P34">
            <v>1.41372E-3</v>
          </cell>
          <cell r="S34">
            <v>106044786520</v>
          </cell>
          <cell r="T34">
            <v>45315</v>
          </cell>
        </row>
        <row r="35">
          <cell r="B35" t="str">
            <v>163200048</v>
          </cell>
          <cell r="C35">
            <v>0.47572796934865902</v>
          </cell>
          <cell r="J35" t="str">
            <v>848310</v>
          </cell>
          <cell r="K35" t="str">
            <v>163200048#&amp;Trục truyền động kim loại, rãnh bóng dùng trong sản xuất Mô-tơ, mới 100%.</v>
          </cell>
          <cell r="N35" t="str">
            <v>CHINA</v>
          </cell>
          <cell r="O35" t="str">
            <v>PIECES</v>
          </cell>
          <cell r="P35">
            <v>0.75780899999999995</v>
          </cell>
          <cell r="S35" t="str">
            <v>105971375530-105976970520</v>
          </cell>
          <cell r="T35" t="str">
            <v>20/12/2023-22/12/2023</v>
          </cell>
        </row>
        <row r="36">
          <cell r="B36" t="str">
            <v>163200049</v>
          </cell>
          <cell r="C36">
            <v>0.52427203065134098</v>
          </cell>
          <cell r="J36" t="str">
            <v>848310</v>
          </cell>
          <cell r="K36" t="str">
            <v>163200049#&amp;Trục truyền động kim loại, rãnh bóng dùng trong sản xuất Mô-tơ, Phi 6*101, mới 100%</v>
          </cell>
          <cell r="N36" t="str">
            <v>CHINA</v>
          </cell>
          <cell r="O36" t="str">
            <v>PIECES</v>
          </cell>
          <cell r="P36">
            <v>0.75780287999999996</v>
          </cell>
          <cell r="S36">
            <v>105998574360</v>
          </cell>
          <cell r="T36">
            <v>45294</v>
          </cell>
        </row>
        <row r="37">
          <cell r="B37" t="str">
            <v>163600032</v>
          </cell>
          <cell r="C37">
            <v>1</v>
          </cell>
          <cell r="J37" t="str">
            <v>850300</v>
          </cell>
          <cell r="K37" t="str">
            <v>163600032#&amp;Bộ Phận của động cơ điện-Nắp trước của động cơ điện, Phi 52.5*17*20, mới 100%</v>
          </cell>
          <cell r="N37" t="str">
            <v>CHINA</v>
          </cell>
          <cell r="O37" t="str">
            <v>PIECES</v>
          </cell>
          <cell r="P37">
            <v>0.12337104</v>
          </cell>
          <cell r="S37">
            <v>105998577530</v>
          </cell>
          <cell r="T37">
            <v>45294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DD3D-FE46-4114-858C-AEDC0DB50080}">
  <sheetPr>
    <tabColor rgb="FFFFFF00"/>
  </sheetPr>
  <dimension ref="A1:AR77"/>
  <sheetViews>
    <sheetView tabSelected="1" view="pageBreakPreview" topLeftCell="A3" zoomScale="70" zoomScaleNormal="70" zoomScaleSheetLayoutView="70" workbookViewId="0">
      <selection activeCell="P21" sqref="P21"/>
    </sheetView>
  </sheetViews>
  <sheetFormatPr defaultColWidth="9" defaultRowHeight="14.4"/>
  <cols>
    <col min="1" max="1" width="9" style="3"/>
    <col min="2" max="2" width="13.77734375" style="165" customWidth="1"/>
    <col min="3" max="3" width="34" style="3" customWidth="1"/>
    <col min="4" max="4" width="10.44140625" style="3" customWidth="1"/>
    <col min="5" max="5" width="12" style="3" customWidth="1"/>
    <col min="6" max="6" width="9" style="166"/>
    <col min="7" max="7" width="9" style="3"/>
    <col min="8" max="8" width="16.5546875" style="3" customWidth="1"/>
    <col min="9" max="9" width="9" style="3" customWidth="1"/>
    <col min="10" max="10" width="9.77734375" style="3" customWidth="1"/>
    <col min="11" max="11" width="10.109375" style="3" customWidth="1"/>
    <col min="12" max="12" width="17" style="3" customWidth="1"/>
    <col min="13" max="13" width="13.109375" style="3" customWidth="1"/>
    <col min="14" max="15" width="9" style="3"/>
    <col min="16" max="16" width="19.21875" style="3" customWidth="1"/>
    <col min="17" max="17" width="9" style="4"/>
    <col min="18" max="18" width="11.88671875" style="3" customWidth="1"/>
    <col min="19" max="16384" width="9" style="3"/>
  </cols>
  <sheetData>
    <row r="1" spans="1:20" ht="17.399999999999999">
      <c r="A1" s="1" t="s">
        <v>0</v>
      </c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</row>
    <row r="2" spans="1:20" ht="16.8">
      <c r="A2" s="5" t="s">
        <v>1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</row>
    <row r="3" spans="1:20" ht="16.2">
      <c r="A3" s="7" t="s">
        <v>2</v>
      </c>
      <c r="B3" s="8"/>
      <c r="C3" s="7"/>
      <c r="D3" s="7"/>
      <c r="E3" s="7"/>
      <c r="F3" s="9"/>
      <c r="G3" s="7"/>
      <c r="H3" s="7"/>
      <c r="I3" s="7"/>
      <c r="J3" s="10"/>
      <c r="K3" s="11" t="s">
        <v>3</v>
      </c>
      <c r="L3" s="12"/>
      <c r="M3" s="12"/>
      <c r="N3" s="12"/>
      <c r="O3" s="10"/>
      <c r="P3" s="13"/>
    </row>
    <row r="4" spans="1:20" ht="33" customHeight="1">
      <c r="A4" s="14" t="s">
        <v>4</v>
      </c>
      <c r="B4" s="14"/>
      <c r="C4" s="14"/>
      <c r="D4" s="14"/>
      <c r="E4" s="14"/>
      <c r="F4" s="15"/>
      <c r="G4" s="16"/>
      <c r="H4" s="16"/>
      <c r="I4" s="10"/>
      <c r="J4" s="10"/>
      <c r="K4" s="17" t="s">
        <v>5</v>
      </c>
      <c r="L4" s="18" t="s">
        <v>6</v>
      </c>
      <c r="M4" s="18"/>
      <c r="N4" s="18"/>
      <c r="O4" s="18"/>
      <c r="P4" s="13"/>
    </row>
    <row r="5" spans="1:20" ht="67.05" customHeight="1">
      <c r="A5" s="19"/>
      <c r="B5" s="20"/>
      <c r="C5" s="19"/>
      <c r="D5" s="19"/>
      <c r="E5" s="16"/>
      <c r="F5" s="15"/>
      <c r="G5" s="16"/>
      <c r="H5" s="16"/>
      <c r="I5" s="10"/>
      <c r="J5" s="10"/>
      <c r="K5" s="21" t="s">
        <v>7</v>
      </c>
      <c r="L5" s="22" t="s">
        <v>8</v>
      </c>
      <c r="M5" s="22"/>
      <c r="N5" s="22"/>
      <c r="O5" s="22"/>
      <c r="P5" s="13"/>
    </row>
    <row r="6" spans="1:20" ht="18">
      <c r="A6" s="16"/>
      <c r="B6" s="23"/>
      <c r="C6" s="16"/>
      <c r="D6" s="16"/>
      <c r="E6" s="16"/>
      <c r="F6" s="15"/>
      <c r="G6" s="16"/>
      <c r="H6" s="16"/>
      <c r="I6" s="10"/>
      <c r="J6" s="10"/>
      <c r="K6" s="24" t="s">
        <v>9</v>
      </c>
      <c r="L6" s="10"/>
      <c r="M6" s="25">
        <v>850131</v>
      </c>
      <c r="N6" s="10"/>
      <c r="O6" s="10"/>
      <c r="P6" s="13"/>
    </row>
    <row r="7" spans="1:20" ht="15.6">
      <c r="A7" s="26" t="s">
        <v>10</v>
      </c>
      <c r="B7" s="27"/>
      <c r="C7" s="28"/>
      <c r="D7" s="28"/>
      <c r="E7" s="28"/>
      <c r="F7" s="29"/>
      <c r="G7" s="28"/>
      <c r="H7" s="28"/>
      <c r="I7" s="10"/>
      <c r="J7" s="10"/>
      <c r="K7" s="30" t="s">
        <v>11</v>
      </c>
      <c r="L7" s="10"/>
      <c r="M7" s="28">
        <f>+'[1]PL X EUR1'!C6</f>
        <v>809</v>
      </c>
      <c r="N7" s="10" t="s">
        <v>12</v>
      </c>
      <c r="O7" s="10" t="s">
        <v>13</v>
      </c>
      <c r="P7" s="31"/>
      <c r="S7" s="32"/>
    </row>
    <row r="8" spans="1:20" ht="16.2">
      <c r="A8" s="33" t="s">
        <v>14</v>
      </c>
      <c r="B8" s="34"/>
      <c r="C8" s="35">
        <f>+'[1]PL X EUR1'!C8</f>
        <v>306274042930</v>
      </c>
      <c r="D8" s="36" t="s">
        <v>15</v>
      </c>
      <c r="E8" s="37">
        <f>+'[1]PL X EUR1'!H8</f>
        <v>45367</v>
      </c>
      <c r="F8" s="38"/>
      <c r="G8" s="10"/>
      <c r="H8" s="10"/>
      <c r="I8" s="10"/>
      <c r="J8" s="10"/>
      <c r="K8" s="30" t="s">
        <v>16</v>
      </c>
      <c r="L8" s="39"/>
      <c r="M8" s="40"/>
      <c r="N8" s="39" t="s">
        <v>17</v>
      </c>
      <c r="O8" s="41" t="s">
        <v>18</v>
      </c>
      <c r="P8" s="13"/>
      <c r="Q8" s="42"/>
    </row>
    <row r="9" spans="1:20" ht="19.95" customHeight="1">
      <c r="A9" s="33"/>
      <c r="B9" s="34"/>
      <c r="C9" s="43"/>
      <c r="D9" s="36"/>
      <c r="E9" s="44"/>
      <c r="F9" s="38"/>
      <c r="G9" s="10"/>
      <c r="H9" s="10"/>
      <c r="I9" s="10"/>
      <c r="J9" s="10"/>
      <c r="K9" s="30" t="s">
        <v>19</v>
      </c>
      <c r="L9" s="39"/>
      <c r="M9" s="40"/>
      <c r="N9" s="39" t="s">
        <v>17</v>
      </c>
      <c r="O9" s="45"/>
      <c r="P9" s="13"/>
    </row>
    <row r="10" spans="1:20" ht="16.2">
      <c r="A10" s="10"/>
      <c r="B10" s="46"/>
      <c r="C10" s="10"/>
      <c r="D10" s="10"/>
      <c r="E10" s="10"/>
      <c r="F10" s="38"/>
      <c r="G10" s="10"/>
      <c r="H10" s="10"/>
      <c r="I10" s="10"/>
      <c r="J10" s="10"/>
      <c r="K10" s="30" t="s">
        <v>20</v>
      </c>
      <c r="L10" s="39"/>
      <c r="M10" s="40"/>
      <c r="N10" s="39" t="s">
        <v>17</v>
      </c>
      <c r="O10" s="45"/>
      <c r="P10" s="13"/>
      <c r="Q10" s="47"/>
    </row>
    <row r="11" spans="1:20" ht="16.2">
      <c r="A11" s="10"/>
      <c r="B11" s="46"/>
      <c r="C11" s="10"/>
      <c r="D11" s="10"/>
      <c r="E11" s="10"/>
      <c r="F11" s="38"/>
      <c r="G11" s="10"/>
      <c r="H11" s="10"/>
      <c r="I11" s="10"/>
      <c r="J11" s="10"/>
      <c r="K11" s="30" t="s">
        <v>21</v>
      </c>
      <c r="L11" s="39"/>
      <c r="M11" s="40"/>
      <c r="N11" s="39" t="s">
        <v>17</v>
      </c>
      <c r="O11" s="45"/>
      <c r="P11" s="13"/>
      <c r="Q11" s="48"/>
      <c r="S11" s="4"/>
      <c r="T11" s="4"/>
    </row>
    <row r="12" spans="1:20" ht="16.2">
      <c r="A12" s="10"/>
      <c r="B12" s="46"/>
      <c r="C12" s="10"/>
      <c r="D12" s="10"/>
      <c r="E12" s="10"/>
      <c r="F12" s="38"/>
      <c r="G12" s="10"/>
      <c r="H12" s="10"/>
      <c r="I12" s="10"/>
      <c r="J12" s="10"/>
      <c r="K12" s="49" t="s">
        <v>22</v>
      </c>
      <c r="L12" s="50"/>
      <c r="M12" s="51"/>
      <c r="N12" s="10" t="s">
        <v>17</v>
      </c>
      <c r="O12" s="45"/>
      <c r="P12" s="13"/>
      <c r="Q12" s="52"/>
    </row>
    <row r="13" spans="1:20" ht="16.2">
      <c r="A13" s="10"/>
      <c r="B13" s="46"/>
      <c r="C13" s="10"/>
      <c r="D13" s="10"/>
      <c r="E13" s="10"/>
      <c r="F13" s="38"/>
      <c r="G13" s="10"/>
      <c r="H13" s="10"/>
      <c r="I13" s="10"/>
      <c r="J13" s="10"/>
      <c r="K13" s="49" t="s">
        <v>23</v>
      </c>
      <c r="L13" s="50"/>
      <c r="M13" s="53"/>
      <c r="N13" s="10" t="s">
        <v>17</v>
      </c>
      <c r="O13" s="45"/>
      <c r="P13" s="13"/>
      <c r="Q13" s="48"/>
      <c r="S13" s="4"/>
    </row>
    <row r="14" spans="1:20" ht="16.2">
      <c r="A14" s="10"/>
      <c r="B14" s="46"/>
      <c r="C14" s="10"/>
      <c r="D14" s="10"/>
      <c r="E14" s="10"/>
      <c r="F14" s="38"/>
      <c r="G14" s="10"/>
      <c r="H14" s="10"/>
      <c r="I14" s="10"/>
      <c r="J14" s="10"/>
      <c r="K14" s="49" t="s">
        <v>24</v>
      </c>
      <c r="L14" s="50"/>
      <c r="M14" s="40">
        <f>+'[1]PL X EUR1'!C7</f>
        <v>6318.29</v>
      </c>
      <c r="N14" s="10" t="s">
        <v>17</v>
      </c>
      <c r="O14" s="45"/>
      <c r="P14" s="54"/>
      <c r="Q14" s="48"/>
    </row>
    <row r="15" spans="1:20" ht="16.2">
      <c r="A15" s="10"/>
      <c r="B15" s="46"/>
      <c r="C15" s="10"/>
      <c r="D15" s="10"/>
      <c r="E15" s="10"/>
      <c r="F15" s="38"/>
      <c r="G15" s="10"/>
      <c r="H15" s="10"/>
      <c r="I15" s="10"/>
      <c r="J15" s="10"/>
      <c r="K15" s="49" t="s">
        <v>25</v>
      </c>
      <c r="L15" s="50"/>
      <c r="M15" s="40">
        <f>M14-(S11+S13)</f>
        <v>6318.29</v>
      </c>
      <c r="N15" s="10" t="s">
        <v>17</v>
      </c>
      <c r="O15" s="45"/>
      <c r="P15" s="55"/>
      <c r="Q15" s="48"/>
    </row>
    <row r="16" spans="1:20" ht="16.2">
      <c r="A16" s="46"/>
      <c r="B16" s="46"/>
      <c r="C16" s="56"/>
      <c r="D16" s="56"/>
      <c r="E16" s="46"/>
      <c r="F16" s="38"/>
      <c r="G16" s="10"/>
      <c r="H16" s="10"/>
      <c r="I16" s="10"/>
      <c r="J16" s="57"/>
      <c r="K16" s="49" t="s">
        <v>26</v>
      </c>
      <c r="L16" s="58"/>
      <c r="M16" s="28">
        <v>24530</v>
      </c>
      <c r="N16" s="10" t="s">
        <v>27</v>
      </c>
      <c r="O16" s="45"/>
      <c r="P16" s="13"/>
      <c r="Q16" s="48"/>
    </row>
    <row r="17" spans="1:44">
      <c r="A17" s="59" t="s">
        <v>28</v>
      </c>
      <c r="B17" s="59" t="s">
        <v>29</v>
      </c>
      <c r="C17" s="59" t="s">
        <v>30</v>
      </c>
      <c r="D17" s="59" t="s">
        <v>31</v>
      </c>
      <c r="E17" s="59" t="s">
        <v>32</v>
      </c>
      <c r="F17" s="60" t="s">
        <v>33</v>
      </c>
      <c r="G17" s="61" t="s">
        <v>34</v>
      </c>
      <c r="H17" s="62"/>
      <c r="I17" s="62"/>
      <c r="J17" s="62"/>
      <c r="K17" s="59" t="s">
        <v>35</v>
      </c>
      <c r="L17" s="61" t="s">
        <v>36</v>
      </c>
      <c r="M17" s="63"/>
      <c r="N17" s="61" t="s">
        <v>37</v>
      </c>
      <c r="O17" s="63"/>
      <c r="Q17" s="48"/>
    </row>
    <row r="18" spans="1:44">
      <c r="A18" s="64"/>
      <c r="B18" s="64"/>
      <c r="C18" s="64"/>
      <c r="D18" s="64"/>
      <c r="E18" s="64"/>
      <c r="F18" s="65"/>
      <c r="G18" s="66"/>
      <c r="H18" s="67"/>
      <c r="I18" s="67"/>
      <c r="J18" s="67"/>
      <c r="K18" s="64"/>
      <c r="L18" s="68"/>
      <c r="M18" s="69"/>
      <c r="N18" s="68"/>
      <c r="O18" s="69"/>
    </row>
    <row r="19" spans="1:44" ht="15.6">
      <c r="A19" s="64"/>
      <c r="B19" s="64"/>
      <c r="C19" s="64"/>
      <c r="D19" s="64"/>
      <c r="E19" s="64"/>
      <c r="F19" s="65"/>
      <c r="G19" s="59" t="s">
        <v>38</v>
      </c>
      <c r="H19" s="59" t="s">
        <v>39</v>
      </c>
      <c r="I19" s="70" t="s">
        <v>40</v>
      </c>
      <c r="J19" s="71"/>
      <c r="K19" s="72"/>
      <c r="L19" s="66"/>
      <c r="M19" s="73"/>
      <c r="N19" s="66"/>
      <c r="O19" s="73"/>
      <c r="Q19" s="48"/>
    </row>
    <row r="20" spans="1:44">
      <c r="A20" s="64"/>
      <c r="B20" s="64"/>
      <c r="C20" s="64"/>
      <c r="D20" s="64"/>
      <c r="E20" s="64"/>
      <c r="F20" s="65"/>
      <c r="G20" s="64"/>
      <c r="H20" s="64"/>
      <c r="I20" s="59" t="s">
        <v>41</v>
      </c>
      <c r="J20" s="61" t="s">
        <v>42</v>
      </c>
      <c r="K20" s="74"/>
      <c r="L20" s="61" t="s">
        <v>43</v>
      </c>
      <c r="M20" s="75" t="s">
        <v>44</v>
      </c>
      <c r="N20" s="59" t="s">
        <v>43</v>
      </c>
      <c r="O20" s="59" t="s">
        <v>44</v>
      </c>
    </row>
    <row r="21" spans="1:44" ht="31.95" customHeight="1">
      <c r="A21" s="72"/>
      <c r="B21" s="72"/>
      <c r="C21" s="72"/>
      <c r="D21" s="72"/>
      <c r="E21" s="72"/>
      <c r="F21" s="76"/>
      <c r="G21" s="72"/>
      <c r="H21" s="72"/>
      <c r="I21" s="72"/>
      <c r="J21" s="66"/>
      <c r="K21" s="77"/>
      <c r="L21" s="66"/>
      <c r="M21" s="78"/>
      <c r="N21" s="72"/>
      <c r="O21" s="72"/>
    </row>
    <row r="22" spans="1:44" ht="15.6">
      <c r="A22" s="79">
        <v>1</v>
      </c>
      <c r="B22" s="79">
        <v>2</v>
      </c>
      <c r="C22" s="80">
        <v>3</v>
      </c>
      <c r="D22" s="79">
        <v>4</v>
      </c>
      <c r="E22" s="79">
        <v>5</v>
      </c>
      <c r="F22" s="79">
        <v>6</v>
      </c>
      <c r="G22" s="81">
        <v>7</v>
      </c>
      <c r="H22" s="81">
        <v>8</v>
      </c>
      <c r="I22" s="81">
        <v>9</v>
      </c>
      <c r="J22" s="82">
        <v>10</v>
      </c>
      <c r="K22" s="81">
        <v>11</v>
      </c>
      <c r="L22" s="82">
        <v>12</v>
      </c>
      <c r="M22" s="81">
        <v>13</v>
      </c>
      <c r="N22" s="81">
        <v>14</v>
      </c>
      <c r="O22" s="81">
        <v>15</v>
      </c>
    </row>
    <row r="23" spans="1:44" ht="100.05" customHeight="1">
      <c r="A23" s="83">
        <v>1</v>
      </c>
      <c r="B23" s="84" t="str">
        <f>+'[2]420017893 BK'!B2</f>
        <v>129901799KD</v>
      </c>
      <c r="C23" s="85" t="str">
        <f>+'[2]420017893 BK'!K2</f>
        <v>Keo kết dính, dùng trong sx động cơ (Acrylic Adhesive),type:326, hiệu LOCTITE,tp chính Hydroxyethyl methacrylate  20-30%,  1kg/chai, năm sx 2023.CAS:868-77-9,7534-94-3,mới 100%</v>
      </c>
      <c r="D23" s="86" t="str">
        <f>+'[2]420017893 BK'!J2</f>
        <v>350610</v>
      </c>
      <c r="E23" s="87" t="str">
        <f>+'[2]420017893 BK'!O2</f>
        <v>MILLI-LITRES</v>
      </c>
      <c r="F23" s="88">
        <f>+'[2]420017893 BK'!C2</f>
        <v>0.27</v>
      </c>
      <c r="G23" s="89">
        <f t="shared" ref="G23:G58" si="0">F23*$M$7</f>
        <v>218.43</v>
      </c>
      <c r="H23" s="90">
        <f>+'[2]420017893 BK'!P2</f>
        <v>0.11020000000000001</v>
      </c>
      <c r="I23" s="91">
        <f>H23*F23*$M$7</f>
        <v>24.070986000000001</v>
      </c>
      <c r="J23" s="92">
        <f>F23*$M$7*H23</f>
        <v>24.070986000000001</v>
      </c>
      <c r="K23" s="93" t="str">
        <f>+'[2]420017893 BK'!N2</f>
        <v>CHINA</v>
      </c>
      <c r="L23" s="94">
        <f>+'[2]420017893 BK'!S2</f>
        <v>105798549360</v>
      </c>
      <c r="M23" s="95">
        <f>+'[2]420017893 BK'!T2</f>
        <v>45217</v>
      </c>
      <c r="N23" s="96"/>
      <c r="O23" s="97"/>
      <c r="P23" s="98"/>
      <c r="Q23" s="99"/>
      <c r="R23" s="100"/>
      <c r="S23" s="101"/>
      <c r="T23" s="102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</row>
    <row r="24" spans="1:44" ht="100.05" customHeight="1">
      <c r="A24" s="83">
        <v>2</v>
      </c>
      <c r="B24" s="84" t="str">
        <f>+'[2]420017893 BK'!B3</f>
        <v>16201693A</v>
      </c>
      <c r="C24" s="85" t="str">
        <f>+'[2]420017893 BK'!K3</f>
        <v>16201693A#&amp;Ổ đỡ trục rãnh sâu dùng hỗ trợ thân máy quay, giảm ma sát và đảm bảo độ chính xác, Phi 6*15*9, mới 100%</v>
      </c>
      <c r="D24" s="86" t="str">
        <f>+'[2]420017893 BK'!J3</f>
        <v>848210</v>
      </c>
      <c r="E24" s="87" t="str">
        <f>+'[2]420017893 BK'!O3</f>
        <v>PIECES</v>
      </c>
      <c r="F24" s="88">
        <f>+'[2]420017893 BK'!C3</f>
        <v>1</v>
      </c>
      <c r="G24" s="89">
        <f t="shared" si="0"/>
        <v>809</v>
      </c>
      <c r="H24" s="90">
        <f>+'[2]420017893 BK'!P3</f>
        <v>0.10349021999999999</v>
      </c>
      <c r="I24" s="91"/>
      <c r="J24" s="92">
        <f t="shared" ref="J24:J58" si="1">F24*$M$7*H24</f>
        <v>83.723587979999991</v>
      </c>
      <c r="K24" s="93" t="str">
        <f>+'[2]420017893 BK'!N3</f>
        <v>CHINA</v>
      </c>
      <c r="L24" s="94">
        <f>+'[2]420017893 BK'!S3</f>
        <v>106044790500</v>
      </c>
      <c r="M24" s="95">
        <f>+'[2]420017893 BK'!T3</f>
        <v>45315</v>
      </c>
      <c r="N24" s="96"/>
      <c r="O24" s="97"/>
      <c r="P24" s="98"/>
      <c r="Q24" s="99"/>
      <c r="R24" s="100"/>
      <c r="S24" s="101"/>
      <c r="T24" s="102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</row>
    <row r="25" spans="1:44" ht="100.05" customHeight="1">
      <c r="A25" s="83">
        <v>3</v>
      </c>
      <c r="B25" s="84" t="str">
        <f>+'[2]420017893 BK'!B4</f>
        <v>16201694A</v>
      </c>
      <c r="C25" s="85" t="str">
        <f>+'[2]420017893 BK'!K4</f>
        <v>16201694A#&amp;Ổ đỡ trục rãnh sâu dùng hỗ trợ thân máy quay, giảm ma sát và đảm bảo độ chính xác, Phi 6*15*5.5, mới 100%</v>
      </c>
      <c r="D25" s="86" t="str">
        <f>+'[2]420017893 BK'!J4</f>
        <v>848210</v>
      </c>
      <c r="E25" s="87" t="str">
        <f>+'[2]420017893 BK'!O4</f>
        <v>PIECES</v>
      </c>
      <c r="F25" s="88">
        <f>+'[2]420017893 BK'!C4</f>
        <v>1</v>
      </c>
      <c r="G25" s="89">
        <f t="shared" si="0"/>
        <v>809</v>
      </c>
      <c r="H25" s="90">
        <f>+'[2]420017893 BK'!P4</f>
        <v>8.7148799999999998E-2</v>
      </c>
      <c r="I25" s="91"/>
      <c r="J25" s="92">
        <f t="shared" si="1"/>
        <v>70.503379199999998</v>
      </c>
      <c r="K25" s="93" t="str">
        <f>+'[2]420017893 BK'!N4</f>
        <v>CHINA</v>
      </c>
      <c r="L25" s="94">
        <f>+'[2]420017893 BK'!S4</f>
        <v>105998571230</v>
      </c>
      <c r="M25" s="95">
        <f>+'[2]420017893 BK'!T4</f>
        <v>45294</v>
      </c>
      <c r="N25" s="96"/>
      <c r="O25" s="97"/>
      <c r="P25" s="98"/>
      <c r="Q25" s="99"/>
      <c r="R25" s="100"/>
      <c r="S25" s="101"/>
      <c r="T25" s="102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</row>
    <row r="26" spans="1:44" ht="100.05" customHeight="1">
      <c r="A26" s="83">
        <v>4</v>
      </c>
      <c r="B26" s="84" t="str">
        <f>+'[2]420017893 BK'!B5</f>
        <v>16232304BKD</v>
      </c>
      <c r="C26" s="85" t="str">
        <f>+'[2]420017893 BK'!K5</f>
        <v>4502314940-V151 16232304B VÁCH NGĂN CARTON\n400*80</v>
      </c>
      <c r="D26" s="86" t="str">
        <f>+'[2]420017893 BK'!J5</f>
        <v>482390</v>
      </c>
      <c r="E26" s="87" t="str">
        <f>+'[2]420017893 BK'!O5</f>
        <v>Cái</v>
      </c>
      <c r="F26" s="88">
        <f>+'[2]420017893 BK'!C5</f>
        <v>0.27009085933223898</v>
      </c>
      <c r="G26" s="89">
        <f t="shared" si="0"/>
        <v>218.50350519978133</v>
      </c>
      <c r="H26" s="90">
        <f>+'[2]420017893 BK'!P5</f>
        <v>2.4052181002853699E-2</v>
      </c>
      <c r="I26" s="91"/>
      <c r="J26" s="92">
        <f t="shared" si="1"/>
        <v>5.2554858568231246</v>
      </c>
      <c r="K26" s="93" t="str">
        <f>+'[2]420017893 BK'!N5</f>
        <v>MUA VIỆT NAM KHÔNG XÁC ĐỊNH XUẤT XỨ</v>
      </c>
      <c r="L26" s="94" t="str">
        <f>+'[2]420017893 BK'!S5</f>
        <v>HĐ:6697</v>
      </c>
      <c r="M26" s="95">
        <f>+'[2]420017893 BK'!T5</f>
        <v>45321</v>
      </c>
      <c r="N26" s="96"/>
      <c r="O26" s="97"/>
      <c r="P26" s="98"/>
      <c r="Q26" s="99"/>
      <c r="R26" s="100"/>
      <c r="S26" s="101"/>
      <c r="T26" s="102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</row>
    <row r="27" spans="1:44" ht="100.05" customHeight="1">
      <c r="A27" s="83">
        <v>5</v>
      </c>
      <c r="B27" s="84" t="str">
        <f>+'[2]420017893 BK'!B6</f>
        <v>16232312BKD</v>
      </c>
      <c r="C27" s="85" t="str">
        <f>+'[2]420017893 BK'!K6</f>
        <v>4502329257-V151 16232312B VÁCH NGĂN CARTON\n355*80</v>
      </c>
      <c r="D27" s="86" t="str">
        <f>+'[2]420017893 BK'!J6</f>
        <v>482390</v>
      </c>
      <c r="E27" s="87" t="str">
        <f>+'[2]420017893 BK'!O6</f>
        <v>Cái</v>
      </c>
      <c r="F27" s="88">
        <f>+'[2]420017893 BK'!C6</f>
        <v>0.400470169677066</v>
      </c>
      <c r="G27" s="89">
        <f t="shared" si="0"/>
        <v>323.98036726874642</v>
      </c>
      <c r="H27" s="90">
        <f>+'[2]420017893 BK'!P6</f>
        <v>2.1361598043212401E-2</v>
      </c>
      <c r="I27" s="91"/>
      <c r="J27" s="92">
        <f t="shared" si="1"/>
        <v>6.9207383794872888</v>
      </c>
      <c r="K27" s="93" t="str">
        <f>+'[2]420017893 BK'!N6</f>
        <v>MUA VIỆT NAM KHÔNG XÁC ĐỊNH XUẤT XỨ</v>
      </c>
      <c r="L27" s="94" t="str">
        <f>+'[2]420017893 BK'!S6</f>
        <v>HĐ:6697</v>
      </c>
      <c r="M27" s="95">
        <f>+'[2]420017893 BK'!T6</f>
        <v>45321</v>
      </c>
      <c r="N27" s="96"/>
      <c r="O27" s="97"/>
      <c r="P27" s="98"/>
      <c r="Q27" s="99"/>
      <c r="R27" s="100"/>
      <c r="S27" s="101"/>
      <c r="T27" s="102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</row>
    <row r="28" spans="1:44" ht="100.05" customHeight="1">
      <c r="A28" s="83">
        <v>6</v>
      </c>
      <c r="B28" s="84" t="str">
        <f>+'[2]420017893 BK'!B7</f>
        <v>16232326BKD</v>
      </c>
      <c r="C28" s="85" t="str">
        <f>+'[2]420017893 BK'!K7</f>
        <v>4502329257-V151 16232326B TẤM LÓT CARTON\n400*355</v>
      </c>
      <c r="D28" s="86" t="str">
        <f>+'[2]420017893 BK'!J7</f>
        <v>480810</v>
      </c>
      <c r="E28" s="87" t="str">
        <f>+'[2]420017893 BK'!O7</f>
        <v>Cái</v>
      </c>
      <c r="F28" s="88">
        <f>+'[2]420017893 BK'!C7</f>
        <v>6.7750957854406102E-2</v>
      </c>
      <c r="G28" s="89">
        <f t="shared" si="0"/>
        <v>54.810524904214539</v>
      </c>
      <c r="H28" s="90">
        <f>+'[2]420017893 BK'!P7</f>
        <v>0.120179372197309</v>
      </c>
      <c r="I28" s="91"/>
      <c r="J28" s="92">
        <f t="shared" si="1"/>
        <v>6.5870944727934733</v>
      </c>
      <c r="K28" s="93" t="str">
        <f>+'[2]420017893 BK'!N7</f>
        <v>MUA VIỆT NAM KHÔNG XÁC ĐỊNH XUẤT XỨ</v>
      </c>
      <c r="L28" s="94" t="str">
        <f>+'[2]420017893 BK'!S7</f>
        <v>HĐ:6697</v>
      </c>
      <c r="M28" s="95">
        <f>+'[2]420017893 BK'!T7</f>
        <v>45321</v>
      </c>
      <c r="N28" s="96"/>
      <c r="O28" s="97"/>
      <c r="P28" s="98"/>
      <c r="Q28" s="99"/>
      <c r="R28" s="100"/>
      <c r="S28" s="101"/>
      <c r="T28" s="102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</row>
    <row r="29" spans="1:44" ht="100.05" customHeight="1">
      <c r="A29" s="83">
        <v>7</v>
      </c>
      <c r="B29" s="84" t="str">
        <f>+'[2]420017893 BK'!B8</f>
        <v>16232335AKD</v>
      </c>
      <c r="C29" s="85" t="str">
        <f>+'[2]420017893 BK'!K8</f>
        <v>4502329257-V151 16232335A THÙNG CARTON\n413*368*185</v>
      </c>
      <c r="D29" s="86" t="str">
        <f>+'[2]420017893 BK'!J8</f>
        <v>481910</v>
      </c>
      <c r="E29" s="87" t="str">
        <f>+'[2]420017893 BK'!O8</f>
        <v>Cái</v>
      </c>
      <c r="F29" s="88">
        <f>+'[2]420017893 BK'!C8</f>
        <v>3.4119868637110001E-2</v>
      </c>
      <c r="G29" s="89">
        <f t="shared" si="0"/>
        <v>27.60297372742199</v>
      </c>
      <c r="H29" s="90">
        <f>+'[2]420017893 BK'!P8</f>
        <v>0.67048512026090501</v>
      </c>
      <c r="I29" s="91"/>
      <c r="J29" s="92">
        <f t="shared" si="1"/>
        <v>18.507383159189136</v>
      </c>
      <c r="K29" s="93" t="str">
        <f>+'[2]420017893 BK'!N8</f>
        <v>MUA VIỆT NAM KHÔNG XÁC ĐỊNH XUẤT XỨ</v>
      </c>
      <c r="L29" s="94" t="str">
        <f>+'[2]420017893 BK'!S8</f>
        <v>HĐ:6697</v>
      </c>
      <c r="M29" s="95">
        <f>+'[2]420017893 BK'!T8</f>
        <v>45321</v>
      </c>
      <c r="N29" s="96"/>
      <c r="O29" s="97"/>
      <c r="P29" s="98"/>
      <c r="Q29" s="99"/>
      <c r="R29" s="100"/>
      <c r="S29" s="101"/>
      <c r="T29" s="102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</row>
    <row r="30" spans="1:44" ht="100.05" customHeight="1">
      <c r="A30" s="83">
        <v>8</v>
      </c>
      <c r="B30" s="84" t="str">
        <f>+'[2]420017893 BK'!B9</f>
        <v>169900231KD</v>
      </c>
      <c r="C30" s="85" t="str">
        <f>+'[2]420017893 BK'!K9</f>
        <v>Chất trợ hàn TLF-800M 169900231 (PO:
6600032826)</v>
      </c>
      <c r="D30" s="86" t="str">
        <f>+'[2]420017893 BK'!J9</f>
        <v>381090</v>
      </c>
      <c r="E30" s="87" t="str">
        <f>+'[2]420017893 BK'!O9</f>
        <v>Mi li lít</v>
      </c>
      <c r="F30" s="88">
        <f>+'[2]420017893 BK'!C9</f>
        <v>0.1</v>
      </c>
      <c r="G30" s="89">
        <f t="shared" si="0"/>
        <v>80.900000000000006</v>
      </c>
      <c r="H30" s="90">
        <f>+'[2]420017893 BK'!P9</f>
        <v>3.50591035392196E-3</v>
      </c>
      <c r="I30" s="91"/>
      <c r="J30" s="92">
        <f t="shared" si="1"/>
        <v>0.28362814763228661</v>
      </c>
      <c r="K30" s="93" t="str">
        <f>+'[2]420017893 BK'!N9</f>
        <v>MUA VIỆT NAM KHÔNG XÁC ĐỊNH XUẤT XỨ</v>
      </c>
      <c r="L30" s="94" t="str">
        <f>+'[2]420017893 BK'!S9</f>
        <v>HĐ:15</v>
      </c>
      <c r="M30" s="95">
        <f>+'[2]420017893 BK'!T9</f>
        <v>44938</v>
      </c>
      <c r="N30" s="96"/>
      <c r="O30" s="97"/>
      <c r="P30" s="98"/>
      <c r="Q30" s="99"/>
      <c r="R30" s="100"/>
      <c r="S30" s="101"/>
      <c r="T30" s="102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</row>
    <row r="31" spans="1:44" ht="100.05" customHeight="1">
      <c r="A31" s="83">
        <v>9</v>
      </c>
      <c r="B31" s="84" t="str">
        <f>+'[2]420017893 BK'!B10</f>
        <v>169900232KD</v>
      </c>
      <c r="C31" s="85" t="str">
        <f>+'[2]420017893 BK'!K10</f>
        <v>Keo epoxy, dùng cố định rotor trong dây chuyền sản xuất động cơ điện (Epoxy balance compound B),2.1KG/hộp type E-852, hiệu YISIER,CAS:25085-99-8.471-34-1, mới 100%</v>
      </c>
      <c r="D31" s="86" t="str">
        <f>+'[2]420017893 BK'!J10</f>
        <v>350691</v>
      </c>
      <c r="E31" s="87" t="str">
        <f>+'[2]420017893 BK'!O10</f>
        <v>GRAMMES</v>
      </c>
      <c r="F31" s="88">
        <f>+'[2]420017893 BK'!C10</f>
        <v>0.49151614668855997</v>
      </c>
      <c r="G31" s="89">
        <f t="shared" si="0"/>
        <v>397.636562671045</v>
      </c>
      <c r="H31" s="90">
        <f>+'[2]420017893 BK'!P10</f>
        <v>9.4000000000000004E-3</v>
      </c>
      <c r="I31" s="91"/>
      <c r="J31" s="92">
        <f t="shared" si="1"/>
        <v>3.7377836891078231</v>
      </c>
      <c r="K31" s="93" t="str">
        <f>+'[2]420017893 BK'!N10</f>
        <v>CHINA</v>
      </c>
      <c r="L31" s="94">
        <f>+'[2]420017893 BK'!S10</f>
        <v>106027973551</v>
      </c>
      <c r="M31" s="95">
        <f>+'[2]420017893 BK'!T10</f>
        <v>45308</v>
      </c>
      <c r="N31" s="96"/>
      <c r="O31" s="97"/>
      <c r="P31" s="98"/>
      <c r="Q31" s="99"/>
      <c r="R31" s="100"/>
      <c r="S31" s="101"/>
      <c r="T31" s="102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</row>
    <row r="32" spans="1:44" ht="100.05" customHeight="1">
      <c r="A32" s="83">
        <v>10</v>
      </c>
      <c r="B32" s="84" t="str">
        <f>+'[2]420017893 BK'!B11</f>
        <v>169900471KD</v>
      </c>
      <c r="C32" s="85" t="str">
        <f>+'[2]420017893 BK'!K11</f>
        <v>Dây hàn không chì được phủ bằng thiếc, bọc và có
lõi kim loại dùng để hàn chảy 169900471 (PO:
6600032826)</v>
      </c>
      <c r="D32" s="86" t="str">
        <f>+'[2]420017893 BK'!J11</f>
        <v>831130</v>
      </c>
      <c r="E32" s="87" t="str">
        <f>+'[2]420017893 BK'!O11</f>
        <v>Gam</v>
      </c>
      <c r="F32" s="88">
        <f>+'[2]420017893 BK'!C11</f>
        <v>0.5</v>
      </c>
      <c r="G32" s="89">
        <f t="shared" si="0"/>
        <v>404.5</v>
      </c>
      <c r="H32" s="90">
        <f>+'[2]420017893 BK'!P11</f>
        <v>3.05340399510803E-2</v>
      </c>
      <c r="I32" s="91"/>
      <c r="J32" s="92">
        <f t="shared" si="1"/>
        <v>12.351019160211981</v>
      </c>
      <c r="K32" s="93" t="str">
        <f>+'[2]420017893 BK'!N11</f>
        <v>MUA VIỆT NAM KHÔNG XÁC ĐỊNH XUẤT XỨ</v>
      </c>
      <c r="L32" s="94" t="str">
        <f>+'[2]420017893 BK'!S11</f>
        <v>HĐ:15</v>
      </c>
      <c r="M32" s="95">
        <f>+'[2]420017893 BK'!T11</f>
        <v>44938</v>
      </c>
      <c r="N32" s="96"/>
      <c r="O32" s="97"/>
      <c r="P32" s="98"/>
      <c r="Q32" s="99"/>
      <c r="R32" s="100"/>
      <c r="S32" s="101"/>
      <c r="T32" s="102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</row>
    <row r="33" spans="1:44" ht="100.05" customHeight="1">
      <c r="A33" s="83">
        <v>11</v>
      </c>
      <c r="B33" s="84" t="str">
        <f>+'[2]420017893 BK'!B12</f>
        <v>122205353</v>
      </c>
      <c r="C33" s="85" t="str">
        <f>+'[2]420017893 BK'!K12</f>
        <v>122205353#&amp;Ống nhựa dùng để bảo vệ cáp điện dạng mềm, nhựa polyolefin 100%, Phi 3mm, mới 100%</v>
      </c>
      <c r="D33" s="86" t="str">
        <f>+'[2]420017893 BK'!J12</f>
        <v>391732</v>
      </c>
      <c r="E33" s="87" t="str">
        <f>+'[2]420017893 BK'!O12</f>
        <v>METRES</v>
      </c>
      <c r="F33" s="88">
        <f>+'[2]420017893 BK'!C12</f>
        <v>7.0000000000000007E-2</v>
      </c>
      <c r="G33" s="89">
        <f t="shared" si="0"/>
        <v>56.63</v>
      </c>
      <c r="H33" s="90">
        <f>+'[2]420017893 BK'!P12</f>
        <v>3.890076E-2</v>
      </c>
      <c r="I33" s="91"/>
      <c r="J33" s="92">
        <f t="shared" si="1"/>
        <v>2.2029500388000001</v>
      </c>
      <c r="K33" s="93" t="str">
        <f>+'[2]420017893 BK'!N12</f>
        <v>CHINA</v>
      </c>
      <c r="L33" s="94">
        <f>+'[2]420017893 BK'!S12</f>
        <v>105998563160</v>
      </c>
      <c r="M33" s="95">
        <f>+'[2]420017893 BK'!T12</f>
        <v>45294</v>
      </c>
      <c r="N33" s="96"/>
      <c r="O33" s="97"/>
      <c r="P33" s="98"/>
      <c r="Q33" s="99"/>
      <c r="R33" s="100"/>
      <c r="S33" s="101"/>
      <c r="T33" s="102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</row>
    <row r="34" spans="1:44" ht="100.05" customHeight="1">
      <c r="A34" s="83">
        <v>12</v>
      </c>
      <c r="B34" s="84" t="str">
        <f>+'[2]420017893 BK'!B13</f>
        <v>122205308</v>
      </c>
      <c r="C34" s="85" t="str">
        <f>+'[2]420017893 BK'!K13</f>
        <v>122205308#&amp;Vỏ nhựa (Tay áo nhựa) dùng để bảo vệ cáp điện, Phi 7, PE100%, Loại: Đường kính: 7mm, mới 100%</v>
      </c>
      <c r="D34" s="86" t="str">
        <f>+'[2]420017893 BK'!J13</f>
        <v>391721</v>
      </c>
      <c r="E34" s="87" t="str">
        <f>+'[2]420017893 BK'!O13</f>
        <v>METRES</v>
      </c>
      <c r="F34" s="88">
        <f>+'[2]420017893 BK'!C13</f>
        <v>0.02</v>
      </c>
      <c r="G34" s="89">
        <f t="shared" si="0"/>
        <v>16.18</v>
      </c>
      <c r="H34" s="90">
        <f>+'[2]420017893 BK'!P13</f>
        <v>7.6449000000000003E-2</v>
      </c>
      <c r="I34" s="91"/>
      <c r="J34" s="92">
        <f t="shared" si="1"/>
        <v>1.2369448199999999</v>
      </c>
      <c r="K34" s="93" t="str">
        <f>+'[2]420017893 BK'!N13</f>
        <v>CHINA</v>
      </c>
      <c r="L34" s="94">
        <f>+'[2]420017893 BK'!S13</f>
        <v>105998563160</v>
      </c>
      <c r="M34" s="95">
        <f>+'[2]420017893 BK'!T13</f>
        <v>45294</v>
      </c>
      <c r="N34" s="96"/>
      <c r="O34" s="97"/>
      <c r="P34" s="98"/>
      <c r="Q34" s="99"/>
      <c r="R34" s="100"/>
      <c r="S34" s="101"/>
      <c r="T34" s="102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</row>
    <row r="35" spans="1:44" ht="100.05" customHeight="1">
      <c r="A35" s="83">
        <v>13</v>
      </c>
      <c r="B35" s="84" t="str">
        <f>+'[2]420017893 BK'!B14</f>
        <v>122004125</v>
      </c>
      <c r="C35" s="85" t="str">
        <f>+'[2]420017893 BK'!K14</f>
        <v>122004125#&amp;Dải đồng dạng cuộn dùng dẫn điện trong phần stator, mới 100%.</v>
      </c>
      <c r="D35" s="86" t="str">
        <f>+'[2]420017893 BK'!J14</f>
        <v>740921</v>
      </c>
      <c r="E35" s="87" t="str">
        <f>+'[2]420017893 BK'!O14</f>
        <v>METRES</v>
      </c>
      <c r="F35" s="88">
        <f>+'[2]420017893 BK'!C14</f>
        <v>3.3000000000000002E-2</v>
      </c>
      <c r="G35" s="89">
        <f t="shared" si="0"/>
        <v>26.697000000000003</v>
      </c>
      <c r="H35" s="90">
        <f>+'[2]420017893 BK'!P14</f>
        <v>0.28097124000000001</v>
      </c>
      <c r="I35" s="91"/>
      <c r="J35" s="92">
        <f t="shared" si="1"/>
        <v>7.5010891942800013</v>
      </c>
      <c r="K35" s="93" t="str">
        <f>+'[2]420017893 BK'!N14</f>
        <v>CHINA</v>
      </c>
      <c r="L35" s="94">
        <f>+'[2]420017893 BK'!S14</f>
        <v>106000636710</v>
      </c>
      <c r="M35" s="95">
        <f>+'[2]420017893 BK'!T14</f>
        <v>45294</v>
      </c>
      <c r="N35" s="96"/>
      <c r="O35" s="97"/>
      <c r="P35" s="98"/>
      <c r="Q35" s="99"/>
      <c r="R35" s="100"/>
      <c r="S35" s="101"/>
      <c r="T35" s="102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</row>
    <row r="36" spans="1:44" ht="100.05" customHeight="1">
      <c r="A36" s="83">
        <v>14</v>
      </c>
      <c r="B36" s="84" t="str">
        <f>+'[2]420017893 BK'!B15</f>
        <v>122205311</v>
      </c>
      <c r="C36" s="85" t="str">
        <f>+'[2]420017893 BK'!K15</f>
        <v>122205311#&amp;Vỏ nhựa (Tay áo nhựa) dùng để bảo vệ cáp điện, Phi 4.5, PE100%, Loại: Đường kính: 4.5mm, mới 100%</v>
      </c>
      <c r="D36" s="86" t="str">
        <f>+'[2]420017893 BK'!J15</f>
        <v>391721</v>
      </c>
      <c r="E36" s="87" t="str">
        <f>+'[2]420017893 BK'!O15</f>
        <v>METRES</v>
      </c>
      <c r="F36" s="88">
        <f>+'[2]420017893 BK'!C15</f>
        <v>0.05</v>
      </c>
      <c r="G36" s="89">
        <f t="shared" si="0"/>
        <v>40.450000000000003</v>
      </c>
      <c r="H36" s="90">
        <f>+'[2]420017893 BK'!P15</f>
        <v>5.9017199999999999E-2</v>
      </c>
      <c r="I36" s="91"/>
      <c r="J36" s="92">
        <f t="shared" si="1"/>
        <v>2.38724574</v>
      </c>
      <c r="K36" s="93" t="str">
        <f>+'[2]420017893 BK'!N15</f>
        <v>CHINA</v>
      </c>
      <c r="L36" s="94">
        <f>+'[2]420017893 BK'!S15</f>
        <v>105998563160</v>
      </c>
      <c r="M36" s="95">
        <f>+'[2]420017893 BK'!T15</f>
        <v>45294</v>
      </c>
      <c r="N36" s="96"/>
      <c r="O36" s="97"/>
      <c r="P36" s="98"/>
      <c r="Q36" s="99"/>
      <c r="R36" s="100"/>
      <c r="S36" s="101"/>
      <c r="T36" s="102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</row>
    <row r="37" spans="1:44" ht="100.05" customHeight="1">
      <c r="A37" s="83">
        <v>15</v>
      </c>
      <c r="B37" s="84" t="str">
        <f>+'[2]420017893 BK'!B16</f>
        <v>122205309</v>
      </c>
      <c r="C37" s="85" t="str">
        <f>+'[2]420017893 BK'!K16</f>
        <v>122205309#&amp;Vỏ nhựa (Tay áo nhựa) dùng để bảo vệ cáp điện, Phi 4.5, PE100%, Loại: Đường kính: 4.5mm, mới 100%</v>
      </c>
      <c r="D37" s="86" t="str">
        <f>+'[2]420017893 BK'!J16</f>
        <v>391721</v>
      </c>
      <c r="E37" s="87" t="str">
        <f>+'[2]420017893 BK'!O16</f>
        <v>METRES</v>
      </c>
      <c r="F37" s="88">
        <f>+'[2]420017893 BK'!C16</f>
        <v>0.05</v>
      </c>
      <c r="G37" s="89">
        <f t="shared" si="0"/>
        <v>40.450000000000003</v>
      </c>
      <c r="H37" s="90">
        <f>+'[2]420017893 BK'!P16</f>
        <v>5.3651999999999998E-2</v>
      </c>
      <c r="I37" s="91"/>
      <c r="J37" s="92">
        <f t="shared" si="1"/>
        <v>2.1702234000000002</v>
      </c>
      <c r="K37" s="93" t="str">
        <f>+'[2]420017893 BK'!N16</f>
        <v>CHINA</v>
      </c>
      <c r="L37" s="94">
        <f>+'[2]420017893 BK'!S16</f>
        <v>105998563160</v>
      </c>
      <c r="M37" s="95">
        <f>+'[2]420017893 BK'!T16</f>
        <v>45294</v>
      </c>
      <c r="N37" s="96"/>
      <c r="O37" s="97"/>
      <c r="P37" s="98"/>
      <c r="Q37" s="99"/>
      <c r="R37" s="100"/>
      <c r="S37" s="101"/>
      <c r="T37" s="102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</row>
    <row r="38" spans="1:44" ht="100.05" customHeight="1">
      <c r="A38" s="83">
        <v>16</v>
      </c>
      <c r="B38" s="84" t="str">
        <f>+'[2]420017893 BK'!B17</f>
        <v>122205310</v>
      </c>
      <c r="C38" s="85" t="str">
        <f>+'[2]420017893 BK'!K17</f>
        <v>122205310#&amp;Vỏ nhựa (Tay áo nhựa) dùng để bảo vệ cáp điện, Phi 4.5, PE100%, Loại: Đường kính: 4.5mm, mới 100%</v>
      </c>
      <c r="D38" s="86" t="str">
        <f>+'[2]420017893 BK'!J17</f>
        <v>391721</v>
      </c>
      <c r="E38" s="87" t="str">
        <f>+'[2]420017893 BK'!O17</f>
        <v>METRES</v>
      </c>
      <c r="F38" s="88">
        <f>+'[2]420017893 BK'!C17</f>
        <v>0.05</v>
      </c>
      <c r="G38" s="89">
        <f t="shared" si="0"/>
        <v>40.450000000000003</v>
      </c>
      <c r="H38" s="90">
        <f>+'[2]420017893 BK'!P17</f>
        <v>5.9006999999999997E-2</v>
      </c>
      <c r="I38" s="91"/>
      <c r="J38" s="92">
        <f t="shared" si="1"/>
        <v>2.3868331500000002</v>
      </c>
      <c r="K38" s="93" t="str">
        <f>+'[2]420017893 BK'!N17</f>
        <v>CHINA</v>
      </c>
      <c r="L38" s="94">
        <f>+'[2]420017893 BK'!S17</f>
        <v>105998563160</v>
      </c>
      <c r="M38" s="95">
        <f>+'[2]420017893 BK'!T17</f>
        <v>45294</v>
      </c>
      <c r="N38" s="96"/>
      <c r="O38" s="97"/>
      <c r="P38" s="98"/>
      <c r="Q38" s="99"/>
      <c r="R38" s="100"/>
      <c r="S38" s="101"/>
      <c r="T38" s="102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</row>
    <row r="39" spans="1:44" ht="100.05" customHeight="1">
      <c r="A39" s="83">
        <v>17</v>
      </c>
      <c r="B39" s="84" t="str">
        <f>+'[2]420017893 BK'!B18</f>
        <v>122205354</v>
      </c>
      <c r="C39" s="85" t="str">
        <f>+'[2]420017893 BK'!K18</f>
        <v>122205354#&amp;Ống nhựa dùng để bảo vệ cáp điện dạng mềm, nhựa polyolefin 100%, Phi 3mm, mới 100%</v>
      </c>
      <c r="D39" s="86" t="str">
        <f>+'[2]420017893 BK'!J18</f>
        <v>391732</v>
      </c>
      <c r="E39" s="87" t="str">
        <f>+'[2]420017893 BK'!O18</f>
        <v>METRES</v>
      </c>
      <c r="F39" s="88">
        <f>+'[2]420017893 BK'!C18</f>
        <v>7.0000000000000007E-2</v>
      </c>
      <c r="G39" s="89">
        <f t="shared" si="0"/>
        <v>56.63</v>
      </c>
      <c r="H39" s="90">
        <f>+'[2]420017893 BK'!P18</f>
        <v>4.1590500000000002E-2</v>
      </c>
      <c r="I39" s="91"/>
      <c r="J39" s="92">
        <f t="shared" si="1"/>
        <v>2.3552700150000003</v>
      </c>
      <c r="K39" s="93" t="str">
        <f>+'[2]420017893 BK'!N18</f>
        <v>CHINA</v>
      </c>
      <c r="L39" s="94">
        <f>+'[2]420017893 BK'!S18</f>
        <v>105998563160</v>
      </c>
      <c r="M39" s="95">
        <f>+'[2]420017893 BK'!T18</f>
        <v>45294</v>
      </c>
      <c r="N39" s="96"/>
      <c r="O39" s="97"/>
      <c r="P39" s="98"/>
      <c r="Q39" s="99"/>
      <c r="R39" s="100"/>
      <c r="S39" s="101"/>
      <c r="T39" s="102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</row>
    <row r="40" spans="1:44" ht="100.05" customHeight="1">
      <c r="A40" s="83">
        <v>18</v>
      </c>
      <c r="B40" s="84" t="str">
        <f>+'[2]420017893 BK'!B19</f>
        <v>122205355</v>
      </c>
      <c r="C40" s="85" t="str">
        <f>+'[2]420017893 BK'!K19</f>
        <v>122205355#&amp;Vỏ nhựa (Tay áo nhựa) dùng để bảo vệ cáp điện, Phi 3, PE100%, Loại: Đường kính: 3mm, mới 100%</v>
      </c>
      <c r="D40" s="86" t="str">
        <f>+'[2]420017893 BK'!J19</f>
        <v>391721</v>
      </c>
      <c r="E40" s="87" t="str">
        <f>+'[2]420017893 BK'!O19</f>
        <v>METRES</v>
      </c>
      <c r="F40" s="88">
        <f>+'[2]420017893 BK'!C19</f>
        <v>7.0000000000000007E-2</v>
      </c>
      <c r="G40" s="89">
        <f t="shared" si="0"/>
        <v>56.63</v>
      </c>
      <c r="H40" s="90">
        <f>+'[2]420017893 BK'!P19</f>
        <v>4.1578259999999999E-2</v>
      </c>
      <c r="I40" s="91"/>
      <c r="J40" s="92">
        <f t="shared" si="1"/>
        <v>2.3545768638000002</v>
      </c>
      <c r="K40" s="93" t="str">
        <f>+'[2]420017893 BK'!N19</f>
        <v>CHINA</v>
      </c>
      <c r="L40" s="94">
        <f>+'[2]420017893 BK'!S19</f>
        <v>105998563160</v>
      </c>
      <c r="M40" s="95">
        <f>+'[2]420017893 BK'!T19</f>
        <v>45294</v>
      </c>
      <c r="N40" s="96"/>
      <c r="O40" s="97"/>
      <c r="P40" s="98"/>
      <c r="Q40" s="99"/>
      <c r="R40" s="100"/>
      <c r="S40" s="101"/>
      <c r="T40" s="102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</row>
    <row r="41" spans="1:44" ht="100.05" customHeight="1">
      <c r="A41" s="83">
        <v>19</v>
      </c>
      <c r="B41" s="84" t="str">
        <f>+'[2]420017893 BK'!B20</f>
        <v>162201217</v>
      </c>
      <c r="C41" s="85" t="str">
        <f>+'[2]420017893 BK'!K20</f>
        <v>162201217#&amp;Bộ Phận của động cơ điện-Nắp trước của động cơ điện, Phi 25.5*48*12, mới 100%</v>
      </c>
      <c r="D41" s="86" t="str">
        <f>+'[2]420017893 BK'!J20</f>
        <v>850300</v>
      </c>
      <c r="E41" s="87" t="str">
        <f>+'[2]420017893 BK'!O20</f>
        <v>PIECES</v>
      </c>
      <c r="F41" s="88">
        <f>+'[2]420017893 BK'!C20</f>
        <v>1</v>
      </c>
      <c r="G41" s="89">
        <f t="shared" si="0"/>
        <v>809</v>
      </c>
      <c r="H41" s="90">
        <f>+'[2]420017893 BK'!P20</f>
        <v>4.6939380000000003E-2</v>
      </c>
      <c r="I41" s="91"/>
      <c r="J41" s="92">
        <f t="shared" si="1"/>
        <v>37.973958420000002</v>
      </c>
      <c r="K41" s="93" t="str">
        <f>+'[2]420017893 BK'!N20</f>
        <v>CHINA</v>
      </c>
      <c r="L41" s="94">
        <f>+'[2]420017893 BK'!S20</f>
        <v>105998574360</v>
      </c>
      <c r="M41" s="95">
        <f>+'[2]420017893 BK'!T20</f>
        <v>45294</v>
      </c>
      <c r="N41" s="96"/>
      <c r="O41" s="97"/>
      <c r="P41" s="98"/>
      <c r="Q41" s="99"/>
      <c r="R41" s="100"/>
      <c r="S41" s="101"/>
      <c r="T41" s="102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</row>
    <row r="42" spans="1:44" ht="100.05" customHeight="1">
      <c r="A42" s="83">
        <v>20</v>
      </c>
      <c r="B42" s="84" t="str">
        <f>+'[2]420017893 BK'!B21</f>
        <v>162201218</v>
      </c>
      <c r="C42" s="85" t="str">
        <f>+'[2]420017893 BK'!K21</f>
        <v>162201218#&amp;Bộ Phận của động cơ điện-Nắp sau của động cơ điện, Phi 25.5*48*12, mới 100%</v>
      </c>
      <c r="D42" s="86" t="str">
        <f>+'[2]420017893 BK'!J21</f>
        <v>850300</v>
      </c>
      <c r="E42" s="87" t="str">
        <f>+'[2]420017893 BK'!O21</f>
        <v>PIECES</v>
      </c>
      <c r="F42" s="88">
        <f>+'[2]420017893 BK'!C21</f>
        <v>1</v>
      </c>
      <c r="G42" s="89">
        <f t="shared" si="0"/>
        <v>809</v>
      </c>
      <c r="H42" s="90">
        <f>+'[2]420017893 BK'!P21</f>
        <v>4.6937340000000001E-2</v>
      </c>
      <c r="I42" s="91"/>
      <c r="J42" s="92">
        <f t="shared" si="1"/>
        <v>37.972308060000003</v>
      </c>
      <c r="K42" s="93" t="str">
        <f>+'[2]420017893 BK'!N21</f>
        <v>CHINA</v>
      </c>
      <c r="L42" s="94">
        <f>+'[2]420017893 BK'!S21</f>
        <v>106000639950</v>
      </c>
      <c r="M42" s="95">
        <f>+'[2]420017893 BK'!T21</f>
        <v>45294</v>
      </c>
      <c r="N42" s="96"/>
      <c r="O42" s="97"/>
      <c r="P42" s="98"/>
      <c r="Q42" s="99"/>
      <c r="R42" s="100"/>
      <c r="S42" s="101"/>
      <c r="T42" s="102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</row>
    <row r="43" spans="1:44" ht="100.05" customHeight="1">
      <c r="A43" s="83">
        <v>21</v>
      </c>
      <c r="B43" s="84" t="str">
        <f>+'[2]420017893 BK'!B22</f>
        <v>162201363</v>
      </c>
      <c r="C43" s="85" t="str">
        <f>+'[2]420017893 BK'!K22</f>
        <v>162201363#&amp;Giấy cách điện được phủ lớp nhựa lên bề mặt, dạng cuộn, quy cách 0.2MMx31mmx400M, mới 100%</v>
      </c>
      <c r="D43" s="86" t="str">
        <f>+'[2]420017893 BK'!J22</f>
        <v>481159</v>
      </c>
      <c r="E43" s="87" t="str">
        <f>+'[2]420017893 BK'!O22</f>
        <v>METRES</v>
      </c>
      <c r="F43" s="88">
        <f>+'[2]420017893 BK'!C22</f>
        <v>0.09</v>
      </c>
      <c r="G43" s="89">
        <f t="shared" si="0"/>
        <v>72.81</v>
      </c>
      <c r="H43" s="90">
        <f>+'[2]420017893 BK'!P22</f>
        <v>4.9559760000000001E-2</v>
      </c>
      <c r="I43" s="91"/>
      <c r="J43" s="92">
        <f t="shared" si="1"/>
        <v>3.6084461256</v>
      </c>
      <c r="K43" s="93" t="str">
        <f>+'[2]420017893 BK'!N22</f>
        <v>CHINA</v>
      </c>
      <c r="L43" s="94">
        <f>+'[2]420017893 BK'!S22</f>
        <v>106000639950</v>
      </c>
      <c r="M43" s="95">
        <f>+'[2]420017893 BK'!T22</f>
        <v>45294</v>
      </c>
      <c r="N43" s="96"/>
      <c r="O43" s="97"/>
      <c r="P43" s="98"/>
      <c r="Q43" s="99"/>
      <c r="R43" s="100"/>
      <c r="S43" s="101"/>
      <c r="T43" s="102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</row>
    <row r="44" spans="1:44" ht="100.05" customHeight="1">
      <c r="A44" s="83">
        <v>22</v>
      </c>
      <c r="B44" s="84" t="str">
        <f>+'[2]420017893 BK'!B23</f>
        <v>162000847</v>
      </c>
      <c r="C44" s="85" t="str">
        <f>+'[2]420017893 BK'!K23</f>
        <v>162000847#&amp;Đinh vít chất liệu thép carbon, đường kính ngoài 4mm, mới 100%</v>
      </c>
      <c r="D44" s="86" t="str">
        <f>+'[2]420017893 BK'!J23</f>
        <v>731815</v>
      </c>
      <c r="E44" s="87" t="str">
        <f>+'[2]420017893 BK'!O23</f>
        <v>PIECES</v>
      </c>
      <c r="F44" s="88">
        <f>+'[2]420017893 BK'!C23</f>
        <v>4</v>
      </c>
      <c r="G44" s="89">
        <f t="shared" si="0"/>
        <v>3236</v>
      </c>
      <c r="H44" s="90">
        <f>+'[2]420017893 BK'!P23</f>
        <v>9.1004399999999996E-3</v>
      </c>
      <c r="I44" s="91"/>
      <c r="J44" s="92">
        <f t="shared" si="1"/>
        <v>29.449023839999999</v>
      </c>
      <c r="K44" s="93" t="str">
        <f>+'[2]420017893 BK'!N23</f>
        <v>CHINA</v>
      </c>
      <c r="L44" s="94">
        <f>+'[2]420017893 BK'!S23</f>
        <v>106000636710</v>
      </c>
      <c r="M44" s="95">
        <f>+'[2]420017893 BK'!T23</f>
        <v>45294</v>
      </c>
      <c r="N44" s="96"/>
      <c r="O44" s="97"/>
      <c r="P44" s="98"/>
      <c r="Q44" s="99"/>
      <c r="R44" s="100"/>
      <c r="S44" s="101"/>
      <c r="T44" s="102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</row>
    <row r="45" spans="1:44" ht="100.05" customHeight="1">
      <c r="A45" s="83">
        <v>23</v>
      </c>
      <c r="B45" s="84" t="str">
        <f>+'[2]420017893 BK'!B24</f>
        <v>122006770</v>
      </c>
      <c r="C45" s="85" t="str">
        <f>+'[2]420017893 BK'!K24</f>
        <v>122006770#&amp;Bộ Phận của động cơ điện-Lõi sắt stator dùng sx động cơ điện, Phi 48*25*25.2, mới 100%</v>
      </c>
      <c r="D45" s="86" t="str">
        <f>+'[2]420017893 BK'!J24</f>
        <v>850300</v>
      </c>
      <c r="E45" s="87" t="str">
        <f>+'[2]420017893 BK'!O24</f>
        <v>PIECES</v>
      </c>
      <c r="F45" s="88">
        <f>+'[2]420017893 BK'!C24</f>
        <v>1.00032621784346</v>
      </c>
      <c r="G45" s="89">
        <f t="shared" si="0"/>
        <v>809.26391023535916</v>
      </c>
      <c r="H45" s="90">
        <f>+'[2]420017893 BK'!P24</f>
        <v>0.43194756000000001</v>
      </c>
      <c r="I45" s="91"/>
      <c r="J45" s="92">
        <f t="shared" si="1"/>
        <v>349.5595714222224</v>
      </c>
      <c r="K45" s="93" t="str">
        <f>+'[2]420017893 BK'!N24</f>
        <v>CHINA</v>
      </c>
      <c r="L45" s="94">
        <f>+'[2]420017893 BK'!S24</f>
        <v>105998563160</v>
      </c>
      <c r="M45" s="95">
        <f>+'[2]420017893 BK'!T24</f>
        <v>45294</v>
      </c>
      <c r="N45" s="96"/>
      <c r="O45" s="97"/>
      <c r="P45" s="103"/>
      <c r="Q45" s="99"/>
      <c r="R45" s="100"/>
      <c r="S45" s="101"/>
      <c r="T45" s="102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</row>
    <row r="46" spans="1:44" s="122" customFormat="1" ht="100.05" customHeight="1">
      <c r="A46" s="83">
        <v>24</v>
      </c>
      <c r="B46" s="104" t="str">
        <f>+'[2]420017893 BK'!B25</f>
        <v>161602237</v>
      </c>
      <c r="C46" s="105" t="str">
        <f>+'[2]420017893 BK'!K25</f>
        <v>161602237#&amp;Cuộn dây lõi quấn đồng của rotor dùng sản xuất động cơ điện có phủ lớp ngoài bằng men tráng, Phi 0.95, mới 100%</v>
      </c>
      <c r="D46" s="106" t="str">
        <f>+'[2]420017893 BK'!J25</f>
        <v>854411</v>
      </c>
      <c r="E46" s="107" t="s">
        <v>45</v>
      </c>
      <c r="F46" s="108">
        <f>+'[2]420017893 BK'!C25</f>
        <v>4.4999999999999998E-2</v>
      </c>
      <c r="G46" s="109">
        <f t="shared" si="0"/>
        <v>36.405000000000001</v>
      </c>
      <c r="H46" s="110">
        <f>+'[2]420017893 BK'!P25/1000</f>
        <v>1.0413737940000001E-2</v>
      </c>
      <c r="I46" s="111"/>
      <c r="J46" s="112">
        <f t="shared" si="1"/>
        <v>0.37911212970570002</v>
      </c>
      <c r="K46" s="113" t="str">
        <f>+'[2]420017893 BK'!N25</f>
        <v>CHINA</v>
      </c>
      <c r="L46" s="114">
        <f>+'[2]420017893 BK'!S25</f>
        <v>105998563160</v>
      </c>
      <c r="M46" s="115">
        <f>+'[2]420017893 BK'!T25</f>
        <v>45294</v>
      </c>
      <c r="N46" s="116"/>
      <c r="O46" s="117"/>
      <c r="P46" s="103"/>
      <c r="Q46" s="118"/>
      <c r="R46" s="119"/>
      <c r="S46" s="120"/>
      <c r="T46" s="121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</row>
    <row r="47" spans="1:44" ht="100.05" customHeight="1">
      <c r="A47" s="83">
        <v>25</v>
      </c>
      <c r="B47" s="84" t="str">
        <f>+'[2]420017893 BK'!B26</f>
        <v>162000868</v>
      </c>
      <c r="C47" s="85" t="str">
        <f>+'[2]420017893 BK'!K26</f>
        <v>162000868#&amp;Bộ phận của động cơ điện-Lõi thép rotor dùng sx động cơ điện, Phi 6*24*25, mới 100%</v>
      </c>
      <c r="D47" s="86" t="str">
        <f>+'[2]420017893 BK'!J26</f>
        <v>850300</v>
      </c>
      <c r="E47" s="87" t="str">
        <f>+'[2]420017893 BK'!O26</f>
        <v>PIECES</v>
      </c>
      <c r="F47" s="88">
        <f>+'[2]420017893 BK'!C26</f>
        <v>1</v>
      </c>
      <c r="G47" s="89">
        <f t="shared" si="0"/>
        <v>809</v>
      </c>
      <c r="H47" s="90">
        <f>+'[2]420017893 BK'!P26</f>
        <v>0.1004853</v>
      </c>
      <c r="I47" s="91"/>
      <c r="J47" s="92">
        <f t="shared" si="1"/>
        <v>81.292607700000005</v>
      </c>
      <c r="K47" s="93" t="str">
        <f>+'[2]420017893 BK'!N26</f>
        <v>CHINA</v>
      </c>
      <c r="L47" s="94">
        <f>+'[2]420017893 BK'!S26</f>
        <v>105998571230</v>
      </c>
      <c r="M47" s="95">
        <f>+'[2]420017893 BK'!T26</f>
        <v>45294</v>
      </c>
      <c r="N47" s="96"/>
      <c r="O47" s="97"/>
      <c r="P47" s="98"/>
      <c r="Q47" s="99"/>
      <c r="R47" s="100"/>
      <c r="S47" s="101"/>
      <c r="T47" s="102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</row>
    <row r="48" spans="1:44" ht="100.05" customHeight="1">
      <c r="A48" s="83">
        <v>26</v>
      </c>
      <c r="B48" s="84" t="str">
        <f>+'[2]420017893 BK'!B27</f>
        <v>163100023</v>
      </c>
      <c r="C48" s="85" t="str">
        <f>+'[2]420017893 BK'!K27</f>
        <v>163100023#&amp;Ổ đỡ trục rãnh sâu dùng hỗ trợ thân máy quay, giảm ma sát và đảm bảo độ chính xác, Phi 17*6*6, mới 100%</v>
      </c>
      <c r="D48" s="86" t="str">
        <f>+'[2]420017893 BK'!J27</f>
        <v>848210</v>
      </c>
      <c r="E48" s="87" t="str">
        <f>+'[2]420017893 BK'!O27</f>
        <v>PIECES</v>
      </c>
      <c r="F48" s="88">
        <f>+'[2]420017893 BK'!C27</f>
        <v>2</v>
      </c>
      <c r="G48" s="89">
        <f t="shared" si="0"/>
        <v>1618</v>
      </c>
      <c r="H48" s="90">
        <f>+'[2]420017893 BK'!P27</f>
        <v>0.14777045999999999</v>
      </c>
      <c r="I48" s="91"/>
      <c r="J48" s="92">
        <f t="shared" si="1"/>
        <v>239.09260427999999</v>
      </c>
      <c r="K48" s="93" t="str">
        <f>+'[2]420017893 BK'!N27</f>
        <v>CHINA</v>
      </c>
      <c r="L48" s="94">
        <f>+'[2]420017893 BK'!S27</f>
        <v>105998574360</v>
      </c>
      <c r="M48" s="95">
        <f>+'[2]420017893 BK'!T27</f>
        <v>45294</v>
      </c>
      <c r="N48" s="96"/>
      <c r="O48" s="97"/>
      <c r="P48" s="98"/>
      <c r="Q48" s="99"/>
      <c r="R48" s="100"/>
      <c r="S48" s="101"/>
      <c r="T48" s="102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</row>
    <row r="49" spans="1:44" ht="100.05" customHeight="1">
      <c r="A49" s="83">
        <v>27</v>
      </c>
      <c r="B49" s="84" t="str">
        <f>+'[2]420017893 BK'!B28</f>
        <v>163500042</v>
      </c>
      <c r="C49" s="85" t="str">
        <f>+'[2]420017893 BK'!K28</f>
        <v>163500042#&amp;Nam châm vĩnh cửu bằng thép, Quy cách (12.5*2.2*25)mm, mới 100%</v>
      </c>
      <c r="D49" s="86" t="str">
        <f>+'[2]420017893 BK'!J28</f>
        <v>850511</v>
      </c>
      <c r="E49" s="87" t="str">
        <f>+'[2]420017893 BK'!O28</f>
        <v>PIECES</v>
      </c>
      <c r="F49" s="88">
        <f>+'[2]420017893 BK'!C28</f>
        <v>0.72249589490968802</v>
      </c>
      <c r="G49" s="89">
        <f t="shared" si="0"/>
        <v>584.49917898193758</v>
      </c>
      <c r="H49" s="90">
        <f>+'[2]420017893 BK'!P28</f>
        <v>0.48473664</v>
      </c>
      <c r="I49" s="91"/>
      <c r="J49" s="92">
        <f t="shared" si="1"/>
        <v>283.32816810246305</v>
      </c>
      <c r="K49" s="93" t="str">
        <f>+'[2]420017893 BK'!N28</f>
        <v>CHINA</v>
      </c>
      <c r="L49" s="94">
        <f>+'[2]420017893 BK'!S28</f>
        <v>106116993620</v>
      </c>
      <c r="M49" s="95">
        <f>+'[2]420017893 BK'!T28</f>
        <v>45356</v>
      </c>
      <c r="N49" s="96"/>
      <c r="O49" s="97"/>
      <c r="P49" s="98"/>
      <c r="Q49" s="99"/>
      <c r="R49" s="100"/>
      <c r="S49" s="101"/>
      <c r="T49" s="102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</row>
    <row r="50" spans="1:44" ht="100.05" customHeight="1">
      <c r="A50" s="83">
        <v>28</v>
      </c>
      <c r="B50" s="84" t="str">
        <f>+'[2]420017893 BK'!B29</f>
        <v>163600033</v>
      </c>
      <c r="C50" s="85" t="str">
        <f>+'[2]420017893 BK'!K29</f>
        <v>163600033#&amp;Bộ Phận của động cơ điện-Nắp sau của động cơ, Phi 52.5*17*16.5, mới 100%</v>
      </c>
      <c r="D50" s="86" t="str">
        <f>+'[2]420017893 BK'!J29</f>
        <v>850300</v>
      </c>
      <c r="E50" s="87" t="str">
        <f>+'[2]420017893 BK'!O29</f>
        <v>PIECES</v>
      </c>
      <c r="F50" s="88">
        <f>+'[2]420017893 BK'!C29</f>
        <v>1</v>
      </c>
      <c r="G50" s="89">
        <f t="shared" si="0"/>
        <v>809</v>
      </c>
      <c r="H50" s="90">
        <f>+'[2]420017893 BK'!P29</f>
        <v>0.12337104</v>
      </c>
      <c r="I50" s="91"/>
      <c r="J50" s="92">
        <f t="shared" si="1"/>
        <v>99.807171359999998</v>
      </c>
      <c r="K50" s="93" t="str">
        <f>+'[2]420017893 BK'!N29</f>
        <v>CHINA</v>
      </c>
      <c r="L50" s="94">
        <f>+'[2]420017893 BK'!S29</f>
        <v>105998577530</v>
      </c>
      <c r="M50" s="95">
        <f>+'[2]420017893 BK'!T29</f>
        <v>45294</v>
      </c>
      <c r="N50" s="96"/>
      <c r="O50" s="97"/>
      <c r="P50" s="98"/>
      <c r="Q50" s="99"/>
      <c r="R50" s="100"/>
      <c r="S50" s="101"/>
      <c r="T50" s="102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</row>
    <row r="51" spans="1:44" ht="100.05" customHeight="1">
      <c r="A51" s="83">
        <v>29</v>
      </c>
      <c r="B51" s="84" t="str">
        <f>+'[2]420017893 BK'!B30</f>
        <v>163500043</v>
      </c>
      <c r="C51" s="85" t="str">
        <f>+'[2]420017893 BK'!K30</f>
        <v>163500043#&amp;Nam châm vĩnh cửu bằng thép, Quy cách12.5*2.2mm, mới 100%</v>
      </c>
      <c r="D51" s="86" t="str">
        <f>+'[2]420017893 BK'!J30</f>
        <v>850511</v>
      </c>
      <c r="E51" s="87" t="str">
        <f>+'[2]420017893 BK'!O30</f>
        <v>PIECES</v>
      </c>
      <c r="F51" s="88">
        <f>+'[2]420017893 BK'!C30</f>
        <v>3.2775041050903102</v>
      </c>
      <c r="G51" s="89">
        <f t="shared" si="0"/>
        <v>2651.5008210180608</v>
      </c>
      <c r="H51" s="90">
        <f>+'[2]420017893 BK'!P30</f>
        <v>0.25318133999999998</v>
      </c>
      <c r="I51" s="91"/>
      <c r="J51" s="92">
        <f t="shared" si="1"/>
        <v>671.31053087645273</v>
      </c>
      <c r="K51" s="93" t="str">
        <f>+'[2]420017893 BK'!N30</f>
        <v>CHINA</v>
      </c>
      <c r="L51" s="94">
        <f>+'[2]420017893 BK'!S30</f>
        <v>106032431410</v>
      </c>
      <c r="M51" s="95">
        <f>+'[2]420017893 BK'!T30</f>
        <v>45309</v>
      </c>
      <c r="N51" s="96"/>
      <c r="O51" s="97"/>
      <c r="P51" s="98"/>
      <c r="Q51" s="99"/>
      <c r="R51" s="100"/>
      <c r="S51" s="101"/>
      <c r="T51" s="102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</row>
    <row r="52" spans="1:44" ht="100.05" customHeight="1">
      <c r="A52" s="83">
        <v>30</v>
      </c>
      <c r="B52" s="84" t="str">
        <f>+'[2]420017893 BK'!B31</f>
        <v>161602232</v>
      </c>
      <c r="C52" s="85" t="str">
        <f>+'[2]420017893 BK'!K31</f>
        <v>161602232#&amp;Dây điện có gắn đầu nối vỏ ngoài bằng cao su dùng sx động cơ điện, dòng điện 600V, đường kính lõi 1.63mm, chiều dài 170mm, mới 100%</v>
      </c>
      <c r="D52" s="86" t="str">
        <f>+'[2]420017893 BK'!J31</f>
        <v>854442</v>
      </c>
      <c r="E52" s="87" t="str">
        <f>+'[2]420017893 BK'!O31</f>
        <v>PIECES</v>
      </c>
      <c r="F52" s="88">
        <f>+'[2]420017893 BK'!C31</f>
        <v>1</v>
      </c>
      <c r="G52" s="89">
        <f t="shared" si="0"/>
        <v>809</v>
      </c>
      <c r="H52" s="90">
        <f>+'[2]420017893 BK'!P31</f>
        <v>0.10087902</v>
      </c>
      <c r="I52" s="91"/>
      <c r="J52" s="92">
        <f t="shared" si="1"/>
        <v>81.611127179999997</v>
      </c>
      <c r="K52" s="93" t="str">
        <f>+'[2]420017893 BK'!N31</f>
        <v>CHINA</v>
      </c>
      <c r="L52" s="94">
        <f>+'[2]420017893 BK'!S31</f>
        <v>105998563160</v>
      </c>
      <c r="M52" s="95">
        <f>+'[2]420017893 BK'!T31</f>
        <v>45294</v>
      </c>
      <c r="N52" s="96"/>
      <c r="O52" s="97"/>
      <c r="P52" s="98"/>
      <c r="Q52" s="99"/>
      <c r="R52" s="100"/>
      <c r="S52" s="101"/>
      <c r="T52" s="102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</row>
    <row r="53" spans="1:44" ht="100.05" customHeight="1">
      <c r="A53" s="83">
        <v>31</v>
      </c>
      <c r="B53" s="84" t="str">
        <f>+'[2]420017893 BK'!B32</f>
        <v>161602233</v>
      </c>
      <c r="C53" s="85" t="str">
        <f>+'[2]420017893 BK'!K32</f>
        <v>161602233#&amp;Dây điện có gắn đầu nối vỏ ngoài bằng cao su dùng sx động cơ điện, dòng điện 600V, đường kính lõi 1.63mm, chiều dài 170mm, mới 100%</v>
      </c>
      <c r="D53" s="86" t="str">
        <f>+'[2]420017893 BK'!J32</f>
        <v>854442</v>
      </c>
      <c r="E53" s="87" t="str">
        <f>+'[2]420017893 BK'!O32</f>
        <v>PIECES</v>
      </c>
      <c r="F53" s="88">
        <f>+'[2]420017893 BK'!C32</f>
        <v>1</v>
      </c>
      <c r="G53" s="89">
        <f t="shared" si="0"/>
        <v>809</v>
      </c>
      <c r="H53" s="90">
        <f>+'[2]420017893 BK'!P32</f>
        <v>0.10087902</v>
      </c>
      <c r="I53" s="91"/>
      <c r="J53" s="92">
        <f t="shared" si="1"/>
        <v>81.611127179999997</v>
      </c>
      <c r="K53" s="93" t="str">
        <f>+'[2]420017893 BK'!N32</f>
        <v>CHINA</v>
      </c>
      <c r="L53" s="94">
        <f>+'[2]420017893 BK'!S32</f>
        <v>105998563160</v>
      </c>
      <c r="M53" s="95">
        <f>+'[2]420017893 BK'!T32</f>
        <v>45294</v>
      </c>
      <c r="N53" s="96"/>
      <c r="O53" s="97"/>
      <c r="P53" s="98"/>
      <c r="Q53" s="99"/>
      <c r="R53" s="100"/>
      <c r="S53" s="101"/>
      <c r="T53" s="102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</row>
    <row r="54" spans="1:44" ht="100.05" customHeight="1">
      <c r="A54" s="83">
        <v>32</v>
      </c>
      <c r="B54" s="84" t="str">
        <f>+'[2]420017893 BK'!B33</f>
        <v>161602234</v>
      </c>
      <c r="C54" s="85" t="str">
        <f>+'[2]420017893 BK'!K33</f>
        <v>161602234#&amp;Dây điện có gắn đầu nối vỏ ngoài bằng cao su dùng sx động cơ điện, dòng điện 600V, đường kính lõi 1.63mm, chiều dài 170mm, mới 100%</v>
      </c>
      <c r="D54" s="86" t="str">
        <f>+'[2]420017893 BK'!J33</f>
        <v>854442</v>
      </c>
      <c r="E54" s="87" t="str">
        <f>+'[2]420017893 BK'!O33</f>
        <v>PIECES</v>
      </c>
      <c r="F54" s="88">
        <f>+'[2]420017893 BK'!C33</f>
        <v>1</v>
      </c>
      <c r="G54" s="89">
        <f t="shared" si="0"/>
        <v>809</v>
      </c>
      <c r="H54" s="90">
        <f>+'[2]420017893 BK'!P33</f>
        <v>0.10087902</v>
      </c>
      <c r="I54" s="91"/>
      <c r="J54" s="92">
        <f t="shared" si="1"/>
        <v>81.611127179999997</v>
      </c>
      <c r="K54" s="93" t="str">
        <f>+'[2]420017893 BK'!N33</f>
        <v>CHINA</v>
      </c>
      <c r="L54" s="94">
        <f>+'[2]420017893 BK'!S33</f>
        <v>105998563160</v>
      </c>
      <c r="M54" s="95">
        <f>+'[2]420017893 BK'!T33</f>
        <v>45294</v>
      </c>
      <c r="N54" s="96"/>
      <c r="O54" s="97"/>
      <c r="P54" s="98"/>
      <c r="Q54" s="99"/>
      <c r="R54" s="100"/>
      <c r="S54" s="101"/>
      <c r="T54" s="102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</row>
    <row r="55" spans="1:44" ht="100.05" customHeight="1">
      <c r="A55" s="83">
        <v>33</v>
      </c>
      <c r="B55" s="84" t="str">
        <f>+'[2]420017893 BK'!B34</f>
        <v>162000881</v>
      </c>
      <c r="C55" s="85" t="str">
        <f>+'[2]420017893 BK'!K34</f>
        <v>162000881#&amp;Vòng đệm bằng nhựa, dùng sản xuất sx tấm mạch in, mới 100%</v>
      </c>
      <c r="D55" s="86" t="str">
        <f>+'[2]420017893 BK'!J34</f>
        <v>392690</v>
      </c>
      <c r="E55" s="87" t="str">
        <f>+'[2]420017893 BK'!O34</f>
        <v>PIECES</v>
      </c>
      <c r="F55" s="88">
        <f>+'[2]420017893 BK'!C34</f>
        <v>2</v>
      </c>
      <c r="G55" s="89">
        <f t="shared" si="0"/>
        <v>1618</v>
      </c>
      <c r="H55" s="90">
        <f>+'[2]420017893 BK'!P34</f>
        <v>1.41372E-3</v>
      </c>
      <c r="I55" s="91"/>
      <c r="J55" s="92">
        <f t="shared" si="1"/>
        <v>2.28739896</v>
      </c>
      <c r="K55" s="93" t="str">
        <f>+'[2]420017893 BK'!N34</f>
        <v>CHINA</v>
      </c>
      <c r="L55" s="94">
        <f>+'[2]420017893 BK'!S34</f>
        <v>106044786520</v>
      </c>
      <c r="M55" s="95">
        <f>+'[2]420017893 BK'!T34</f>
        <v>45315</v>
      </c>
      <c r="N55" s="96"/>
      <c r="O55" s="97"/>
      <c r="P55" s="98"/>
      <c r="Q55" s="99"/>
      <c r="R55" s="100"/>
      <c r="S55" s="101"/>
      <c r="T55" s="102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</row>
    <row r="56" spans="1:44" ht="100.05" customHeight="1">
      <c r="A56" s="83">
        <v>34</v>
      </c>
      <c r="B56" s="84" t="str">
        <f>+'[2]420017893 BK'!B35</f>
        <v>163200048</v>
      </c>
      <c r="C56" s="85" t="str">
        <f>+'[2]420017893 BK'!K35</f>
        <v>163200048#&amp;Trục truyền động kim loại, rãnh bóng dùng trong sản xuất Mô-tơ, mới 100%.</v>
      </c>
      <c r="D56" s="86" t="str">
        <f>+'[2]420017893 BK'!J35</f>
        <v>848310</v>
      </c>
      <c r="E56" s="87" t="str">
        <f>+'[2]420017893 BK'!O35</f>
        <v>PIECES</v>
      </c>
      <c r="F56" s="88">
        <f>+'[2]420017893 BK'!C35</f>
        <v>0.47572796934865902</v>
      </c>
      <c r="G56" s="89">
        <f t="shared" si="0"/>
        <v>384.86392720306515</v>
      </c>
      <c r="H56" s="90">
        <f>+'[2]420017893 BK'!P35</f>
        <v>0.75780899999999995</v>
      </c>
      <c r="I56" s="91"/>
      <c r="J56" s="92">
        <f t="shared" si="1"/>
        <v>291.65334780982755</v>
      </c>
      <c r="K56" s="93" t="str">
        <f>+'[2]420017893 BK'!N35</f>
        <v>CHINA</v>
      </c>
      <c r="L56" s="94" t="str">
        <f>+'[2]420017893 BK'!S35</f>
        <v>105971375530-105976970520</v>
      </c>
      <c r="M56" s="95" t="str">
        <f>+'[2]420017893 BK'!T35</f>
        <v>20/12/2023-22/12/2023</v>
      </c>
      <c r="N56" s="96"/>
      <c r="O56" s="97"/>
      <c r="P56" s="98"/>
      <c r="Q56" s="99"/>
      <c r="R56" s="100"/>
      <c r="S56" s="101"/>
      <c r="T56" s="102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</row>
    <row r="57" spans="1:44" ht="100.05" customHeight="1">
      <c r="A57" s="83">
        <v>35</v>
      </c>
      <c r="B57" s="84" t="str">
        <f>+'[2]420017893 BK'!B36</f>
        <v>163200049</v>
      </c>
      <c r="C57" s="85" t="str">
        <f>+'[2]420017893 BK'!K36</f>
        <v>163200049#&amp;Trục truyền động kim loại, rãnh bóng dùng trong sản xuất Mô-tơ, Phi 6*101, mới 100%</v>
      </c>
      <c r="D57" s="86" t="str">
        <f>+'[2]420017893 BK'!J36</f>
        <v>848310</v>
      </c>
      <c r="E57" s="87" t="str">
        <f>+'[2]420017893 BK'!O36</f>
        <v>PIECES</v>
      </c>
      <c r="F57" s="88">
        <f>+'[2]420017893 BK'!C36</f>
        <v>0.52427203065134098</v>
      </c>
      <c r="G57" s="89">
        <f t="shared" si="0"/>
        <v>424.13607279693485</v>
      </c>
      <c r="H57" s="90">
        <f>+'[2]420017893 BK'!P36</f>
        <v>0.75780287999999996</v>
      </c>
      <c r="I57" s="91"/>
      <c r="J57" s="92">
        <f t="shared" si="1"/>
        <v>321.41153747740685</v>
      </c>
      <c r="K57" s="93" t="str">
        <f>+'[2]420017893 BK'!N36</f>
        <v>CHINA</v>
      </c>
      <c r="L57" s="94">
        <f>+'[2]420017893 BK'!S36</f>
        <v>105998574360</v>
      </c>
      <c r="M57" s="95">
        <f>+'[2]420017893 BK'!T36</f>
        <v>45294</v>
      </c>
      <c r="N57" s="96"/>
      <c r="O57" s="97"/>
      <c r="P57" s="98"/>
      <c r="Q57" s="99"/>
      <c r="R57" s="100"/>
      <c r="S57" s="101"/>
      <c r="T57" s="102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</row>
    <row r="58" spans="1:44" ht="100.05" customHeight="1">
      <c r="A58" s="83">
        <v>36</v>
      </c>
      <c r="B58" s="84" t="str">
        <f>+'[2]420017893 BK'!B37</f>
        <v>163600032</v>
      </c>
      <c r="C58" s="85" t="str">
        <f>+'[2]420017893 BK'!K37</f>
        <v>163600032#&amp;Bộ Phận của động cơ điện-Nắp trước của động cơ điện, Phi 52.5*17*20, mới 100%</v>
      </c>
      <c r="D58" s="86" t="str">
        <f>+'[2]420017893 BK'!J37</f>
        <v>850300</v>
      </c>
      <c r="E58" s="87" t="str">
        <f>+'[2]420017893 BK'!O37</f>
        <v>PIECES</v>
      </c>
      <c r="F58" s="88">
        <f>+'[2]420017893 BK'!C37</f>
        <v>1</v>
      </c>
      <c r="G58" s="89">
        <f t="shared" si="0"/>
        <v>809</v>
      </c>
      <c r="H58" s="90">
        <f>+'[2]420017893 BK'!P37</f>
        <v>0.12337104</v>
      </c>
      <c r="I58" s="91"/>
      <c r="J58" s="92">
        <f t="shared" si="1"/>
        <v>99.807171359999998</v>
      </c>
      <c r="K58" s="93" t="str">
        <f>+'[2]420017893 BK'!N37</f>
        <v>CHINA</v>
      </c>
      <c r="L58" s="94">
        <f>+'[2]420017893 BK'!S37</f>
        <v>105998577530</v>
      </c>
      <c r="M58" s="95">
        <f>+'[2]420017893 BK'!T37</f>
        <v>45294</v>
      </c>
      <c r="N58" s="96"/>
      <c r="O58" s="97"/>
      <c r="P58" s="98"/>
      <c r="Q58" s="99"/>
      <c r="R58" s="100"/>
      <c r="S58" s="101"/>
      <c r="T58" s="102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</row>
    <row r="59" spans="1:44" ht="31.2">
      <c r="A59" s="82" t="s">
        <v>46</v>
      </c>
      <c r="B59" s="84"/>
      <c r="C59" s="85"/>
      <c r="D59" s="123"/>
      <c r="E59" s="123"/>
      <c r="F59" s="124"/>
      <c r="G59" s="123"/>
      <c r="H59" s="125"/>
      <c r="I59" s="126"/>
      <c r="J59" s="127">
        <f>SUM(J23:J58)</f>
        <v>3048.3025587308034</v>
      </c>
      <c r="K59" s="128"/>
      <c r="L59" s="129"/>
      <c r="M59" s="128"/>
      <c r="N59" s="128"/>
      <c r="O59" s="128"/>
    </row>
    <row r="60" spans="1:44" ht="15.6">
      <c r="A60" s="46"/>
      <c r="B60" s="46"/>
      <c r="C60" s="10"/>
      <c r="D60" s="46"/>
      <c r="E60" s="10"/>
      <c r="F60" s="38"/>
      <c r="G60" s="10"/>
      <c r="H60" s="10"/>
      <c r="I60" s="130"/>
      <c r="J60" s="130"/>
      <c r="K60" s="130"/>
      <c r="L60" s="130"/>
      <c r="M60" s="130"/>
      <c r="N60" s="130"/>
      <c r="O60" s="130"/>
      <c r="P60" s="131"/>
    </row>
    <row r="61" spans="1:44" ht="15.6" customHeight="1" thickBot="1">
      <c r="A61" s="132" t="s">
        <v>47</v>
      </c>
      <c r="B61" s="132"/>
      <c r="C61" s="133" t="s">
        <v>48</v>
      </c>
      <c r="D61" s="133"/>
      <c r="E61" s="134" t="s">
        <v>49</v>
      </c>
      <c r="F61" s="135" t="s">
        <v>50</v>
      </c>
      <c r="G61" s="136">
        <f>J59</f>
        <v>3048.3025587308034</v>
      </c>
      <c r="H61" s="134" t="s">
        <v>49</v>
      </c>
      <c r="I61" s="137" t="s">
        <v>50</v>
      </c>
      <c r="J61" s="134">
        <f>+(G61/G62)*100</f>
        <v>48.245689240772478</v>
      </c>
      <c r="K61" s="134" t="s">
        <v>51</v>
      </c>
      <c r="L61" s="134"/>
      <c r="M61" s="130"/>
      <c r="N61" s="130"/>
      <c r="O61" s="130"/>
    </row>
    <row r="62" spans="1:44" ht="15.6" customHeight="1">
      <c r="A62" s="132"/>
      <c r="B62" s="132"/>
      <c r="C62" s="138" t="s">
        <v>52</v>
      </c>
      <c r="D62" s="138"/>
      <c r="E62" s="134"/>
      <c r="F62" s="135"/>
      <c r="G62" s="139">
        <f>M15</f>
        <v>6318.29</v>
      </c>
      <c r="H62" s="134"/>
      <c r="I62" s="137"/>
      <c r="J62" s="134"/>
      <c r="K62" s="134"/>
      <c r="L62" s="134"/>
      <c r="M62" s="130"/>
      <c r="N62" s="130"/>
      <c r="O62" s="130"/>
    </row>
    <row r="63" spans="1:44" ht="15.6">
      <c r="A63" s="46"/>
      <c r="B63" s="46"/>
      <c r="C63" s="10"/>
      <c r="D63" s="46"/>
      <c r="E63" s="139"/>
      <c r="F63" s="140"/>
      <c r="G63" s="139"/>
      <c r="H63" s="139"/>
      <c r="I63" s="139"/>
      <c r="J63" s="139"/>
      <c r="K63" s="139"/>
      <c r="L63" s="139"/>
      <c r="M63" s="130"/>
      <c r="N63" s="130"/>
      <c r="O63" s="130"/>
    </row>
    <row r="64" spans="1:44" ht="44.55" customHeight="1">
      <c r="A64" s="141" t="s">
        <v>53</v>
      </c>
      <c r="B64" s="142"/>
      <c r="C64" s="141"/>
      <c r="D64" s="141"/>
      <c r="E64" s="141"/>
      <c r="F64" s="143"/>
      <c r="G64" s="141"/>
      <c r="H64" s="141"/>
      <c r="I64" s="141"/>
      <c r="J64" s="141"/>
      <c r="K64" s="141"/>
      <c r="L64" s="141"/>
      <c r="M64" s="141"/>
      <c r="N64" s="141"/>
      <c r="O64" s="141"/>
    </row>
    <row r="65" spans="1:16" ht="19.95" customHeight="1">
      <c r="A65" s="144" t="s">
        <v>54</v>
      </c>
      <c r="B65" s="23"/>
      <c r="C65" s="16"/>
      <c r="D65" s="16"/>
      <c r="E65" s="16"/>
      <c r="F65" s="15"/>
      <c r="G65" s="16"/>
      <c r="H65" s="16"/>
      <c r="I65" s="145"/>
      <c r="J65" s="145"/>
      <c r="M65" s="145"/>
      <c r="N65" s="145"/>
      <c r="O65" s="145"/>
    </row>
    <row r="66" spans="1:16" ht="15.6">
      <c r="A66" s="10"/>
      <c r="B66" s="46"/>
      <c r="C66" s="10"/>
      <c r="D66" s="10"/>
      <c r="E66" s="10"/>
      <c r="F66" s="38"/>
      <c r="G66" s="10"/>
      <c r="H66" s="10"/>
      <c r="I66" s="146"/>
      <c r="J66" s="146"/>
      <c r="K66" s="145" t="str">
        <f>+'[1]PL X EUR1'!E14</f>
        <v>Đồng Nai, ngày 26 tháng 07 năm 2024</v>
      </c>
      <c r="L66" s="145"/>
      <c r="M66" s="146"/>
      <c r="N66" s="146"/>
      <c r="O66" s="146"/>
    </row>
    <row r="67" spans="1:16" ht="15.6">
      <c r="A67" s="46"/>
      <c r="B67" s="46"/>
      <c r="C67" s="10"/>
      <c r="D67" s="46"/>
      <c r="E67" s="10"/>
      <c r="F67" s="38"/>
      <c r="G67" s="10"/>
      <c r="H67" s="10"/>
      <c r="I67" s="130"/>
      <c r="J67" s="130"/>
      <c r="K67" s="146" t="s">
        <v>55</v>
      </c>
      <c r="L67" s="146"/>
      <c r="M67" s="130"/>
      <c r="N67" s="130"/>
      <c r="O67" s="130"/>
    </row>
    <row r="68" spans="1:16" ht="15.6">
      <c r="A68" s="46"/>
      <c r="B68" s="46"/>
      <c r="C68" s="10"/>
      <c r="D68" s="46"/>
      <c r="E68" s="10"/>
      <c r="F68" s="38"/>
      <c r="G68" s="10"/>
      <c r="H68" s="10"/>
      <c r="I68" s="10"/>
      <c r="J68" s="10"/>
      <c r="K68" s="130" t="s">
        <v>56</v>
      </c>
      <c r="L68" s="130"/>
      <c r="M68" s="147"/>
      <c r="N68" s="148"/>
      <c r="O68" s="148"/>
      <c r="P68" s="4"/>
    </row>
    <row r="69" spans="1:16" ht="15.6">
      <c r="A69" s="46"/>
      <c r="B69" s="46"/>
      <c r="C69" s="10"/>
      <c r="D69" s="46"/>
      <c r="E69" s="10"/>
      <c r="F69" s="38"/>
      <c r="G69" s="10"/>
      <c r="H69" s="10"/>
      <c r="I69" s="10"/>
      <c r="J69" s="10"/>
      <c r="K69" s="148"/>
      <c r="L69" s="148"/>
      <c r="M69" s="147"/>
      <c r="N69" s="148"/>
      <c r="O69" s="148"/>
    </row>
    <row r="70" spans="1:16">
      <c r="A70" s="149"/>
      <c r="B70" s="150"/>
      <c r="C70" s="151"/>
      <c r="D70" s="152"/>
      <c r="E70" s="153"/>
      <c r="F70" s="154"/>
      <c r="G70" s="153"/>
      <c r="H70" s="153"/>
      <c r="I70" s="153"/>
      <c r="J70" s="153"/>
      <c r="K70" s="155"/>
      <c r="L70" s="153"/>
      <c r="M70" s="156"/>
      <c r="N70" s="153"/>
      <c r="O70" s="153"/>
    </row>
    <row r="71" spans="1:16">
      <c r="A71" s="157"/>
      <c r="B71" s="158"/>
      <c r="C71" s="157"/>
      <c r="D71" s="157"/>
      <c r="E71" s="157"/>
      <c r="F71" s="159"/>
      <c r="G71" s="157"/>
      <c r="H71" s="157"/>
      <c r="I71" s="157"/>
      <c r="J71" s="157"/>
      <c r="K71" s="157"/>
      <c r="L71" s="157"/>
      <c r="M71" s="157"/>
      <c r="N71" s="157"/>
      <c r="O71" s="157"/>
    </row>
    <row r="72" spans="1:16">
      <c r="A72" s="152"/>
      <c r="B72" s="152"/>
      <c r="C72" s="153"/>
      <c r="D72" s="152"/>
      <c r="E72" s="153"/>
      <c r="F72" s="154"/>
      <c r="G72" s="153"/>
      <c r="H72" s="153"/>
      <c r="I72" s="153"/>
      <c r="J72" s="153"/>
      <c r="K72" s="160"/>
      <c r="L72" s="160"/>
      <c r="M72" s="161"/>
      <c r="N72" s="160"/>
      <c r="O72" s="160"/>
    </row>
    <row r="73" spans="1:16">
      <c r="A73" s="152"/>
      <c r="B73" s="162"/>
      <c r="C73" s="163"/>
      <c r="D73" s="163"/>
      <c r="E73" s="163"/>
      <c r="F73" s="164"/>
      <c r="G73" s="163"/>
      <c r="H73" s="163"/>
      <c r="I73" s="163"/>
      <c r="J73" s="163"/>
      <c r="K73" s="160"/>
      <c r="L73" s="160"/>
      <c r="M73" s="161"/>
      <c r="N73" s="160"/>
      <c r="O73" s="160"/>
    </row>
    <row r="74" spans="1:16">
      <c r="A74" s="152"/>
      <c r="B74" s="152"/>
      <c r="C74" s="153"/>
      <c r="D74" s="152"/>
      <c r="E74" s="153"/>
      <c r="F74" s="154"/>
      <c r="G74" s="153"/>
      <c r="H74" s="153"/>
      <c r="I74" s="153"/>
      <c r="J74" s="153"/>
      <c r="K74" s="160"/>
      <c r="L74" s="160"/>
      <c r="M74" s="161"/>
      <c r="N74" s="160"/>
      <c r="O74" s="160"/>
    </row>
    <row r="75" spans="1:16">
      <c r="A75" s="149"/>
      <c r="B75" s="150"/>
      <c r="C75" s="151"/>
      <c r="D75" s="152"/>
      <c r="E75" s="153"/>
      <c r="F75" s="154"/>
      <c r="G75" s="153"/>
      <c r="H75" s="153"/>
      <c r="I75" s="153"/>
      <c r="J75" s="153"/>
      <c r="K75" s="155"/>
      <c r="L75" s="153"/>
      <c r="M75" s="156"/>
      <c r="N75" s="153"/>
      <c r="O75" s="153"/>
    </row>
    <row r="76" spans="1:16">
      <c r="A76" s="157"/>
      <c r="B76" s="158"/>
      <c r="C76" s="157"/>
      <c r="D76" s="157"/>
      <c r="E76" s="157"/>
      <c r="F76" s="159"/>
      <c r="G76" s="157"/>
      <c r="H76" s="157"/>
      <c r="I76" s="157"/>
      <c r="J76" s="157"/>
      <c r="K76" s="157"/>
      <c r="L76" s="157"/>
      <c r="M76" s="157"/>
      <c r="N76" s="157"/>
      <c r="O76" s="157"/>
    </row>
    <row r="77" spans="1:16">
      <c r="A77" s="157"/>
      <c r="B77" s="158"/>
      <c r="C77" s="157"/>
      <c r="D77" s="157"/>
      <c r="E77" s="157"/>
      <c r="F77" s="159"/>
      <c r="G77" s="157"/>
      <c r="H77" s="157"/>
      <c r="I77" s="157"/>
      <c r="J77" s="157"/>
      <c r="K77" s="157"/>
      <c r="L77" s="157"/>
      <c r="M77" s="157"/>
      <c r="N77" s="157"/>
      <c r="O77" s="157"/>
    </row>
  </sheetData>
  <mergeCells count="46">
    <mergeCell ref="A76:O76"/>
    <mergeCell ref="A77:O77"/>
    <mergeCell ref="J61:J62"/>
    <mergeCell ref="K61:L62"/>
    <mergeCell ref="C62:D62"/>
    <mergeCell ref="A64:O64"/>
    <mergeCell ref="A71:O71"/>
    <mergeCell ref="B73:J73"/>
    <mergeCell ref="L20:L21"/>
    <mergeCell ref="M20:M21"/>
    <mergeCell ref="N20:N21"/>
    <mergeCell ref="O20:O21"/>
    <mergeCell ref="A61:B62"/>
    <mergeCell ref="C61:D61"/>
    <mergeCell ref="E61:E62"/>
    <mergeCell ref="F61:F62"/>
    <mergeCell ref="H61:H62"/>
    <mergeCell ref="I61:I62"/>
    <mergeCell ref="G17:J18"/>
    <mergeCell ref="K17:K19"/>
    <mergeCell ref="L17:M19"/>
    <mergeCell ref="N17:O19"/>
    <mergeCell ref="G19:G21"/>
    <mergeCell ref="H19:H21"/>
    <mergeCell ref="I19:J19"/>
    <mergeCell ref="I20:I21"/>
    <mergeCell ref="J20:J21"/>
    <mergeCell ref="K20:K21"/>
    <mergeCell ref="A17:A21"/>
    <mergeCell ref="B17:B21"/>
    <mergeCell ref="C17:C21"/>
    <mergeCell ref="D17:D21"/>
    <mergeCell ref="E17:E21"/>
    <mergeCell ref="F17:F21"/>
    <mergeCell ref="A8:B9"/>
    <mergeCell ref="C8:C9"/>
    <mergeCell ref="D8:D9"/>
    <mergeCell ref="E8:E9"/>
    <mergeCell ref="O8:O16"/>
    <mergeCell ref="C16:D16"/>
    <mergeCell ref="A1:O1"/>
    <mergeCell ref="A2:O2"/>
    <mergeCell ref="A3:I3"/>
    <mergeCell ref="K3:N3"/>
    <mergeCell ref="A4:E4"/>
    <mergeCell ref="L5:O5"/>
  </mergeCells>
  <printOptions horizontalCentered="1"/>
  <pageMargins left="0.2" right="0.2" top="0.5" bottom="0.5" header="0.3" footer="0.3"/>
  <pageSetup paperSize="9" scale="85" orientation="landscape" r:id="rId1"/>
  <headerFooter>
    <oddHeader>&amp;CPage &amp;P of &amp;N</oddHeader>
  </headerFooter>
  <rowBreaks count="1" manualBreakCount="1">
    <brk id="40" max="14" man="1"/>
  </rowBreaks>
  <colBreaks count="1" manualBreakCount="1">
    <brk id="1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BK  TINH TY LE PHAN TRAM EUR1</vt:lpstr>
      <vt:lpstr>'BK  TINH TY LE PHAN TRAM EUR1'!Print_Area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Anh</dc:creator>
  <cp:lastModifiedBy>Nguyễn Anh</cp:lastModifiedBy>
  <dcterms:created xsi:type="dcterms:W3CDTF">2024-09-21T05:17:29Z</dcterms:created>
  <dcterms:modified xsi:type="dcterms:W3CDTF">2024-09-21T05:17:56Z</dcterms:modified>
</cp:coreProperties>
</file>