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2">
      <text>
        <t xml:space="preserve">This was done with the "Food Culture" thermos, with the lid unsealed and resting against the wires. It may be better when sealed.
	-Robert Read</t>
      </text>
    </comment>
  </commentList>
</comments>
</file>

<file path=xl/sharedStrings.xml><?xml version="1.0" encoding="utf-8"?>
<sst xmlns="http://schemas.openxmlformats.org/spreadsheetml/2006/main" count="64" uniqueCount="59">
  <si>
    <t>Duty Cycle</t>
  </si>
  <si>
    <t>Heat Transfer Values</t>
  </si>
  <si>
    <t>Voltage</t>
  </si>
  <si>
    <t>&gt;&gt;&gt;&gt;&gt;</t>
  </si>
  <si>
    <t>Average Wattage of Heating Element</t>
  </si>
  <si>
    <t>Estimated Battery Capacity</t>
  </si>
  <si>
    <t>Resistance</t>
  </si>
  <si>
    <t>Inputs</t>
  </si>
  <si>
    <t>Thermal Values</t>
  </si>
  <si>
    <t>How to Use This Spreadsheet:</t>
  </si>
  <si>
    <t>Voltage (V)</t>
  </si>
  <si>
    <t>sigma (constant)</t>
  </si>
  <si>
    <t>Set voltage and resistance of heating element</t>
  </si>
  <si>
    <t>Resistance of Heating Element (Ohms)</t>
  </si>
  <si>
    <t>radiative temp difference</t>
  </si>
  <si>
    <t>Set target temperature and ambient temperature</t>
  </si>
  <si>
    <t>Target Interior Temperature (K)</t>
  </si>
  <si>
    <t>R_rad</t>
  </si>
  <si>
    <t>Set other parameters for heat transfer in the heating chamber</t>
  </si>
  <si>
    <t>Ambient Outside Temperature (K)</t>
  </si>
  <si>
    <r>
      <rPr>
        <rFont val="Arial"/>
        <color theme="1"/>
      </rPr>
      <t xml:space="preserve">Check the </t>
    </r>
    <r>
      <rPr>
        <rFont val="Arial"/>
        <b/>
        <color theme="1"/>
      </rPr>
      <t>bolded</t>
    </r>
    <r>
      <rPr>
        <rFont val="Arial"/>
        <color theme="1"/>
      </rPr>
      <t xml:space="preserve"> values for heat loss. If theoretical heat loss (W) is higher than average heating (W), then increase the Duty Cycle until they are equal.</t>
    </r>
  </si>
  <si>
    <t>Surface Area of Inner Chamber (m^2)</t>
  </si>
  <si>
    <t>Surface Area of Outer Chamber (m^2)</t>
  </si>
  <si>
    <t>Emissivity of Surfaces (between 0 and 1)</t>
  </si>
  <si>
    <t>Measured:</t>
  </si>
  <si>
    <t>Duty cycle (fraction)</t>
  </si>
  <si>
    <t>Current (amps)</t>
  </si>
  <si>
    <t>Max Heating (W)</t>
  </si>
  <si>
    <t>Average Heating (W)</t>
  </si>
  <si>
    <t>I^2*R (takes into acct duty cycle)</t>
  </si>
  <si>
    <t>Total Watt-hours Required</t>
  </si>
  <si>
    <t>Total Joules Required</t>
  </si>
  <si>
    <t>(for 48hrs)</t>
  </si>
  <si>
    <t>Charge Required (mAh)</t>
  </si>
  <si>
    <t>Charge Required (Ah)</t>
  </si>
  <si>
    <t>Outputs (Theory)</t>
  </si>
  <si>
    <t>Heat flow out (W) (at temperature)</t>
  </si>
  <si>
    <t>Measured Heat Losses (W/DF)</t>
  </si>
  <si>
    <t>Ohms (heating element)</t>
  </si>
  <si>
    <t>Note: These experiments performed after thermal stability (2 hours) for 1 hour measuring duty cycle on serial port in debugging mode</t>
  </si>
  <si>
    <t>Ambient Temperature Difference</t>
  </si>
  <si>
    <t>Wide Thermos (lid not sealed)</t>
  </si>
  <si>
    <t>Wide Thermos (loosely sealed)</t>
  </si>
  <si>
    <t>Minicubator chamber</t>
  </si>
  <si>
    <t>Tall Thermos (Rob's)</t>
  </si>
  <si>
    <t>4.5 V vin</t>
  </si>
  <si>
    <t>Volts</t>
  </si>
  <si>
    <t>35 - 25 = 10 ("room" temperature) DF</t>
  </si>
  <si>
    <t>35 - 25 = 10 ("room" temperature) W</t>
  </si>
  <si>
    <t>35 - 4 = 31 "Refrigerator temperature" DF</t>
  </si>
  <si>
    <t>35 - 4 = 31 "Refrigerator temperature" W</t>
  </si>
  <si>
    <t>11.5 V vin</t>
  </si>
  <si>
    <t>Thermal Properties of Batteries</t>
  </si>
  <si>
    <t>Notes:</t>
  </si>
  <si>
    <t>Specific Heat of Battery (J/gK)</t>
  </si>
  <si>
    <t>http://www.inforlab-chimie.fr/doc/document_fichier_279.pdf</t>
  </si>
  <si>
    <t>Mass of Battery (g)</t>
  </si>
  <si>
    <t>Temperature difference (K)</t>
  </si>
  <si>
    <t>Joules to reach incubation 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</si>
</sst>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Roboto"/>
    </font>
    <font>
      <color rgb="FF000000"/>
      <name val="Arial"/>
    </font>
    <font>
      <u/>
      <color rgb="FF1155CC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2" fontId="1" numFmtId="0" xfId="0" applyAlignment="1" applyFill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3" fontId="1" numFmtId="0" xfId="0" applyAlignment="1" applyFill="1" applyFont="1">
      <alignment horizontal="right" vertical="bottom"/>
    </xf>
    <xf borderId="0" fillId="2" fontId="1" numFmtId="0" xfId="0" applyAlignment="1" applyFont="1">
      <alignment horizontal="right" vertical="bottom"/>
    </xf>
    <xf borderId="0" fillId="3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1"/>
    </xf>
    <xf borderId="0" fillId="2" fontId="1" numFmtId="0" xfId="0" applyAlignment="1" applyFont="1">
      <alignment horizontal="right" readingOrder="0"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vertical="bottom"/>
    </xf>
    <xf borderId="0" fillId="3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5" fontId="4" numFmtId="0" xfId="0" applyAlignment="1" applyFill="1" applyFont="1">
      <alignment horizontal="left" readingOrder="0"/>
    </xf>
    <xf borderId="0" fillId="4" fontId="1" numFmtId="0" xfId="0" applyAlignment="1" applyFont="1">
      <alignment vertical="bottom"/>
    </xf>
    <xf borderId="0" fillId="4" fontId="1" numFmtId="0" xfId="0" applyAlignment="1" applyFont="1">
      <alignment readingOrder="0" vertical="bottom"/>
    </xf>
    <xf borderId="0" fillId="3" fontId="1" numFmtId="0" xfId="0" applyAlignment="1" applyFont="1">
      <alignment readingOrder="0" vertical="bottom"/>
    </xf>
    <xf borderId="0" fillId="0" fontId="1" numFmtId="0" xfId="0" applyFont="1"/>
    <xf borderId="0" fillId="6" fontId="1" numFmtId="0" xfId="0" applyAlignment="1" applyFill="1" applyFont="1">
      <alignment readingOrder="0" vertical="bottom"/>
    </xf>
    <xf borderId="0" fillId="6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3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inforlab-chimie.fr/doc/document_fichier_279.pdf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43"/>
    <col customWidth="1" min="2" max="2" width="14.86"/>
    <col customWidth="1" min="3" max="3" width="36.14"/>
    <col customWidth="1" min="4" max="4" width="24.14"/>
  </cols>
  <sheetData>
    <row r="1">
      <c r="A1" s="1"/>
      <c r="B1" s="2"/>
      <c r="C1" s="1" t="s">
        <v>0</v>
      </c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>
      <c r="A2" s="1" t="s">
        <v>1</v>
      </c>
      <c r="B2" s="1"/>
      <c r="C2" s="1" t="s">
        <v>2</v>
      </c>
      <c r="D2" s="4" t="s">
        <v>3</v>
      </c>
      <c r="E2" s="3" t="s">
        <v>4</v>
      </c>
      <c r="F2" s="2"/>
      <c r="G2" s="2"/>
      <c r="H2" s="4" t="s">
        <v>3</v>
      </c>
      <c r="I2" s="5" t="s">
        <v>5</v>
      </c>
      <c r="J2" s="2"/>
      <c r="K2" s="2"/>
      <c r="L2" s="2"/>
      <c r="M2" s="2"/>
      <c r="N2" s="2"/>
      <c r="O2" s="2"/>
      <c r="P2" s="2"/>
      <c r="Q2" s="2"/>
    </row>
    <row r="3">
      <c r="A3" s="2"/>
      <c r="B3" s="2"/>
      <c r="C3" s="1" t="s">
        <v>6</v>
      </c>
      <c r="F3" s="2"/>
      <c r="G3" s="2"/>
      <c r="J3" s="2"/>
      <c r="K3" s="2"/>
      <c r="L3" s="2"/>
      <c r="M3" s="2"/>
      <c r="N3" s="2"/>
      <c r="O3" s="2"/>
      <c r="P3" s="2"/>
      <c r="Q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>
      <c r="A5" s="6" t="s">
        <v>7</v>
      </c>
      <c r="B5" s="2"/>
      <c r="C5" s="2"/>
      <c r="D5" s="7" t="s">
        <v>8</v>
      </c>
      <c r="E5" s="2"/>
      <c r="F5" s="2"/>
      <c r="G5" s="2"/>
      <c r="H5" s="8" t="s">
        <v>9</v>
      </c>
      <c r="I5" s="2"/>
      <c r="J5" s="2"/>
      <c r="K5" s="2"/>
      <c r="L5" s="2"/>
      <c r="M5" s="2"/>
      <c r="N5" s="2"/>
      <c r="O5" s="2"/>
      <c r="P5" s="2"/>
      <c r="Q5" s="2"/>
    </row>
    <row r="6">
      <c r="A6" s="1" t="s">
        <v>10</v>
      </c>
      <c r="B6" s="9">
        <v>12.0</v>
      </c>
      <c r="C6" s="2"/>
      <c r="D6" s="2" t="s">
        <v>11</v>
      </c>
      <c r="E6" s="10">
        <f>5.67*10^-8</f>
        <v>0.0000000567</v>
      </c>
      <c r="F6" s="2"/>
      <c r="G6" s="10">
        <v>1.0</v>
      </c>
      <c r="H6" s="11" t="s">
        <v>12</v>
      </c>
      <c r="I6" s="2"/>
      <c r="J6" s="2"/>
      <c r="K6" s="2"/>
      <c r="L6" s="2"/>
      <c r="M6" s="2"/>
      <c r="N6" s="2"/>
      <c r="O6" s="2"/>
      <c r="P6" s="2"/>
      <c r="Q6" s="2"/>
    </row>
    <row r="7">
      <c r="A7" s="1" t="s">
        <v>13</v>
      </c>
      <c r="B7" s="9">
        <v>12.0</v>
      </c>
      <c r="C7" s="2"/>
      <c r="D7" s="1" t="s">
        <v>14</v>
      </c>
      <c r="E7" s="12">
        <f>(B8+273.15)^4-(B9+273.15)^4</f>
        <v>1631567525</v>
      </c>
      <c r="F7" s="2"/>
      <c r="G7" s="10">
        <v>2.0</v>
      </c>
      <c r="H7" s="11" t="s">
        <v>15</v>
      </c>
      <c r="I7" s="2"/>
      <c r="J7" s="2"/>
      <c r="K7" s="2"/>
      <c r="L7" s="2"/>
      <c r="M7" s="2"/>
      <c r="N7" s="2"/>
      <c r="O7" s="2"/>
      <c r="P7" s="2"/>
      <c r="Q7" s="2"/>
    </row>
    <row r="8" ht="15.0" customHeight="1">
      <c r="A8" s="1" t="s">
        <v>16</v>
      </c>
      <c r="B8" s="13">
        <v>35.0</v>
      </c>
      <c r="C8" s="2"/>
      <c r="D8" s="1" t="s">
        <v>17</v>
      </c>
      <c r="E8" s="14">
        <f>((1-B13)/(B13*B11))+1/B12+(1-B13)/(B13*B12)</f>
        <v>26.66666667</v>
      </c>
      <c r="F8" s="2"/>
      <c r="G8" s="10">
        <v>3.0</v>
      </c>
      <c r="H8" s="11" t="s">
        <v>18</v>
      </c>
      <c r="I8" s="2"/>
      <c r="J8" s="2"/>
      <c r="K8" s="2"/>
      <c r="L8" s="2"/>
      <c r="M8" s="2"/>
      <c r="N8" s="2"/>
      <c r="O8" s="2"/>
      <c r="P8" s="2"/>
      <c r="Q8" s="2"/>
    </row>
    <row r="9" ht="17.25" customHeight="1">
      <c r="A9" s="1" t="s">
        <v>19</v>
      </c>
      <c r="B9" s="9">
        <v>20.0</v>
      </c>
      <c r="C9" s="2"/>
      <c r="D9" s="1"/>
      <c r="E9" s="2"/>
      <c r="F9" s="2"/>
      <c r="G9" s="10">
        <v>4.0</v>
      </c>
      <c r="H9" s="5" t="s">
        <v>20</v>
      </c>
      <c r="I9" s="2"/>
      <c r="J9" s="2"/>
      <c r="K9" s="2"/>
      <c r="L9" s="2"/>
      <c r="M9" s="2"/>
      <c r="N9" s="2"/>
      <c r="O9" s="2"/>
      <c r="P9" s="2"/>
      <c r="Q9" s="2"/>
    </row>
    <row r="10" ht="14.25" customHeight="1">
      <c r="A10" s="1"/>
      <c r="B10" s="1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ht="19.5" customHeight="1">
      <c r="A11" s="1" t="s">
        <v>21</v>
      </c>
      <c r="B11" s="9">
        <v>0.1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ht="17.25" customHeight="1">
      <c r="A12" s="16" t="s">
        <v>22</v>
      </c>
      <c r="B12" s="17">
        <v>0.12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6" t="s">
        <v>23</v>
      </c>
      <c r="B13" s="9">
        <v>0.5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>
      <c r="A15" s="6" t="s">
        <v>24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>
      <c r="A16" s="1" t="s">
        <v>25</v>
      </c>
      <c r="B16" s="9">
        <v>0.29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>
      <c r="A17" s="1" t="s">
        <v>26</v>
      </c>
      <c r="B17" s="14">
        <f>B6/B7</f>
        <v>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>
      <c r="A18" s="19" t="s">
        <v>27</v>
      </c>
      <c r="B18" s="14">
        <f>B17^2*B7</f>
        <v>12</v>
      </c>
      <c r="C18" s="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>
      <c r="A19" s="19" t="s">
        <v>28</v>
      </c>
      <c r="B19" s="20">
        <f>(B17^2*B7)*B16</f>
        <v>3.48</v>
      </c>
      <c r="C19" s="3" t="s">
        <v>29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>
      <c r="A20" s="1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>
      <c r="A21" s="19" t="s">
        <v>30</v>
      </c>
      <c r="B21" s="14">
        <f>B22/3600</f>
        <v>167.04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>
      <c r="A22" s="19" t="s">
        <v>31</v>
      </c>
      <c r="B22" s="14">
        <f>B19*60*60*48</f>
        <v>601344</v>
      </c>
      <c r="C22" s="2" t="s">
        <v>32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>
      <c r="A23" s="19" t="s">
        <v>33</v>
      </c>
      <c r="B23" s="14">
        <f>(B22/B6)/3.6</f>
        <v>13920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>
      <c r="A24" s="19" t="s">
        <v>34</v>
      </c>
      <c r="B24" s="14">
        <f>B23/1000</f>
        <v>13.92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>
      <c r="A26" s="6" t="s">
        <v>35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>
      <c r="A27" s="2" t="s">
        <v>36</v>
      </c>
      <c r="B27" s="20">
        <f>E6*E7/E8</f>
        <v>3.469120451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>
      <c r="A31" s="7" t="s">
        <v>37</v>
      </c>
      <c r="B31" s="19" t="s">
        <v>38</v>
      </c>
      <c r="C31" s="2"/>
      <c r="D31" s="2"/>
      <c r="E31" s="19" t="s">
        <v>39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>
      <c r="A32" s="21" t="s">
        <v>40</v>
      </c>
      <c r="B32" s="21">
        <v>12.6</v>
      </c>
      <c r="C32" s="19" t="s">
        <v>41</v>
      </c>
      <c r="D32" s="19" t="s">
        <v>42</v>
      </c>
      <c r="E32" s="19" t="s">
        <v>43</v>
      </c>
      <c r="F32" s="19" t="s">
        <v>44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>
      <c r="A33" s="7" t="s">
        <v>45</v>
      </c>
      <c r="B33" s="21" t="s">
        <v>46</v>
      </c>
      <c r="C33" s="19"/>
      <c r="D33" s="19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>
      <c r="A34" s="22" t="s">
        <v>47</v>
      </c>
      <c r="B34" s="23">
        <v>4.5</v>
      </c>
      <c r="C34" s="24"/>
      <c r="D34" s="24"/>
      <c r="E34" s="24"/>
      <c r="F34" s="2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>
      <c r="A35" s="25" t="s">
        <v>48</v>
      </c>
      <c r="B35" s="21">
        <v>4.5</v>
      </c>
      <c r="C35" s="26">
        <f t="shared" ref="C35:F35" si="1">C34*$B34*$B34/$B$32</f>
        <v>0</v>
      </c>
      <c r="D35" s="26">
        <f t="shared" si="1"/>
        <v>0</v>
      </c>
      <c r="E35" s="26">
        <f t="shared" si="1"/>
        <v>0</v>
      </c>
      <c r="F35" s="26">
        <f t="shared" si="1"/>
        <v>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>
      <c r="A36" s="25" t="s">
        <v>49</v>
      </c>
      <c r="B36" s="23">
        <v>4.5</v>
      </c>
      <c r="C36" s="24"/>
      <c r="D36" s="24"/>
      <c r="E36" s="24"/>
      <c r="F36" s="2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>
      <c r="A37" s="25" t="s">
        <v>50</v>
      </c>
      <c r="B37" s="23">
        <v>4.5</v>
      </c>
      <c r="C37" s="26">
        <f>C36*$B36*$B36/$B$32</f>
        <v>0</v>
      </c>
      <c r="D37" s="26">
        <f>D36*B36*B36/$B$32</f>
        <v>0</v>
      </c>
      <c r="E37" s="24"/>
      <c r="F37" s="2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>
      <c r="A38" s="7"/>
      <c r="B38" s="27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>
      <c r="A39" s="7" t="s">
        <v>51</v>
      </c>
      <c r="B39" s="2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>
      <c r="A40" s="28" t="s">
        <v>47</v>
      </c>
      <c r="B40" s="21">
        <v>11.5</v>
      </c>
      <c r="C40" s="29"/>
      <c r="D40" s="28">
        <v>0.2</v>
      </c>
      <c r="E40" s="29"/>
      <c r="F40" s="29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>
      <c r="A41" s="28" t="s">
        <v>48</v>
      </c>
      <c r="B41" s="21">
        <v>11.5</v>
      </c>
      <c r="C41" s="26">
        <f>C40*$B40*$B40/$B$32</f>
        <v>0</v>
      </c>
      <c r="D41" s="26">
        <f>D40*B40*B40/$B$32</f>
        <v>2.099206349</v>
      </c>
      <c r="E41" s="26">
        <f t="shared" ref="E41:F41" si="2">E40*$B40*$B40/$B$32</f>
        <v>0</v>
      </c>
      <c r="F41" s="26">
        <f t="shared" si="2"/>
        <v>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>
      <c r="A42" s="28" t="s">
        <v>49</v>
      </c>
      <c r="B42" s="21">
        <v>11.5</v>
      </c>
      <c r="C42" s="29"/>
      <c r="D42" s="28">
        <v>0.42</v>
      </c>
      <c r="E42" s="29"/>
      <c r="F42" s="29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>
      <c r="A43" s="28" t="s">
        <v>50</v>
      </c>
      <c r="B43" s="21">
        <v>11.5</v>
      </c>
      <c r="C43" s="26">
        <f t="shared" ref="C43:D43" si="3">C42*$B42*$B42/$B$32</f>
        <v>0</v>
      </c>
      <c r="D43" s="26">
        <f t="shared" si="3"/>
        <v>4.408333333</v>
      </c>
      <c r="E43" s="29"/>
      <c r="F43" s="2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5">
      <c r="A45" s="30" t="s">
        <v>52</v>
      </c>
      <c r="D45" s="21" t="s">
        <v>53</v>
      </c>
    </row>
    <row r="46">
      <c r="A46" s="21" t="s">
        <v>54</v>
      </c>
      <c r="C46" s="31">
        <v>0.83</v>
      </c>
      <c r="D46" s="32" t="s">
        <v>55</v>
      </c>
    </row>
    <row r="47">
      <c r="A47" s="21" t="s">
        <v>56</v>
      </c>
      <c r="C47" s="31">
        <v>500.0</v>
      </c>
    </row>
    <row r="48">
      <c r="A48" s="21" t="s">
        <v>57</v>
      </c>
      <c r="C48" s="31">
        <v>10.0</v>
      </c>
    </row>
    <row r="49">
      <c r="A49" s="21" t="s">
        <v>58</v>
      </c>
      <c r="C49" s="33">
        <f>C46*C47*C48</f>
        <v>4150</v>
      </c>
    </row>
  </sheetData>
  <hyperlinks>
    <hyperlink r:id="rId2" ref="D46"/>
  </hyperlinks>
  <drawing r:id="rId3"/>
  <legacyDrawing r:id="rId4"/>
</worksheet>
</file>