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324\Desktop\"/>
    </mc:Choice>
  </mc:AlternateContent>
  <xr:revisionPtr revIDLastSave="0" documentId="13_ncr:1_{77E8F2E1-7272-4385-9396-17877517B9A7}" xr6:coauthVersionLast="47" xr6:coauthVersionMax="47" xr10:uidLastSave="{00000000-0000-0000-0000-000000000000}"/>
  <bookViews>
    <workbookView xWindow="-120" yWindow="-120" windowWidth="20730" windowHeight="11160" tabRatio="786" xr2:uid="{D041A7ED-69D9-4EF5-A0D2-02992C1A2D44}"/>
  </bookViews>
  <sheets>
    <sheet name="WHITE GARI" sheetId="18" r:id="rId1"/>
    <sheet name="YELLOW GARI" sheetId="17" r:id="rId2"/>
    <sheet name="KOKONTE" sheetId="16" r:id="rId3"/>
    <sheet name="TOM BROWN" sheetId="15" r:id="rId4"/>
    <sheet name="HAUSA KOKO" sheetId="14" r:id="rId5"/>
    <sheet name="CASSAVA FLOUR" sheetId="13" r:id="rId6"/>
    <sheet name="BANKU MIX" sheetId="12" r:id="rId7"/>
    <sheet name="RED PALM OIL" sheetId="11" r:id="rId8"/>
    <sheet name="PALM CREAM" sheetId="10" r:id="rId9"/>
    <sheet name="LABELS- EXPORT" sheetId="9" r:id="rId10"/>
    <sheet name="BOTTLES" sheetId="8" r:id="rId11"/>
    <sheet name="CARTONS" sheetId="7" r:id="rId12"/>
    <sheet name="POUCH" sheetId="6" r:id="rId13"/>
    <sheet name="SACKS" sheetId="5" r:id="rId14"/>
    <sheet name="RUBBERS &amp; LINERS" sheetId="4" r:id="rId15"/>
    <sheet name="ARKKIS VENTURES" sheetId="3" r:id="rId16"/>
    <sheet name="Sheet2" sheetId="2" r:id="rId17"/>
    <sheet name="Sheet1" sheetId="1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7" i="18" l="1"/>
  <c r="L62" i="18"/>
  <c r="L61" i="18"/>
  <c r="L60" i="18"/>
  <c r="L59" i="18"/>
  <c r="J46" i="18"/>
  <c r="L46" i="18" s="1"/>
  <c r="F45" i="18"/>
  <c r="J45" i="18" s="1"/>
  <c r="L45" i="18" s="1"/>
  <c r="K40" i="18"/>
  <c r="J40" i="18"/>
  <c r="L40" i="18" s="1"/>
  <c r="K39" i="18"/>
  <c r="J39" i="18"/>
  <c r="L39" i="18" s="1"/>
  <c r="K38" i="18"/>
  <c r="L38" i="18" s="1"/>
  <c r="J38" i="18"/>
  <c r="L37" i="18"/>
  <c r="K37" i="18"/>
  <c r="J37" i="18"/>
  <c r="K36" i="18"/>
  <c r="J36" i="18"/>
  <c r="L36" i="18" s="1"/>
  <c r="K35" i="18"/>
  <c r="J35" i="18"/>
  <c r="L35" i="18" s="1"/>
  <c r="L27" i="18"/>
  <c r="L26" i="18"/>
  <c r="L25" i="18"/>
  <c r="L24" i="18"/>
  <c r="L23" i="18"/>
  <c r="L22" i="18"/>
  <c r="L21" i="18"/>
  <c r="L20" i="18"/>
  <c r="J10" i="18"/>
  <c r="L10" i="18" s="1"/>
  <c r="J9" i="18"/>
  <c r="L9" i="18" s="1"/>
  <c r="J8" i="18"/>
  <c r="L8" i="18" s="1"/>
  <c r="J7" i="18"/>
  <c r="L7" i="18" s="1"/>
  <c r="J6" i="18"/>
  <c r="L6" i="18" s="1"/>
  <c r="J5" i="18"/>
  <c r="L5" i="18" s="1"/>
  <c r="J4" i="18"/>
  <c r="L4" i="18" s="1"/>
  <c r="J3" i="18"/>
  <c r="L3" i="18" s="1"/>
  <c r="J20" i="17"/>
  <c r="J19" i="17"/>
  <c r="J18" i="17"/>
  <c r="J17" i="17"/>
  <c r="J16" i="17"/>
  <c r="J11" i="17"/>
  <c r="H11" i="17"/>
  <c r="J10" i="17"/>
  <c r="H10" i="17"/>
  <c r="J5" i="17"/>
  <c r="H5" i="17"/>
  <c r="J4" i="17"/>
  <c r="H4" i="17"/>
  <c r="J3" i="17"/>
  <c r="H3" i="17"/>
  <c r="G3" i="15"/>
  <c r="G4" i="15"/>
  <c r="G3" i="13"/>
  <c r="H20" i="11"/>
  <c r="G20" i="11"/>
  <c r="H9" i="11"/>
  <c r="H8" i="11"/>
  <c r="H5" i="11"/>
  <c r="H4" i="11"/>
  <c r="H3" i="11"/>
  <c r="G5" i="10"/>
  <c r="G4" i="10"/>
  <c r="G3" i="10"/>
  <c r="H88" i="9"/>
  <c r="H87" i="9"/>
  <c r="H86" i="9"/>
  <c r="H85" i="9"/>
  <c r="H84" i="9"/>
  <c r="H83" i="9"/>
  <c r="H64" i="9"/>
  <c r="H63" i="9"/>
  <c r="H50" i="9"/>
  <c r="H49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7" i="9"/>
  <c r="H26" i="9"/>
  <c r="H25" i="9"/>
  <c r="H24" i="9"/>
  <c r="H23" i="9"/>
  <c r="I27" i="9" s="1"/>
  <c r="T21" i="9"/>
  <c r="R21" i="9"/>
  <c r="H21" i="9"/>
  <c r="T20" i="9"/>
  <c r="R20" i="9"/>
  <c r="H20" i="9"/>
  <c r="R19" i="9"/>
  <c r="T19" i="9" s="1"/>
  <c r="H19" i="9"/>
  <c r="R18" i="9"/>
  <c r="T18" i="9" s="1"/>
  <c r="H18" i="9"/>
  <c r="H17" i="9"/>
  <c r="I21" i="9" s="1"/>
  <c r="H15" i="9"/>
  <c r="H14" i="9"/>
  <c r="H13" i="9"/>
  <c r="R12" i="9"/>
  <c r="T12" i="9" s="1"/>
  <c r="H12" i="9"/>
  <c r="H11" i="9"/>
  <c r="H10" i="9"/>
  <c r="H9" i="9"/>
  <c r="I15" i="9" s="1"/>
  <c r="I7" i="9"/>
  <c r="H7" i="9"/>
  <c r="H5" i="9"/>
  <c r="H4" i="9"/>
  <c r="I5" i="9" s="1"/>
  <c r="H32" i="8"/>
  <c r="H31" i="8"/>
  <c r="H30" i="8"/>
  <c r="H29" i="8"/>
  <c r="H20" i="8"/>
  <c r="F19" i="8"/>
  <c r="H19" i="8" s="1"/>
  <c r="H18" i="8"/>
  <c r="F18" i="8"/>
  <c r="H10" i="8"/>
  <c r="H9" i="8"/>
  <c r="H7" i="8"/>
  <c r="G7" i="8"/>
  <c r="G6" i="8"/>
  <c r="H6" i="8" s="1"/>
  <c r="H5" i="8"/>
  <c r="G5" i="8"/>
  <c r="G4" i="8"/>
  <c r="H4" i="8" s="1"/>
  <c r="G4" i="7"/>
  <c r="G3" i="7"/>
  <c r="F4" i="5"/>
  <c r="G4" i="5" s="1"/>
  <c r="F3" i="5"/>
  <c r="G3" i="5" s="1"/>
  <c r="F11" i="4"/>
  <c r="G11" i="4" s="1"/>
  <c r="F3" i="4"/>
  <c r="G3" i="4" s="1"/>
  <c r="F3" i="3"/>
  <c r="F4" i="3"/>
  <c r="F5" i="3"/>
  <c r="F6" i="3"/>
  <c r="F90" i="2"/>
  <c r="G90" i="2" s="1"/>
  <c r="F89" i="2"/>
  <c r="G89" i="2" s="1"/>
  <c r="F88" i="2"/>
  <c r="G88" i="2" s="1"/>
  <c r="G84" i="2"/>
  <c r="G83" i="2"/>
  <c r="G82" i="2"/>
  <c r="G81" i="2"/>
  <c r="G80" i="2"/>
  <c r="H84" i="2" s="1"/>
  <c r="G78" i="2"/>
  <c r="G77" i="2"/>
  <c r="G76" i="2"/>
  <c r="G75" i="2"/>
  <c r="G74" i="2"/>
  <c r="G73" i="2"/>
  <c r="G72" i="2"/>
  <c r="H78" i="2" s="1"/>
  <c r="G70" i="2"/>
  <c r="H70" i="2" s="1"/>
  <c r="G68" i="2"/>
  <c r="H68" i="2" s="1"/>
  <c r="G67" i="2"/>
  <c r="F62" i="2"/>
  <c r="G62" i="2" s="1"/>
  <c r="G61" i="2"/>
  <c r="F61" i="2"/>
  <c r="F60" i="2"/>
  <c r="G60" i="2" s="1"/>
  <c r="G55" i="2"/>
  <c r="F55" i="2"/>
  <c r="F52" i="2"/>
  <c r="G52" i="2" s="1"/>
  <c r="G47" i="2"/>
  <c r="E47" i="2"/>
  <c r="E46" i="2"/>
  <c r="G46" i="2" s="1"/>
  <c r="G44" i="2"/>
  <c r="F44" i="2"/>
  <c r="F43" i="2"/>
  <c r="G43" i="2" s="1"/>
  <c r="G42" i="2"/>
  <c r="F42" i="2"/>
  <c r="F41" i="2"/>
  <c r="G41" i="2" s="1"/>
  <c r="G36" i="2"/>
  <c r="F36" i="2"/>
  <c r="G33" i="2"/>
  <c r="G32" i="2"/>
  <c r="I28" i="2"/>
  <c r="G28" i="2"/>
  <c r="G27" i="2"/>
  <c r="I27" i="2" s="1"/>
  <c r="I25" i="2"/>
  <c r="G25" i="2"/>
  <c r="G24" i="2"/>
  <c r="I24" i="2" s="1"/>
  <c r="I23" i="2"/>
  <c r="G23" i="2"/>
  <c r="I18" i="2"/>
  <c r="K18" i="2" s="1"/>
  <c r="K17" i="2"/>
  <c r="I17" i="2"/>
  <c r="E17" i="2"/>
  <c r="J15" i="2"/>
  <c r="K15" i="2" s="1"/>
  <c r="I15" i="2"/>
  <c r="J14" i="2"/>
  <c r="I14" i="2"/>
  <c r="K14" i="2" s="1"/>
  <c r="J13" i="2"/>
  <c r="I13" i="2"/>
  <c r="K13" i="2" s="1"/>
  <c r="K12" i="2"/>
  <c r="J12" i="2"/>
  <c r="I12" i="2"/>
  <c r="J11" i="2"/>
  <c r="K11" i="2" s="1"/>
  <c r="I11" i="2"/>
  <c r="I9" i="2"/>
  <c r="K9" i="2" s="1"/>
  <c r="K8" i="2"/>
  <c r="I8" i="2"/>
  <c r="I7" i="2"/>
  <c r="K7" i="2" s="1"/>
  <c r="K6" i="2"/>
  <c r="I6" i="2"/>
  <c r="I5" i="2"/>
  <c r="K5" i="2" s="1"/>
  <c r="K4" i="2"/>
  <c r="I4" i="2"/>
  <c r="I3" i="2"/>
  <c r="K3" i="2" s="1"/>
  <c r="G112" i="1"/>
  <c r="G111" i="1"/>
  <c r="G106" i="1"/>
  <c r="G105" i="1"/>
  <c r="G104" i="1"/>
  <c r="G99" i="1"/>
  <c r="G98" i="1"/>
  <c r="G97" i="1"/>
  <c r="G96" i="1"/>
  <c r="G95" i="1"/>
  <c r="H99" i="1" s="1"/>
  <c r="G93" i="1"/>
  <c r="G92" i="1"/>
  <c r="G91" i="1"/>
  <c r="G90" i="1"/>
  <c r="H93" i="1" s="1"/>
  <c r="G89" i="1"/>
  <c r="G88" i="1"/>
  <c r="G87" i="1"/>
  <c r="H85" i="1"/>
  <c r="G85" i="1"/>
  <c r="G83" i="1"/>
  <c r="G82" i="1"/>
  <c r="H83" i="1" s="1"/>
  <c r="G76" i="1"/>
  <c r="F76" i="1"/>
  <c r="F75" i="1"/>
  <c r="G75" i="1" s="1"/>
  <c r="G74" i="1"/>
  <c r="F74" i="1"/>
  <c r="F69" i="1"/>
  <c r="G69" i="1" s="1"/>
  <c r="G66" i="1"/>
  <c r="F66" i="1"/>
  <c r="G62" i="1"/>
  <c r="G61" i="1"/>
  <c r="E61" i="1"/>
  <c r="G60" i="1"/>
  <c r="E60" i="1"/>
  <c r="G56" i="1"/>
  <c r="F56" i="1"/>
  <c r="G55" i="1"/>
  <c r="F55" i="1"/>
  <c r="G54" i="1"/>
  <c r="F54" i="1"/>
  <c r="G53" i="1"/>
  <c r="F53" i="1"/>
  <c r="G42" i="1"/>
  <c r="G41" i="1"/>
  <c r="G40" i="1"/>
  <c r="G34" i="1"/>
  <c r="I31" i="1"/>
  <c r="G31" i="1"/>
  <c r="G30" i="1"/>
  <c r="I30" i="1" s="1"/>
  <c r="I28" i="1"/>
  <c r="G28" i="1"/>
  <c r="G27" i="1"/>
  <c r="I27" i="1" s="1"/>
  <c r="I26" i="1"/>
  <c r="G26" i="1"/>
  <c r="I21" i="1"/>
  <c r="K21" i="1" s="1"/>
  <c r="K20" i="1"/>
  <c r="I20" i="1"/>
  <c r="E20" i="1"/>
  <c r="J18" i="1"/>
  <c r="I18" i="1"/>
  <c r="K18" i="1" s="1"/>
  <c r="J17" i="1"/>
  <c r="I17" i="1"/>
  <c r="K17" i="1" s="1"/>
  <c r="K16" i="1"/>
  <c r="J16" i="1"/>
  <c r="I16" i="1"/>
  <c r="K15" i="1"/>
  <c r="J15" i="1"/>
  <c r="I15" i="1"/>
  <c r="J14" i="1"/>
  <c r="I14" i="1"/>
  <c r="K14" i="1" s="1"/>
  <c r="J13" i="1"/>
  <c r="I13" i="1"/>
  <c r="K13" i="1" s="1"/>
  <c r="K11" i="1"/>
  <c r="I11" i="1"/>
  <c r="I10" i="1"/>
  <c r="K10" i="1" s="1"/>
  <c r="K9" i="1"/>
  <c r="I9" i="1"/>
  <c r="I8" i="1"/>
  <c r="K8" i="1" s="1"/>
  <c r="K7" i="1"/>
  <c r="I7" i="1"/>
  <c r="I6" i="1"/>
  <c r="K6" i="1" s="1"/>
  <c r="K5" i="1"/>
  <c r="I5" i="1"/>
  <c r="I4" i="1"/>
  <c r="K4" i="1" s="1"/>
</calcChain>
</file>

<file path=xl/sharedStrings.xml><?xml version="1.0" encoding="utf-8"?>
<sst xmlns="http://schemas.openxmlformats.org/spreadsheetml/2006/main" count="1122" uniqueCount="240">
  <si>
    <t>EXPORT PURCHASES, 2021 - MACKS INDUSTRIES LIMITED 2020</t>
  </si>
  <si>
    <t>WHITE GARI SUPPLY</t>
  </si>
  <si>
    <t xml:space="preserve">DATE </t>
  </si>
  <si>
    <r>
      <t xml:space="preserve">INVOICE </t>
    </r>
    <r>
      <rPr>
        <b/>
        <sz val="11"/>
        <color indexed="8"/>
        <rFont val="Calibri"/>
        <family val="2"/>
      </rPr>
      <t>#</t>
    </r>
  </si>
  <si>
    <t xml:space="preserve">DETAILS </t>
  </si>
  <si>
    <t>SUPPLIER</t>
  </si>
  <si>
    <t>QTY</t>
  </si>
  <si>
    <t>REPLAC</t>
  </si>
  <si>
    <t>REJECTS</t>
  </si>
  <si>
    <t>CHAF</t>
  </si>
  <si>
    <t>NET ((F-(G+H+I))</t>
  </si>
  <si>
    <t>UNIT PX</t>
  </si>
  <si>
    <t>AMOUNT (H×I)</t>
  </si>
  <si>
    <t>MIL001/2021</t>
  </si>
  <si>
    <t>SUPPLY OF WHITE GARI</t>
  </si>
  <si>
    <t>PATIENCE KPODO</t>
  </si>
  <si>
    <t>MIL003/2021</t>
  </si>
  <si>
    <t>MIL007/2021</t>
  </si>
  <si>
    <t>MIL008/2021</t>
  </si>
  <si>
    <t>MIL011/2021</t>
  </si>
  <si>
    <t>MIL013/2021</t>
  </si>
  <si>
    <t>MIL021/2021</t>
  </si>
  <si>
    <t>MIL022/2021</t>
  </si>
  <si>
    <t>CFA</t>
  </si>
  <si>
    <t>RATE</t>
  </si>
  <si>
    <t>MIL002/2021</t>
  </si>
  <si>
    <t>AUNTIE MONICA (TOGO)</t>
  </si>
  <si>
    <t>0.01</t>
  </si>
  <si>
    <t>MIL005/2021</t>
  </si>
  <si>
    <t>MIL009/2021</t>
  </si>
  <si>
    <t>MIL012/2021</t>
  </si>
  <si>
    <t>MIL020/2021</t>
  </si>
  <si>
    <t>MIL025/2021</t>
  </si>
  <si>
    <t>MIL004/2021</t>
  </si>
  <si>
    <t xml:space="preserve">KAPHILS </t>
  </si>
  <si>
    <t>MIL016/2021</t>
  </si>
  <si>
    <t>YELLOW GARI SUPPLY</t>
  </si>
  <si>
    <r>
      <t xml:space="preserve">INVOICE  </t>
    </r>
    <r>
      <rPr>
        <b/>
        <sz val="10"/>
        <color indexed="8"/>
        <rFont val="Calibri"/>
        <family val="2"/>
      </rPr>
      <t>#</t>
    </r>
  </si>
  <si>
    <t>NET (F-G)</t>
  </si>
  <si>
    <t>AMOUNT (H*I)</t>
  </si>
  <si>
    <t>MIL010/2021</t>
  </si>
  <si>
    <t>SUPPLY OF YELLOW GARI</t>
  </si>
  <si>
    <t>AUNTIE FAUSTINA</t>
  </si>
  <si>
    <t>MIL017/2021</t>
  </si>
  <si>
    <t>MIL023/2021</t>
  </si>
  <si>
    <t>MIL018/2021</t>
  </si>
  <si>
    <t>KAPHILS</t>
  </si>
  <si>
    <t>MIL019/2021</t>
  </si>
  <si>
    <t>KOKONTE SUPPLY</t>
  </si>
  <si>
    <t>MIL024/2021</t>
  </si>
  <si>
    <t xml:space="preserve">SUPPLY OF KOKONTE </t>
  </si>
  <si>
    <t>ASANTE</t>
  </si>
  <si>
    <t>RED PALM OIL (CPO &amp; ZOMI) SUPPLY</t>
  </si>
  <si>
    <t>AMOUNT</t>
  </si>
  <si>
    <t>Red Palm Oil (ZOMI)</t>
  </si>
  <si>
    <t>Auntie Gladys</t>
  </si>
  <si>
    <t>Crude Palm Oil (CPO)</t>
  </si>
  <si>
    <t>0031986</t>
  </si>
  <si>
    <t>Plantations Socfinaf Ghana</t>
  </si>
  <si>
    <t>BOTTLES SUPPLY</t>
  </si>
  <si>
    <t>INVOICE #</t>
  </si>
  <si>
    <t>DETAILS</t>
  </si>
  <si>
    <t>QTY REC.</t>
  </si>
  <si>
    <t>PRICE</t>
  </si>
  <si>
    <t xml:space="preserve">1Ltr Square bottle </t>
  </si>
  <si>
    <t>KANE-EM INDUSTRIES LIMITED</t>
  </si>
  <si>
    <t>2Ltrs Self Grip bottle</t>
  </si>
  <si>
    <t>05</t>
  </si>
  <si>
    <t>500Ml Square bottle</t>
  </si>
  <si>
    <t>CARGEF GHANA LIMITED</t>
  </si>
  <si>
    <t>06</t>
  </si>
  <si>
    <t>RUBBER LINERS SUPPLY</t>
  </si>
  <si>
    <t>INVOICE NO.</t>
  </si>
  <si>
    <t>12-INVCSH-2021011351</t>
  </si>
  <si>
    <t>LD PL 8*13*150MIC Rubber</t>
  </si>
  <si>
    <t>POLY PRODUCTS</t>
  </si>
  <si>
    <t>PP/96/2021</t>
  </si>
  <si>
    <t>25kg Liner</t>
  </si>
  <si>
    <t>POLYPET LIMITED</t>
  </si>
  <si>
    <t>SACKS SUPPLY</t>
  </si>
  <si>
    <t>15-INVCRS-2021011058</t>
  </si>
  <si>
    <t>20Kg - Lion Head</t>
  </si>
  <si>
    <t>POLY SACKS</t>
  </si>
  <si>
    <t>20kg - Mother Africa</t>
  </si>
  <si>
    <t>15-INVCRS-2021011057</t>
  </si>
  <si>
    <t>25kg - Tropical Sun</t>
  </si>
  <si>
    <t xml:space="preserve">POLY SACKS </t>
  </si>
  <si>
    <t>JEK GRAPHICS</t>
  </si>
  <si>
    <t>INVOICE #/WAYBILL</t>
  </si>
  <si>
    <t>UNIT PRICE</t>
  </si>
  <si>
    <t>INVOICE AMOUNT</t>
  </si>
  <si>
    <t>0000855/0000117</t>
  </si>
  <si>
    <t>1Ltr CPO Africa Finest bottle label</t>
  </si>
  <si>
    <t>12*1Ltr CPO Africa Finest box label</t>
  </si>
  <si>
    <t>0000862/0000120</t>
  </si>
  <si>
    <t>900grams Kokonte sachet label</t>
  </si>
  <si>
    <t>0000863</t>
  </si>
  <si>
    <t>1Ltr CPO Unifresh bottle label</t>
  </si>
  <si>
    <t>4Ltrs CPO Unifresh gallon label</t>
  </si>
  <si>
    <t>12*1Ltr CPO Unifresh box label</t>
  </si>
  <si>
    <t>4*4Ltrs CPO Unifresh box label</t>
  </si>
  <si>
    <t>24*500Ml CPO Unifresh box label</t>
  </si>
  <si>
    <t>1Ltr CPO Ghana Fresh bottle label</t>
  </si>
  <si>
    <t>12*1Ltr CPO Ghana Fresh box label</t>
  </si>
  <si>
    <t>0/0000123</t>
  </si>
  <si>
    <t>900grams Unifresh White Gari sachet label</t>
  </si>
  <si>
    <t>900grams Unifresh Yellow Gari sachet label</t>
  </si>
  <si>
    <t>900grams  KUnifreshokonte sachet label</t>
  </si>
  <si>
    <t>18*900grams Unifresh Yellow Gari box label</t>
  </si>
  <si>
    <t>18*900grams  Unifreshokonte box label</t>
  </si>
  <si>
    <t>PALM CREAM SUPPLY (FINISHED)</t>
  </si>
  <si>
    <t>QTY            (ctn)</t>
  </si>
  <si>
    <t>UNIT PX (USD)</t>
  </si>
  <si>
    <t>MIL006/2021</t>
  </si>
  <si>
    <t>Supply of Palm Cream</t>
  </si>
  <si>
    <t>Ghana Fresh</t>
  </si>
  <si>
    <t>MIL014/2021</t>
  </si>
  <si>
    <t>MIL015/2021</t>
  </si>
  <si>
    <t>CARTONS SUPPLY</t>
  </si>
  <si>
    <t>19/ 1273814</t>
  </si>
  <si>
    <t>Supply of Cartons</t>
  </si>
  <si>
    <t>1Ltr Square carton</t>
  </si>
  <si>
    <t>4Ltrs Square carton</t>
  </si>
  <si>
    <t>USD</t>
  </si>
  <si>
    <t>1Ltr Square bottle- Heavy</t>
  </si>
  <si>
    <t>2Ltrs Self Grip bottle- Heavy</t>
  </si>
  <si>
    <t>500Ml Square bottle- Heavy</t>
  </si>
  <si>
    <t>PALM CREAM SUPPLY</t>
  </si>
  <si>
    <t xml:space="preserve">UNIT PX </t>
  </si>
  <si>
    <t>Printing of Tropical Sun Sack</t>
  </si>
  <si>
    <t>000020/ 000909</t>
  </si>
  <si>
    <t>Printing of Mother Africa Sack</t>
  </si>
  <si>
    <t>000020/ 000907</t>
  </si>
  <si>
    <t>Printing of Lion Head Sack</t>
  </si>
  <si>
    <t>000018</t>
  </si>
  <si>
    <t xml:space="preserve">RECEIPT </t>
  </si>
  <si>
    <t>AKKIS BUSINESS VENTURES LTD</t>
  </si>
  <si>
    <t>POLYTANKS GH. LTD (POLY PRODUCTS)</t>
  </si>
  <si>
    <t>PP/77/2021</t>
  </si>
  <si>
    <t>PP/368/2021</t>
  </si>
  <si>
    <t>15-INVCRS-2021011068</t>
  </si>
  <si>
    <t>22*36 Plain Sacks</t>
  </si>
  <si>
    <t>POLYTANK (SACKS DIVISION)</t>
  </si>
  <si>
    <t>15-INVCRS-2021011067</t>
  </si>
  <si>
    <t>22*38 Plain Sacks</t>
  </si>
  <si>
    <t>PT/885/2021</t>
  </si>
  <si>
    <t>25kg Plain Sacks</t>
  </si>
  <si>
    <t>POLYTEX INDUSTRIES LIMITED</t>
  </si>
  <si>
    <t>PT/903/2021</t>
  </si>
  <si>
    <t>20kg Plain Sacks</t>
  </si>
  <si>
    <t>INV-000611</t>
  </si>
  <si>
    <t>White pouch 18*26cm</t>
  </si>
  <si>
    <t>POUCH PAPER PACKAGING GHANA LTD.</t>
  </si>
  <si>
    <t>Brown pouch 18*26 cm</t>
  </si>
  <si>
    <t>1Ltr Square Carton</t>
  </si>
  <si>
    <t>Words Worthy</t>
  </si>
  <si>
    <t>4Ltrs Square Carton</t>
  </si>
  <si>
    <t>SD</t>
  </si>
  <si>
    <t>4Ltrs Square bottle</t>
  </si>
  <si>
    <t>1L Red Square bottle</t>
  </si>
  <si>
    <t>500Ml Red Square bottle</t>
  </si>
  <si>
    <t>1L Wine Square bottle</t>
  </si>
  <si>
    <t>1Ltr Red Square bottle</t>
  </si>
  <si>
    <t>500ml Square bottle</t>
  </si>
  <si>
    <t>Over Supply</t>
  </si>
  <si>
    <t>Price</t>
  </si>
  <si>
    <t>Amount</t>
  </si>
  <si>
    <t>Statement as at (Bal.) 19/12/20</t>
  </si>
  <si>
    <t>For Attention</t>
  </si>
  <si>
    <t>500ml</t>
  </si>
  <si>
    <t>0000869/0000123</t>
  </si>
  <si>
    <t>1L</t>
  </si>
  <si>
    <t>18*900grams  Unifresh konte box label</t>
  </si>
  <si>
    <t>0000871/0000126</t>
  </si>
  <si>
    <t>500Ml CPO Ghana Fresh bottle label</t>
  </si>
  <si>
    <t>1Ltr ZOMI Ghana Fresh bottle label</t>
  </si>
  <si>
    <t xml:space="preserve"> </t>
  </si>
  <si>
    <t>500Ml ZOMI Ghana Fresh bottle label</t>
  </si>
  <si>
    <t>24*500Ml CPO Ghana Fresh box label</t>
  </si>
  <si>
    <t>1Ltr Ena CPO bottle</t>
  </si>
  <si>
    <t>2Ltrs Ena CPO bottle</t>
  </si>
  <si>
    <t>4Ltrs Ena CPO bottle</t>
  </si>
  <si>
    <t>1Ltr Ena CPO box</t>
  </si>
  <si>
    <t>2Ltrs Ena CPO box</t>
  </si>
  <si>
    <t>4Ltrs Ena CPO box</t>
  </si>
  <si>
    <t>500ml Ena Zomi bottle</t>
  </si>
  <si>
    <t>2Ltrs Ena Zomi bottle</t>
  </si>
  <si>
    <t>4Ltrs Ena Zomi bottle</t>
  </si>
  <si>
    <t>500ml Ena Zomi box</t>
  </si>
  <si>
    <t>2Ltrs Ena Zomi box</t>
  </si>
  <si>
    <t>4Ltrs Ena Zomi box</t>
  </si>
  <si>
    <t>20kg Ena Yellow Gari</t>
  </si>
  <si>
    <t>1ltr Unifresh  Zomi bottle</t>
  </si>
  <si>
    <t>2Ltrs Unifresh Zomi box</t>
  </si>
  <si>
    <t>0000880/0000127</t>
  </si>
  <si>
    <t>Banku Mix A4 Sheet</t>
  </si>
  <si>
    <t>Hausa Koko A4 Sheet</t>
  </si>
  <si>
    <t>Tom Brown A4 Sheet</t>
  </si>
  <si>
    <t>Cassava Flour A4 Sheet</t>
  </si>
  <si>
    <t>0000883/0000128</t>
  </si>
  <si>
    <t>White gari sachet (unifresh 900g)</t>
  </si>
  <si>
    <t>Kokonte sachet (unifresh 900g)</t>
  </si>
  <si>
    <t>0000884/0000129</t>
  </si>
  <si>
    <t>1Ltr Unifresh CPO bottle</t>
  </si>
  <si>
    <t>500ml Unifresh CPO bottle</t>
  </si>
  <si>
    <t xml:space="preserve">2Ltrs Unifresh CPO bottle </t>
  </si>
  <si>
    <t>4ltrs Unifresh CPO bottles</t>
  </si>
  <si>
    <t xml:space="preserve">2Ltrs Unifresh CPO box </t>
  </si>
  <si>
    <t>2Ltrs Unifresh ZOMI bottle</t>
  </si>
  <si>
    <t>1Ltr Ghana Fresh CPO bottle</t>
  </si>
  <si>
    <t>500ml Ghana Fresh CPO bottle</t>
  </si>
  <si>
    <t>1Ltr Ghana Fresh ZOMI bottle</t>
  </si>
  <si>
    <t>1Ltr Ghana Fresh CPO box</t>
  </si>
  <si>
    <t>1Ltr Mother Africa CPO bottle</t>
  </si>
  <si>
    <t>2Ltrs Mother Africa CPO bottle</t>
  </si>
  <si>
    <t>0000887/0000130</t>
  </si>
  <si>
    <t>2Ltrs Mother Africa CPO box</t>
  </si>
  <si>
    <t>4ltrs Unifresh CPO box</t>
  </si>
  <si>
    <t>G-PAK LIMITED</t>
  </si>
  <si>
    <t>1Ltr Zomi</t>
  </si>
  <si>
    <t>1Ltr Zomi carton</t>
  </si>
  <si>
    <t>500ml Zomi bottle</t>
  </si>
  <si>
    <t>500ml Zomi Carton</t>
  </si>
  <si>
    <t>500ml CPO bottle</t>
  </si>
  <si>
    <t>500ml CPO Carton</t>
  </si>
  <si>
    <t>FOOD PROCESSORS</t>
  </si>
  <si>
    <t>110 gallons</t>
  </si>
  <si>
    <t>SUPPLY OF BANKU MIX</t>
  </si>
  <si>
    <t>ELSSY KESS</t>
  </si>
  <si>
    <t>CASSAVA FLOUR SUPPLY</t>
  </si>
  <si>
    <t>Cassava flour</t>
  </si>
  <si>
    <t>SUPPLY OF HAUSA KOKO FLOUR</t>
  </si>
  <si>
    <t>Tims Foods</t>
  </si>
  <si>
    <t>Tom Brown</t>
  </si>
  <si>
    <t>TOM BROWN SUPPLY</t>
  </si>
  <si>
    <t>SUPPLY OF KOKONTE</t>
  </si>
  <si>
    <t>MARY</t>
  </si>
  <si>
    <t xml:space="preserve">  </t>
  </si>
  <si>
    <t>ROWEN FOODS</t>
  </si>
  <si>
    <t>ANTHONY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</si>
</sst>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sz val="10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.5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3">
    <xf numFmtId="0" fontId="0" fillId="0" borderId="0" xfId="0"/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7" fillId="0" borderId="0" xfId="0" applyFont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49" fontId="0" fillId="0" borderId="1" xfId="0" applyNumberFormat="1" applyBorder="1" applyAlignment="1">
      <alignment horizontal="right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4" fontId="10" fillId="0" borderId="1" xfId="0" applyNumberFormat="1" applyFont="1" applyBorder="1"/>
    <xf numFmtId="0" fontId="10" fillId="0" borderId="1" xfId="0" applyFont="1" applyBorder="1"/>
    <xf numFmtId="164" fontId="10" fillId="0" borderId="1" xfId="1" applyFont="1" applyBorder="1"/>
    <xf numFmtId="0" fontId="10" fillId="0" borderId="0" xfId="0" applyFont="1"/>
    <xf numFmtId="0" fontId="3" fillId="0" borderId="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1" xfId="1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64" fontId="1" fillId="0" borderId="0" xfId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4" xfId="0" applyFont="1" applyBorder="1" applyAlignment="1">
      <alignment horizontal="right"/>
    </xf>
    <xf numFmtId="14" fontId="10" fillId="0" borderId="0" xfId="0" applyNumberFormat="1" applyFont="1"/>
    <xf numFmtId="49" fontId="10" fillId="0" borderId="1" xfId="0" applyNumberFormat="1" applyFont="1" applyBorder="1" applyAlignment="1">
      <alignment horizontal="right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/>
    <xf numFmtId="0" fontId="12" fillId="0" borderId="1" xfId="0" applyFont="1" applyBorder="1" applyAlignment="1">
      <alignment horizontal="right"/>
    </xf>
    <xf numFmtId="165" fontId="0" fillId="0" borderId="1" xfId="0" applyNumberFormat="1" applyBorder="1"/>
    <xf numFmtId="2" fontId="0" fillId="0" borderId="1" xfId="0" applyNumberFormat="1" applyBorder="1"/>
    <xf numFmtId="0" fontId="14" fillId="0" borderId="12" xfId="0" applyFont="1" applyBorder="1" applyAlignment="1">
      <alignment horizontal="center"/>
    </xf>
    <xf numFmtId="164" fontId="1" fillId="0" borderId="1" xfId="1" applyFont="1" applyBorder="1"/>
    <xf numFmtId="0" fontId="2" fillId="0" borderId="0" xfId="0" applyFont="1"/>
    <xf numFmtId="43" fontId="2" fillId="0" borderId="0" xfId="0" applyNumberFormat="1" applyFont="1"/>
    <xf numFmtId="164" fontId="2" fillId="0" borderId="0" xfId="0" applyNumberFormat="1" applyFont="1"/>
    <xf numFmtId="49" fontId="0" fillId="0" borderId="1" xfId="0" applyNumberFormat="1" applyBorder="1"/>
    <xf numFmtId="164" fontId="2" fillId="0" borderId="0" xfId="1" applyFont="1"/>
    <xf numFmtId="0" fontId="3" fillId="0" borderId="8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5" fillId="0" borderId="6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15" fillId="0" borderId="6" xfId="0" applyFont="1" applyBorder="1" applyAlignment="1">
      <alignment horizontal="center" vertical="center"/>
    </xf>
    <xf numFmtId="43" fontId="0" fillId="0" borderId="0" xfId="0" applyNumberFormat="1"/>
    <xf numFmtId="4" fontId="0" fillId="0" borderId="1" xfId="0" applyNumberFormat="1" applyBorder="1"/>
    <xf numFmtId="0" fontId="15" fillId="0" borderId="11" xfId="0" applyFont="1" applyBorder="1" applyAlignment="1">
      <alignment horizontal="center"/>
    </xf>
    <xf numFmtId="3" fontId="0" fillId="0" borderId="0" xfId="0" applyNumberFormat="1"/>
    <xf numFmtId="4" fontId="0" fillId="0" borderId="0" xfId="0" applyNumberFormat="1"/>
    <xf numFmtId="0" fontId="15" fillId="0" borderId="0" xfId="0" applyFont="1" applyAlignment="1">
      <alignment horizontal="center" vertical="center"/>
    </xf>
    <xf numFmtId="4" fontId="10" fillId="0" borderId="1" xfId="0" applyNumberFormat="1" applyFont="1" applyBorder="1"/>
    <xf numFmtId="0" fontId="0" fillId="2" borderId="0" xfId="0" applyFill="1"/>
    <xf numFmtId="0" fontId="15" fillId="0" borderId="0" xfId="0" applyFont="1" applyAlignment="1">
      <alignment horizontal="center"/>
    </xf>
    <xf numFmtId="164" fontId="0" fillId="0" borderId="0" xfId="0" applyNumberFormat="1"/>
    <xf numFmtId="49" fontId="0" fillId="0" borderId="0" xfId="0" applyNumberFormat="1"/>
    <xf numFmtId="164" fontId="1" fillId="0" borderId="0" xfId="1" applyFont="1" applyBorder="1"/>
    <xf numFmtId="0" fontId="1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1" fillId="0" borderId="1" xfId="1" applyNumberFormat="1" applyFont="1" applyBorder="1"/>
    <xf numFmtId="43" fontId="0" fillId="0" borderId="1" xfId="0" applyNumberFormat="1" applyBorder="1"/>
    <xf numFmtId="3" fontId="1" fillId="0" borderId="1" xfId="1" applyNumberFormat="1" applyFont="1" applyBorder="1"/>
    <xf numFmtId="3" fontId="0" fillId="0" borderId="1" xfId="0" applyNumberFormat="1" applyBorder="1"/>
    <xf numFmtId="0" fontId="3" fillId="0" borderId="12" xfId="0" applyFon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0" fillId="2" borderId="14" xfId="0" applyFill="1" applyBorder="1"/>
    <xf numFmtId="0" fontId="0" fillId="2" borderId="11" xfId="0" applyFill="1" applyBorder="1"/>
    <xf numFmtId="0" fontId="3" fillId="0" borderId="4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7" fontId="0" fillId="0" borderId="1" xfId="0" applyNumberFormat="1" applyBorder="1"/>
    <xf numFmtId="49" fontId="0" fillId="0" borderId="0" xfId="0" applyNumberFormat="1" applyAlignment="1">
      <alignment horizontal="right"/>
    </xf>
    <xf numFmtId="14" fontId="3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BD222-25DB-4BE0-B51A-EB6F55ED9A10}">
  <sheetPr>
    <pageSetUpPr fitToPage="1"/>
  </sheetPr>
  <dimension ref="A1:N91"/>
  <sheetViews>
    <sheetView tabSelected="1" zoomScaleNormal="100" workbookViewId="0">
      <pane ySplit="1" topLeftCell="A2" activePane="bottomLeft" state="frozen"/>
      <selection pane="bottomLeft" activeCell="B1" sqref="B1:L1"/>
    </sheetView>
  </sheetViews>
  <sheetFormatPr defaultRowHeight="15" x14ac:dyDescent="0.25"/>
  <cols>
    <col min="1" max="1" width="3.42578125" customWidth="1"/>
    <col min="2" max="2" width="13.7109375" customWidth="1"/>
    <col min="3" max="3" width="13" customWidth="1"/>
    <col min="4" max="5" width="24" customWidth="1"/>
    <col min="6" max="6" width="12.28515625" customWidth="1"/>
    <col min="7" max="7" width="9" customWidth="1"/>
    <col min="8" max="9" width="9.7109375" customWidth="1"/>
    <col min="10" max="10" width="14.140625" customWidth="1"/>
    <col min="11" max="11" width="11.7109375" customWidth="1"/>
    <col min="12" max="12" width="14.42578125" customWidth="1"/>
    <col min="13" max="13" width="9.140625" customWidth="1"/>
    <col min="14" max="14" width="9.7109375" customWidth="1"/>
    <col min="257" max="257" width="3.42578125" customWidth="1"/>
    <col min="258" max="258" width="13.7109375" customWidth="1"/>
    <col min="259" max="259" width="13" customWidth="1"/>
    <col min="260" max="261" width="24" customWidth="1"/>
    <col min="262" max="262" width="12.28515625" customWidth="1"/>
    <col min="263" max="263" width="9" customWidth="1"/>
    <col min="264" max="265" width="9.7109375" customWidth="1"/>
    <col min="266" max="266" width="14.140625" customWidth="1"/>
    <col min="267" max="267" width="11.7109375" customWidth="1"/>
    <col min="268" max="268" width="14.42578125" customWidth="1"/>
    <col min="270" max="270" width="9.7109375" customWidth="1"/>
    <col min="513" max="513" width="3.42578125" customWidth="1"/>
    <col min="514" max="514" width="13.7109375" customWidth="1"/>
    <col min="515" max="515" width="13" customWidth="1"/>
    <col min="516" max="517" width="24" customWidth="1"/>
    <col min="518" max="518" width="12.28515625" customWidth="1"/>
    <col min="519" max="519" width="9" customWidth="1"/>
    <col min="520" max="521" width="9.7109375" customWidth="1"/>
    <col min="522" max="522" width="14.140625" customWidth="1"/>
    <col min="523" max="523" width="11.7109375" customWidth="1"/>
    <col min="524" max="524" width="14.42578125" customWidth="1"/>
    <col min="526" max="526" width="9.7109375" customWidth="1"/>
    <col min="769" max="769" width="3.42578125" customWidth="1"/>
    <col min="770" max="770" width="13.7109375" customWidth="1"/>
    <col min="771" max="771" width="13" customWidth="1"/>
    <col min="772" max="773" width="24" customWidth="1"/>
    <col min="774" max="774" width="12.28515625" customWidth="1"/>
    <col min="775" max="775" width="9" customWidth="1"/>
    <col min="776" max="777" width="9.7109375" customWidth="1"/>
    <col min="778" max="778" width="14.140625" customWidth="1"/>
    <col min="779" max="779" width="11.7109375" customWidth="1"/>
    <col min="780" max="780" width="14.42578125" customWidth="1"/>
    <col min="782" max="782" width="9.7109375" customWidth="1"/>
    <col min="1025" max="1025" width="3.42578125" customWidth="1"/>
    <col min="1026" max="1026" width="13.7109375" customWidth="1"/>
    <col min="1027" max="1027" width="13" customWidth="1"/>
    <col min="1028" max="1029" width="24" customWidth="1"/>
    <col min="1030" max="1030" width="12.28515625" customWidth="1"/>
    <col min="1031" max="1031" width="9" customWidth="1"/>
    <col min="1032" max="1033" width="9.7109375" customWidth="1"/>
    <col min="1034" max="1034" width="14.140625" customWidth="1"/>
    <col min="1035" max="1035" width="11.7109375" customWidth="1"/>
    <col min="1036" max="1036" width="14.42578125" customWidth="1"/>
    <col min="1038" max="1038" width="9.7109375" customWidth="1"/>
    <col min="1281" max="1281" width="3.42578125" customWidth="1"/>
    <col min="1282" max="1282" width="13.7109375" customWidth="1"/>
    <col min="1283" max="1283" width="13" customWidth="1"/>
    <col min="1284" max="1285" width="24" customWidth="1"/>
    <col min="1286" max="1286" width="12.28515625" customWidth="1"/>
    <col min="1287" max="1287" width="9" customWidth="1"/>
    <col min="1288" max="1289" width="9.7109375" customWidth="1"/>
    <col min="1290" max="1290" width="14.140625" customWidth="1"/>
    <col min="1291" max="1291" width="11.7109375" customWidth="1"/>
    <col min="1292" max="1292" width="14.42578125" customWidth="1"/>
    <col min="1294" max="1294" width="9.7109375" customWidth="1"/>
    <col min="1537" max="1537" width="3.42578125" customWidth="1"/>
    <col min="1538" max="1538" width="13.7109375" customWidth="1"/>
    <col min="1539" max="1539" width="13" customWidth="1"/>
    <col min="1540" max="1541" width="24" customWidth="1"/>
    <col min="1542" max="1542" width="12.28515625" customWidth="1"/>
    <col min="1543" max="1543" width="9" customWidth="1"/>
    <col min="1544" max="1545" width="9.7109375" customWidth="1"/>
    <col min="1546" max="1546" width="14.140625" customWidth="1"/>
    <col min="1547" max="1547" width="11.7109375" customWidth="1"/>
    <col min="1548" max="1548" width="14.42578125" customWidth="1"/>
    <col min="1550" max="1550" width="9.7109375" customWidth="1"/>
    <col min="1793" max="1793" width="3.42578125" customWidth="1"/>
    <col min="1794" max="1794" width="13.7109375" customWidth="1"/>
    <col min="1795" max="1795" width="13" customWidth="1"/>
    <col min="1796" max="1797" width="24" customWidth="1"/>
    <col min="1798" max="1798" width="12.28515625" customWidth="1"/>
    <col min="1799" max="1799" width="9" customWidth="1"/>
    <col min="1800" max="1801" width="9.7109375" customWidth="1"/>
    <col min="1802" max="1802" width="14.140625" customWidth="1"/>
    <col min="1803" max="1803" width="11.7109375" customWidth="1"/>
    <col min="1804" max="1804" width="14.42578125" customWidth="1"/>
    <col min="1806" max="1806" width="9.7109375" customWidth="1"/>
    <col min="2049" max="2049" width="3.42578125" customWidth="1"/>
    <col min="2050" max="2050" width="13.7109375" customWidth="1"/>
    <col min="2051" max="2051" width="13" customWidth="1"/>
    <col min="2052" max="2053" width="24" customWidth="1"/>
    <col min="2054" max="2054" width="12.28515625" customWidth="1"/>
    <col min="2055" max="2055" width="9" customWidth="1"/>
    <col min="2056" max="2057" width="9.7109375" customWidth="1"/>
    <col min="2058" max="2058" width="14.140625" customWidth="1"/>
    <col min="2059" max="2059" width="11.7109375" customWidth="1"/>
    <col min="2060" max="2060" width="14.42578125" customWidth="1"/>
    <col min="2062" max="2062" width="9.7109375" customWidth="1"/>
    <col min="2305" max="2305" width="3.42578125" customWidth="1"/>
    <col min="2306" max="2306" width="13.7109375" customWidth="1"/>
    <col min="2307" max="2307" width="13" customWidth="1"/>
    <col min="2308" max="2309" width="24" customWidth="1"/>
    <col min="2310" max="2310" width="12.28515625" customWidth="1"/>
    <col min="2311" max="2311" width="9" customWidth="1"/>
    <col min="2312" max="2313" width="9.7109375" customWidth="1"/>
    <col min="2314" max="2314" width="14.140625" customWidth="1"/>
    <col min="2315" max="2315" width="11.7109375" customWidth="1"/>
    <col min="2316" max="2316" width="14.42578125" customWidth="1"/>
    <col min="2318" max="2318" width="9.7109375" customWidth="1"/>
    <col min="2561" max="2561" width="3.42578125" customWidth="1"/>
    <col min="2562" max="2562" width="13.7109375" customWidth="1"/>
    <col min="2563" max="2563" width="13" customWidth="1"/>
    <col min="2564" max="2565" width="24" customWidth="1"/>
    <col min="2566" max="2566" width="12.28515625" customWidth="1"/>
    <col min="2567" max="2567" width="9" customWidth="1"/>
    <col min="2568" max="2569" width="9.7109375" customWidth="1"/>
    <col min="2570" max="2570" width="14.140625" customWidth="1"/>
    <col min="2571" max="2571" width="11.7109375" customWidth="1"/>
    <col min="2572" max="2572" width="14.42578125" customWidth="1"/>
    <col min="2574" max="2574" width="9.7109375" customWidth="1"/>
    <col min="2817" max="2817" width="3.42578125" customWidth="1"/>
    <col min="2818" max="2818" width="13.7109375" customWidth="1"/>
    <col min="2819" max="2819" width="13" customWidth="1"/>
    <col min="2820" max="2821" width="24" customWidth="1"/>
    <col min="2822" max="2822" width="12.28515625" customWidth="1"/>
    <col min="2823" max="2823" width="9" customWidth="1"/>
    <col min="2824" max="2825" width="9.7109375" customWidth="1"/>
    <col min="2826" max="2826" width="14.140625" customWidth="1"/>
    <col min="2827" max="2827" width="11.7109375" customWidth="1"/>
    <col min="2828" max="2828" width="14.42578125" customWidth="1"/>
    <col min="2830" max="2830" width="9.7109375" customWidth="1"/>
    <col min="3073" max="3073" width="3.42578125" customWidth="1"/>
    <col min="3074" max="3074" width="13.7109375" customWidth="1"/>
    <col min="3075" max="3075" width="13" customWidth="1"/>
    <col min="3076" max="3077" width="24" customWidth="1"/>
    <col min="3078" max="3078" width="12.28515625" customWidth="1"/>
    <col min="3079" max="3079" width="9" customWidth="1"/>
    <col min="3080" max="3081" width="9.7109375" customWidth="1"/>
    <col min="3082" max="3082" width="14.140625" customWidth="1"/>
    <col min="3083" max="3083" width="11.7109375" customWidth="1"/>
    <col min="3084" max="3084" width="14.42578125" customWidth="1"/>
    <col min="3086" max="3086" width="9.7109375" customWidth="1"/>
    <col min="3329" max="3329" width="3.42578125" customWidth="1"/>
    <col min="3330" max="3330" width="13.7109375" customWidth="1"/>
    <col min="3331" max="3331" width="13" customWidth="1"/>
    <col min="3332" max="3333" width="24" customWidth="1"/>
    <col min="3334" max="3334" width="12.28515625" customWidth="1"/>
    <col min="3335" max="3335" width="9" customWidth="1"/>
    <col min="3336" max="3337" width="9.7109375" customWidth="1"/>
    <col min="3338" max="3338" width="14.140625" customWidth="1"/>
    <col min="3339" max="3339" width="11.7109375" customWidth="1"/>
    <col min="3340" max="3340" width="14.42578125" customWidth="1"/>
    <col min="3342" max="3342" width="9.7109375" customWidth="1"/>
    <col min="3585" max="3585" width="3.42578125" customWidth="1"/>
    <col min="3586" max="3586" width="13.7109375" customWidth="1"/>
    <col min="3587" max="3587" width="13" customWidth="1"/>
    <col min="3588" max="3589" width="24" customWidth="1"/>
    <col min="3590" max="3590" width="12.28515625" customWidth="1"/>
    <col min="3591" max="3591" width="9" customWidth="1"/>
    <col min="3592" max="3593" width="9.7109375" customWidth="1"/>
    <col min="3594" max="3594" width="14.140625" customWidth="1"/>
    <col min="3595" max="3595" width="11.7109375" customWidth="1"/>
    <col min="3596" max="3596" width="14.42578125" customWidth="1"/>
    <col min="3598" max="3598" width="9.7109375" customWidth="1"/>
    <col min="3841" max="3841" width="3.42578125" customWidth="1"/>
    <col min="3842" max="3842" width="13.7109375" customWidth="1"/>
    <col min="3843" max="3843" width="13" customWidth="1"/>
    <col min="3844" max="3845" width="24" customWidth="1"/>
    <col min="3846" max="3846" width="12.28515625" customWidth="1"/>
    <col min="3847" max="3847" width="9" customWidth="1"/>
    <col min="3848" max="3849" width="9.7109375" customWidth="1"/>
    <col min="3850" max="3850" width="14.140625" customWidth="1"/>
    <col min="3851" max="3851" width="11.7109375" customWidth="1"/>
    <col min="3852" max="3852" width="14.42578125" customWidth="1"/>
    <col min="3854" max="3854" width="9.7109375" customWidth="1"/>
    <col min="4097" max="4097" width="3.42578125" customWidth="1"/>
    <col min="4098" max="4098" width="13.7109375" customWidth="1"/>
    <col min="4099" max="4099" width="13" customWidth="1"/>
    <col min="4100" max="4101" width="24" customWidth="1"/>
    <col min="4102" max="4102" width="12.28515625" customWidth="1"/>
    <col min="4103" max="4103" width="9" customWidth="1"/>
    <col min="4104" max="4105" width="9.7109375" customWidth="1"/>
    <col min="4106" max="4106" width="14.140625" customWidth="1"/>
    <col min="4107" max="4107" width="11.7109375" customWidth="1"/>
    <col min="4108" max="4108" width="14.42578125" customWidth="1"/>
    <col min="4110" max="4110" width="9.7109375" customWidth="1"/>
    <col min="4353" max="4353" width="3.42578125" customWidth="1"/>
    <col min="4354" max="4354" width="13.7109375" customWidth="1"/>
    <col min="4355" max="4355" width="13" customWidth="1"/>
    <col min="4356" max="4357" width="24" customWidth="1"/>
    <col min="4358" max="4358" width="12.28515625" customWidth="1"/>
    <col min="4359" max="4359" width="9" customWidth="1"/>
    <col min="4360" max="4361" width="9.7109375" customWidth="1"/>
    <col min="4362" max="4362" width="14.140625" customWidth="1"/>
    <col min="4363" max="4363" width="11.7109375" customWidth="1"/>
    <col min="4364" max="4364" width="14.42578125" customWidth="1"/>
    <col min="4366" max="4366" width="9.7109375" customWidth="1"/>
    <col min="4609" max="4609" width="3.42578125" customWidth="1"/>
    <col min="4610" max="4610" width="13.7109375" customWidth="1"/>
    <col min="4611" max="4611" width="13" customWidth="1"/>
    <col min="4612" max="4613" width="24" customWidth="1"/>
    <col min="4614" max="4614" width="12.28515625" customWidth="1"/>
    <col min="4615" max="4615" width="9" customWidth="1"/>
    <col min="4616" max="4617" width="9.7109375" customWidth="1"/>
    <col min="4618" max="4618" width="14.140625" customWidth="1"/>
    <col min="4619" max="4619" width="11.7109375" customWidth="1"/>
    <col min="4620" max="4620" width="14.42578125" customWidth="1"/>
    <col min="4622" max="4622" width="9.7109375" customWidth="1"/>
    <col min="4865" max="4865" width="3.42578125" customWidth="1"/>
    <col min="4866" max="4866" width="13.7109375" customWidth="1"/>
    <col min="4867" max="4867" width="13" customWidth="1"/>
    <col min="4868" max="4869" width="24" customWidth="1"/>
    <col min="4870" max="4870" width="12.28515625" customWidth="1"/>
    <col min="4871" max="4871" width="9" customWidth="1"/>
    <col min="4872" max="4873" width="9.7109375" customWidth="1"/>
    <col min="4874" max="4874" width="14.140625" customWidth="1"/>
    <col min="4875" max="4875" width="11.7109375" customWidth="1"/>
    <col min="4876" max="4876" width="14.42578125" customWidth="1"/>
    <col min="4878" max="4878" width="9.7109375" customWidth="1"/>
    <col min="5121" max="5121" width="3.42578125" customWidth="1"/>
    <col min="5122" max="5122" width="13.7109375" customWidth="1"/>
    <col min="5123" max="5123" width="13" customWidth="1"/>
    <col min="5124" max="5125" width="24" customWidth="1"/>
    <col min="5126" max="5126" width="12.28515625" customWidth="1"/>
    <col min="5127" max="5127" width="9" customWidth="1"/>
    <col min="5128" max="5129" width="9.7109375" customWidth="1"/>
    <col min="5130" max="5130" width="14.140625" customWidth="1"/>
    <col min="5131" max="5131" width="11.7109375" customWidth="1"/>
    <col min="5132" max="5132" width="14.42578125" customWidth="1"/>
    <col min="5134" max="5134" width="9.7109375" customWidth="1"/>
    <col min="5377" max="5377" width="3.42578125" customWidth="1"/>
    <col min="5378" max="5378" width="13.7109375" customWidth="1"/>
    <col min="5379" max="5379" width="13" customWidth="1"/>
    <col min="5380" max="5381" width="24" customWidth="1"/>
    <col min="5382" max="5382" width="12.28515625" customWidth="1"/>
    <col min="5383" max="5383" width="9" customWidth="1"/>
    <col min="5384" max="5385" width="9.7109375" customWidth="1"/>
    <col min="5386" max="5386" width="14.140625" customWidth="1"/>
    <col min="5387" max="5387" width="11.7109375" customWidth="1"/>
    <col min="5388" max="5388" width="14.42578125" customWidth="1"/>
    <col min="5390" max="5390" width="9.7109375" customWidth="1"/>
    <col min="5633" max="5633" width="3.42578125" customWidth="1"/>
    <col min="5634" max="5634" width="13.7109375" customWidth="1"/>
    <col min="5635" max="5635" width="13" customWidth="1"/>
    <col min="5636" max="5637" width="24" customWidth="1"/>
    <col min="5638" max="5638" width="12.28515625" customWidth="1"/>
    <col min="5639" max="5639" width="9" customWidth="1"/>
    <col min="5640" max="5641" width="9.7109375" customWidth="1"/>
    <col min="5642" max="5642" width="14.140625" customWidth="1"/>
    <col min="5643" max="5643" width="11.7109375" customWidth="1"/>
    <col min="5644" max="5644" width="14.42578125" customWidth="1"/>
    <col min="5646" max="5646" width="9.7109375" customWidth="1"/>
    <col min="5889" max="5889" width="3.42578125" customWidth="1"/>
    <col min="5890" max="5890" width="13.7109375" customWidth="1"/>
    <col min="5891" max="5891" width="13" customWidth="1"/>
    <col min="5892" max="5893" width="24" customWidth="1"/>
    <col min="5894" max="5894" width="12.28515625" customWidth="1"/>
    <col min="5895" max="5895" width="9" customWidth="1"/>
    <col min="5896" max="5897" width="9.7109375" customWidth="1"/>
    <col min="5898" max="5898" width="14.140625" customWidth="1"/>
    <col min="5899" max="5899" width="11.7109375" customWidth="1"/>
    <col min="5900" max="5900" width="14.42578125" customWidth="1"/>
    <col min="5902" max="5902" width="9.7109375" customWidth="1"/>
    <col min="6145" max="6145" width="3.42578125" customWidth="1"/>
    <col min="6146" max="6146" width="13.7109375" customWidth="1"/>
    <col min="6147" max="6147" width="13" customWidth="1"/>
    <col min="6148" max="6149" width="24" customWidth="1"/>
    <col min="6150" max="6150" width="12.28515625" customWidth="1"/>
    <col min="6151" max="6151" width="9" customWidth="1"/>
    <col min="6152" max="6153" width="9.7109375" customWidth="1"/>
    <col min="6154" max="6154" width="14.140625" customWidth="1"/>
    <col min="6155" max="6155" width="11.7109375" customWidth="1"/>
    <col min="6156" max="6156" width="14.42578125" customWidth="1"/>
    <col min="6158" max="6158" width="9.7109375" customWidth="1"/>
    <col min="6401" max="6401" width="3.42578125" customWidth="1"/>
    <col min="6402" max="6402" width="13.7109375" customWidth="1"/>
    <col min="6403" max="6403" width="13" customWidth="1"/>
    <col min="6404" max="6405" width="24" customWidth="1"/>
    <col min="6406" max="6406" width="12.28515625" customWidth="1"/>
    <col min="6407" max="6407" width="9" customWidth="1"/>
    <col min="6408" max="6409" width="9.7109375" customWidth="1"/>
    <col min="6410" max="6410" width="14.140625" customWidth="1"/>
    <col min="6411" max="6411" width="11.7109375" customWidth="1"/>
    <col min="6412" max="6412" width="14.42578125" customWidth="1"/>
    <col min="6414" max="6414" width="9.7109375" customWidth="1"/>
    <col min="6657" max="6657" width="3.42578125" customWidth="1"/>
    <col min="6658" max="6658" width="13.7109375" customWidth="1"/>
    <col min="6659" max="6659" width="13" customWidth="1"/>
    <col min="6660" max="6661" width="24" customWidth="1"/>
    <col min="6662" max="6662" width="12.28515625" customWidth="1"/>
    <col min="6663" max="6663" width="9" customWidth="1"/>
    <col min="6664" max="6665" width="9.7109375" customWidth="1"/>
    <col min="6666" max="6666" width="14.140625" customWidth="1"/>
    <col min="6667" max="6667" width="11.7109375" customWidth="1"/>
    <col min="6668" max="6668" width="14.42578125" customWidth="1"/>
    <col min="6670" max="6670" width="9.7109375" customWidth="1"/>
    <col min="6913" max="6913" width="3.42578125" customWidth="1"/>
    <col min="6914" max="6914" width="13.7109375" customWidth="1"/>
    <col min="6915" max="6915" width="13" customWidth="1"/>
    <col min="6916" max="6917" width="24" customWidth="1"/>
    <col min="6918" max="6918" width="12.28515625" customWidth="1"/>
    <col min="6919" max="6919" width="9" customWidth="1"/>
    <col min="6920" max="6921" width="9.7109375" customWidth="1"/>
    <col min="6922" max="6922" width="14.140625" customWidth="1"/>
    <col min="6923" max="6923" width="11.7109375" customWidth="1"/>
    <col min="6924" max="6924" width="14.42578125" customWidth="1"/>
    <col min="6926" max="6926" width="9.7109375" customWidth="1"/>
    <col min="7169" max="7169" width="3.42578125" customWidth="1"/>
    <col min="7170" max="7170" width="13.7109375" customWidth="1"/>
    <col min="7171" max="7171" width="13" customWidth="1"/>
    <col min="7172" max="7173" width="24" customWidth="1"/>
    <col min="7174" max="7174" width="12.28515625" customWidth="1"/>
    <col min="7175" max="7175" width="9" customWidth="1"/>
    <col min="7176" max="7177" width="9.7109375" customWidth="1"/>
    <col min="7178" max="7178" width="14.140625" customWidth="1"/>
    <col min="7179" max="7179" width="11.7109375" customWidth="1"/>
    <col min="7180" max="7180" width="14.42578125" customWidth="1"/>
    <col min="7182" max="7182" width="9.7109375" customWidth="1"/>
    <col min="7425" max="7425" width="3.42578125" customWidth="1"/>
    <col min="7426" max="7426" width="13.7109375" customWidth="1"/>
    <col min="7427" max="7427" width="13" customWidth="1"/>
    <col min="7428" max="7429" width="24" customWidth="1"/>
    <col min="7430" max="7430" width="12.28515625" customWidth="1"/>
    <col min="7431" max="7431" width="9" customWidth="1"/>
    <col min="7432" max="7433" width="9.7109375" customWidth="1"/>
    <col min="7434" max="7434" width="14.140625" customWidth="1"/>
    <col min="7435" max="7435" width="11.7109375" customWidth="1"/>
    <col min="7436" max="7436" width="14.42578125" customWidth="1"/>
    <col min="7438" max="7438" width="9.7109375" customWidth="1"/>
    <col min="7681" max="7681" width="3.42578125" customWidth="1"/>
    <col min="7682" max="7682" width="13.7109375" customWidth="1"/>
    <col min="7683" max="7683" width="13" customWidth="1"/>
    <col min="7684" max="7685" width="24" customWidth="1"/>
    <col min="7686" max="7686" width="12.28515625" customWidth="1"/>
    <col min="7687" max="7687" width="9" customWidth="1"/>
    <col min="7688" max="7689" width="9.7109375" customWidth="1"/>
    <col min="7690" max="7690" width="14.140625" customWidth="1"/>
    <col min="7691" max="7691" width="11.7109375" customWidth="1"/>
    <col min="7692" max="7692" width="14.42578125" customWidth="1"/>
    <col min="7694" max="7694" width="9.7109375" customWidth="1"/>
    <col min="7937" max="7937" width="3.42578125" customWidth="1"/>
    <col min="7938" max="7938" width="13.7109375" customWidth="1"/>
    <col min="7939" max="7939" width="13" customWidth="1"/>
    <col min="7940" max="7941" width="24" customWidth="1"/>
    <col min="7942" max="7942" width="12.28515625" customWidth="1"/>
    <col min="7943" max="7943" width="9" customWidth="1"/>
    <col min="7944" max="7945" width="9.7109375" customWidth="1"/>
    <col min="7946" max="7946" width="14.140625" customWidth="1"/>
    <col min="7947" max="7947" width="11.7109375" customWidth="1"/>
    <col min="7948" max="7948" width="14.42578125" customWidth="1"/>
    <col min="7950" max="7950" width="9.7109375" customWidth="1"/>
    <col min="8193" max="8193" width="3.42578125" customWidth="1"/>
    <col min="8194" max="8194" width="13.7109375" customWidth="1"/>
    <col min="8195" max="8195" width="13" customWidth="1"/>
    <col min="8196" max="8197" width="24" customWidth="1"/>
    <col min="8198" max="8198" width="12.28515625" customWidth="1"/>
    <col min="8199" max="8199" width="9" customWidth="1"/>
    <col min="8200" max="8201" width="9.7109375" customWidth="1"/>
    <col min="8202" max="8202" width="14.140625" customWidth="1"/>
    <col min="8203" max="8203" width="11.7109375" customWidth="1"/>
    <col min="8204" max="8204" width="14.42578125" customWidth="1"/>
    <col min="8206" max="8206" width="9.7109375" customWidth="1"/>
    <col min="8449" max="8449" width="3.42578125" customWidth="1"/>
    <col min="8450" max="8450" width="13.7109375" customWidth="1"/>
    <col min="8451" max="8451" width="13" customWidth="1"/>
    <col min="8452" max="8453" width="24" customWidth="1"/>
    <col min="8454" max="8454" width="12.28515625" customWidth="1"/>
    <col min="8455" max="8455" width="9" customWidth="1"/>
    <col min="8456" max="8457" width="9.7109375" customWidth="1"/>
    <col min="8458" max="8458" width="14.140625" customWidth="1"/>
    <col min="8459" max="8459" width="11.7109375" customWidth="1"/>
    <col min="8460" max="8460" width="14.42578125" customWidth="1"/>
    <col min="8462" max="8462" width="9.7109375" customWidth="1"/>
    <col min="8705" max="8705" width="3.42578125" customWidth="1"/>
    <col min="8706" max="8706" width="13.7109375" customWidth="1"/>
    <col min="8707" max="8707" width="13" customWidth="1"/>
    <col min="8708" max="8709" width="24" customWidth="1"/>
    <col min="8710" max="8710" width="12.28515625" customWidth="1"/>
    <col min="8711" max="8711" width="9" customWidth="1"/>
    <col min="8712" max="8713" width="9.7109375" customWidth="1"/>
    <col min="8714" max="8714" width="14.140625" customWidth="1"/>
    <col min="8715" max="8715" width="11.7109375" customWidth="1"/>
    <col min="8716" max="8716" width="14.42578125" customWidth="1"/>
    <col min="8718" max="8718" width="9.7109375" customWidth="1"/>
    <col min="8961" max="8961" width="3.42578125" customWidth="1"/>
    <col min="8962" max="8962" width="13.7109375" customWidth="1"/>
    <col min="8963" max="8963" width="13" customWidth="1"/>
    <col min="8964" max="8965" width="24" customWidth="1"/>
    <col min="8966" max="8966" width="12.28515625" customWidth="1"/>
    <col min="8967" max="8967" width="9" customWidth="1"/>
    <col min="8968" max="8969" width="9.7109375" customWidth="1"/>
    <col min="8970" max="8970" width="14.140625" customWidth="1"/>
    <col min="8971" max="8971" width="11.7109375" customWidth="1"/>
    <col min="8972" max="8972" width="14.42578125" customWidth="1"/>
    <col min="8974" max="8974" width="9.7109375" customWidth="1"/>
    <col min="9217" max="9217" width="3.42578125" customWidth="1"/>
    <col min="9218" max="9218" width="13.7109375" customWidth="1"/>
    <col min="9219" max="9219" width="13" customWidth="1"/>
    <col min="9220" max="9221" width="24" customWidth="1"/>
    <col min="9222" max="9222" width="12.28515625" customWidth="1"/>
    <col min="9223" max="9223" width="9" customWidth="1"/>
    <col min="9224" max="9225" width="9.7109375" customWidth="1"/>
    <col min="9226" max="9226" width="14.140625" customWidth="1"/>
    <col min="9227" max="9227" width="11.7109375" customWidth="1"/>
    <col min="9228" max="9228" width="14.42578125" customWidth="1"/>
    <col min="9230" max="9230" width="9.7109375" customWidth="1"/>
    <col min="9473" max="9473" width="3.42578125" customWidth="1"/>
    <col min="9474" max="9474" width="13.7109375" customWidth="1"/>
    <col min="9475" max="9475" width="13" customWidth="1"/>
    <col min="9476" max="9477" width="24" customWidth="1"/>
    <col min="9478" max="9478" width="12.28515625" customWidth="1"/>
    <col min="9479" max="9479" width="9" customWidth="1"/>
    <col min="9480" max="9481" width="9.7109375" customWidth="1"/>
    <col min="9482" max="9482" width="14.140625" customWidth="1"/>
    <col min="9483" max="9483" width="11.7109375" customWidth="1"/>
    <col min="9484" max="9484" width="14.42578125" customWidth="1"/>
    <col min="9486" max="9486" width="9.7109375" customWidth="1"/>
    <col min="9729" max="9729" width="3.42578125" customWidth="1"/>
    <col min="9730" max="9730" width="13.7109375" customWidth="1"/>
    <col min="9731" max="9731" width="13" customWidth="1"/>
    <col min="9732" max="9733" width="24" customWidth="1"/>
    <col min="9734" max="9734" width="12.28515625" customWidth="1"/>
    <col min="9735" max="9735" width="9" customWidth="1"/>
    <col min="9736" max="9737" width="9.7109375" customWidth="1"/>
    <col min="9738" max="9738" width="14.140625" customWidth="1"/>
    <col min="9739" max="9739" width="11.7109375" customWidth="1"/>
    <col min="9740" max="9740" width="14.42578125" customWidth="1"/>
    <col min="9742" max="9742" width="9.7109375" customWidth="1"/>
    <col min="9985" max="9985" width="3.42578125" customWidth="1"/>
    <col min="9986" max="9986" width="13.7109375" customWidth="1"/>
    <col min="9987" max="9987" width="13" customWidth="1"/>
    <col min="9988" max="9989" width="24" customWidth="1"/>
    <col min="9990" max="9990" width="12.28515625" customWidth="1"/>
    <col min="9991" max="9991" width="9" customWidth="1"/>
    <col min="9992" max="9993" width="9.7109375" customWidth="1"/>
    <col min="9994" max="9994" width="14.140625" customWidth="1"/>
    <col min="9995" max="9995" width="11.7109375" customWidth="1"/>
    <col min="9996" max="9996" width="14.42578125" customWidth="1"/>
    <col min="9998" max="9998" width="9.7109375" customWidth="1"/>
    <col min="10241" max="10241" width="3.42578125" customWidth="1"/>
    <col min="10242" max="10242" width="13.7109375" customWidth="1"/>
    <col min="10243" max="10243" width="13" customWidth="1"/>
    <col min="10244" max="10245" width="24" customWidth="1"/>
    <col min="10246" max="10246" width="12.28515625" customWidth="1"/>
    <col min="10247" max="10247" width="9" customWidth="1"/>
    <col min="10248" max="10249" width="9.7109375" customWidth="1"/>
    <col min="10250" max="10250" width="14.140625" customWidth="1"/>
    <col min="10251" max="10251" width="11.7109375" customWidth="1"/>
    <col min="10252" max="10252" width="14.42578125" customWidth="1"/>
    <col min="10254" max="10254" width="9.7109375" customWidth="1"/>
    <col min="10497" max="10497" width="3.42578125" customWidth="1"/>
    <col min="10498" max="10498" width="13.7109375" customWidth="1"/>
    <col min="10499" max="10499" width="13" customWidth="1"/>
    <col min="10500" max="10501" width="24" customWidth="1"/>
    <col min="10502" max="10502" width="12.28515625" customWidth="1"/>
    <col min="10503" max="10503" width="9" customWidth="1"/>
    <col min="10504" max="10505" width="9.7109375" customWidth="1"/>
    <col min="10506" max="10506" width="14.140625" customWidth="1"/>
    <col min="10507" max="10507" width="11.7109375" customWidth="1"/>
    <col min="10508" max="10508" width="14.42578125" customWidth="1"/>
    <col min="10510" max="10510" width="9.7109375" customWidth="1"/>
    <col min="10753" max="10753" width="3.42578125" customWidth="1"/>
    <col min="10754" max="10754" width="13.7109375" customWidth="1"/>
    <col min="10755" max="10755" width="13" customWidth="1"/>
    <col min="10756" max="10757" width="24" customWidth="1"/>
    <col min="10758" max="10758" width="12.28515625" customWidth="1"/>
    <col min="10759" max="10759" width="9" customWidth="1"/>
    <col min="10760" max="10761" width="9.7109375" customWidth="1"/>
    <col min="10762" max="10762" width="14.140625" customWidth="1"/>
    <col min="10763" max="10763" width="11.7109375" customWidth="1"/>
    <col min="10764" max="10764" width="14.42578125" customWidth="1"/>
    <col min="10766" max="10766" width="9.7109375" customWidth="1"/>
    <col min="11009" max="11009" width="3.42578125" customWidth="1"/>
    <col min="11010" max="11010" width="13.7109375" customWidth="1"/>
    <col min="11011" max="11011" width="13" customWidth="1"/>
    <col min="11012" max="11013" width="24" customWidth="1"/>
    <col min="11014" max="11014" width="12.28515625" customWidth="1"/>
    <col min="11015" max="11015" width="9" customWidth="1"/>
    <col min="11016" max="11017" width="9.7109375" customWidth="1"/>
    <col min="11018" max="11018" width="14.140625" customWidth="1"/>
    <col min="11019" max="11019" width="11.7109375" customWidth="1"/>
    <col min="11020" max="11020" width="14.42578125" customWidth="1"/>
    <col min="11022" max="11022" width="9.7109375" customWidth="1"/>
    <col min="11265" max="11265" width="3.42578125" customWidth="1"/>
    <col min="11266" max="11266" width="13.7109375" customWidth="1"/>
    <col min="11267" max="11267" width="13" customWidth="1"/>
    <col min="11268" max="11269" width="24" customWidth="1"/>
    <col min="11270" max="11270" width="12.28515625" customWidth="1"/>
    <col min="11271" max="11271" width="9" customWidth="1"/>
    <col min="11272" max="11273" width="9.7109375" customWidth="1"/>
    <col min="11274" max="11274" width="14.140625" customWidth="1"/>
    <col min="11275" max="11275" width="11.7109375" customWidth="1"/>
    <col min="11276" max="11276" width="14.42578125" customWidth="1"/>
    <col min="11278" max="11278" width="9.7109375" customWidth="1"/>
    <col min="11521" max="11521" width="3.42578125" customWidth="1"/>
    <col min="11522" max="11522" width="13.7109375" customWidth="1"/>
    <col min="11523" max="11523" width="13" customWidth="1"/>
    <col min="11524" max="11525" width="24" customWidth="1"/>
    <col min="11526" max="11526" width="12.28515625" customWidth="1"/>
    <col min="11527" max="11527" width="9" customWidth="1"/>
    <col min="11528" max="11529" width="9.7109375" customWidth="1"/>
    <col min="11530" max="11530" width="14.140625" customWidth="1"/>
    <col min="11531" max="11531" width="11.7109375" customWidth="1"/>
    <col min="11532" max="11532" width="14.42578125" customWidth="1"/>
    <col min="11534" max="11534" width="9.7109375" customWidth="1"/>
    <col min="11777" max="11777" width="3.42578125" customWidth="1"/>
    <col min="11778" max="11778" width="13.7109375" customWidth="1"/>
    <col min="11779" max="11779" width="13" customWidth="1"/>
    <col min="11780" max="11781" width="24" customWidth="1"/>
    <col min="11782" max="11782" width="12.28515625" customWidth="1"/>
    <col min="11783" max="11783" width="9" customWidth="1"/>
    <col min="11784" max="11785" width="9.7109375" customWidth="1"/>
    <col min="11786" max="11786" width="14.140625" customWidth="1"/>
    <col min="11787" max="11787" width="11.7109375" customWidth="1"/>
    <col min="11788" max="11788" width="14.42578125" customWidth="1"/>
    <col min="11790" max="11790" width="9.7109375" customWidth="1"/>
    <col min="12033" max="12033" width="3.42578125" customWidth="1"/>
    <col min="12034" max="12034" width="13.7109375" customWidth="1"/>
    <col min="12035" max="12035" width="13" customWidth="1"/>
    <col min="12036" max="12037" width="24" customWidth="1"/>
    <col min="12038" max="12038" width="12.28515625" customWidth="1"/>
    <col min="12039" max="12039" width="9" customWidth="1"/>
    <col min="12040" max="12041" width="9.7109375" customWidth="1"/>
    <col min="12042" max="12042" width="14.140625" customWidth="1"/>
    <col min="12043" max="12043" width="11.7109375" customWidth="1"/>
    <col min="12044" max="12044" width="14.42578125" customWidth="1"/>
    <col min="12046" max="12046" width="9.7109375" customWidth="1"/>
    <col min="12289" max="12289" width="3.42578125" customWidth="1"/>
    <col min="12290" max="12290" width="13.7109375" customWidth="1"/>
    <col min="12291" max="12291" width="13" customWidth="1"/>
    <col min="12292" max="12293" width="24" customWidth="1"/>
    <col min="12294" max="12294" width="12.28515625" customWidth="1"/>
    <col min="12295" max="12295" width="9" customWidth="1"/>
    <col min="12296" max="12297" width="9.7109375" customWidth="1"/>
    <col min="12298" max="12298" width="14.140625" customWidth="1"/>
    <col min="12299" max="12299" width="11.7109375" customWidth="1"/>
    <col min="12300" max="12300" width="14.42578125" customWidth="1"/>
    <col min="12302" max="12302" width="9.7109375" customWidth="1"/>
    <col min="12545" max="12545" width="3.42578125" customWidth="1"/>
    <col min="12546" max="12546" width="13.7109375" customWidth="1"/>
    <col min="12547" max="12547" width="13" customWidth="1"/>
    <col min="12548" max="12549" width="24" customWidth="1"/>
    <col min="12550" max="12550" width="12.28515625" customWidth="1"/>
    <col min="12551" max="12551" width="9" customWidth="1"/>
    <col min="12552" max="12553" width="9.7109375" customWidth="1"/>
    <col min="12554" max="12554" width="14.140625" customWidth="1"/>
    <col min="12555" max="12555" width="11.7109375" customWidth="1"/>
    <col min="12556" max="12556" width="14.42578125" customWidth="1"/>
    <col min="12558" max="12558" width="9.7109375" customWidth="1"/>
    <col min="12801" max="12801" width="3.42578125" customWidth="1"/>
    <col min="12802" max="12802" width="13.7109375" customWidth="1"/>
    <col min="12803" max="12803" width="13" customWidth="1"/>
    <col min="12804" max="12805" width="24" customWidth="1"/>
    <col min="12806" max="12806" width="12.28515625" customWidth="1"/>
    <col min="12807" max="12807" width="9" customWidth="1"/>
    <col min="12808" max="12809" width="9.7109375" customWidth="1"/>
    <col min="12810" max="12810" width="14.140625" customWidth="1"/>
    <col min="12811" max="12811" width="11.7109375" customWidth="1"/>
    <col min="12812" max="12812" width="14.42578125" customWidth="1"/>
    <col min="12814" max="12814" width="9.7109375" customWidth="1"/>
    <col min="13057" max="13057" width="3.42578125" customWidth="1"/>
    <col min="13058" max="13058" width="13.7109375" customWidth="1"/>
    <col min="13059" max="13059" width="13" customWidth="1"/>
    <col min="13060" max="13061" width="24" customWidth="1"/>
    <col min="13062" max="13062" width="12.28515625" customWidth="1"/>
    <col min="13063" max="13063" width="9" customWidth="1"/>
    <col min="13064" max="13065" width="9.7109375" customWidth="1"/>
    <col min="13066" max="13066" width="14.140625" customWidth="1"/>
    <col min="13067" max="13067" width="11.7109375" customWidth="1"/>
    <col min="13068" max="13068" width="14.42578125" customWidth="1"/>
    <col min="13070" max="13070" width="9.7109375" customWidth="1"/>
    <col min="13313" max="13313" width="3.42578125" customWidth="1"/>
    <col min="13314" max="13314" width="13.7109375" customWidth="1"/>
    <col min="13315" max="13315" width="13" customWidth="1"/>
    <col min="13316" max="13317" width="24" customWidth="1"/>
    <col min="13318" max="13318" width="12.28515625" customWidth="1"/>
    <col min="13319" max="13319" width="9" customWidth="1"/>
    <col min="13320" max="13321" width="9.7109375" customWidth="1"/>
    <col min="13322" max="13322" width="14.140625" customWidth="1"/>
    <col min="13323" max="13323" width="11.7109375" customWidth="1"/>
    <col min="13324" max="13324" width="14.42578125" customWidth="1"/>
    <col min="13326" max="13326" width="9.7109375" customWidth="1"/>
    <col min="13569" max="13569" width="3.42578125" customWidth="1"/>
    <col min="13570" max="13570" width="13.7109375" customWidth="1"/>
    <col min="13571" max="13571" width="13" customWidth="1"/>
    <col min="13572" max="13573" width="24" customWidth="1"/>
    <col min="13574" max="13574" width="12.28515625" customWidth="1"/>
    <col min="13575" max="13575" width="9" customWidth="1"/>
    <col min="13576" max="13577" width="9.7109375" customWidth="1"/>
    <col min="13578" max="13578" width="14.140625" customWidth="1"/>
    <col min="13579" max="13579" width="11.7109375" customWidth="1"/>
    <col min="13580" max="13580" width="14.42578125" customWidth="1"/>
    <col min="13582" max="13582" width="9.7109375" customWidth="1"/>
    <col min="13825" max="13825" width="3.42578125" customWidth="1"/>
    <col min="13826" max="13826" width="13.7109375" customWidth="1"/>
    <col min="13827" max="13827" width="13" customWidth="1"/>
    <col min="13828" max="13829" width="24" customWidth="1"/>
    <col min="13830" max="13830" width="12.28515625" customWidth="1"/>
    <col min="13831" max="13831" width="9" customWidth="1"/>
    <col min="13832" max="13833" width="9.7109375" customWidth="1"/>
    <col min="13834" max="13834" width="14.140625" customWidth="1"/>
    <col min="13835" max="13835" width="11.7109375" customWidth="1"/>
    <col min="13836" max="13836" width="14.42578125" customWidth="1"/>
    <col min="13838" max="13838" width="9.7109375" customWidth="1"/>
    <col min="14081" max="14081" width="3.42578125" customWidth="1"/>
    <col min="14082" max="14082" width="13.7109375" customWidth="1"/>
    <col min="14083" max="14083" width="13" customWidth="1"/>
    <col min="14084" max="14085" width="24" customWidth="1"/>
    <col min="14086" max="14086" width="12.28515625" customWidth="1"/>
    <col min="14087" max="14087" width="9" customWidth="1"/>
    <col min="14088" max="14089" width="9.7109375" customWidth="1"/>
    <col min="14090" max="14090" width="14.140625" customWidth="1"/>
    <col min="14091" max="14091" width="11.7109375" customWidth="1"/>
    <col min="14092" max="14092" width="14.42578125" customWidth="1"/>
    <col min="14094" max="14094" width="9.7109375" customWidth="1"/>
    <col min="14337" max="14337" width="3.42578125" customWidth="1"/>
    <col min="14338" max="14338" width="13.7109375" customWidth="1"/>
    <col min="14339" max="14339" width="13" customWidth="1"/>
    <col min="14340" max="14341" width="24" customWidth="1"/>
    <col min="14342" max="14342" width="12.28515625" customWidth="1"/>
    <col min="14343" max="14343" width="9" customWidth="1"/>
    <col min="14344" max="14345" width="9.7109375" customWidth="1"/>
    <col min="14346" max="14346" width="14.140625" customWidth="1"/>
    <col min="14347" max="14347" width="11.7109375" customWidth="1"/>
    <col min="14348" max="14348" width="14.42578125" customWidth="1"/>
    <col min="14350" max="14350" width="9.7109375" customWidth="1"/>
    <col min="14593" max="14593" width="3.42578125" customWidth="1"/>
    <col min="14594" max="14594" width="13.7109375" customWidth="1"/>
    <col min="14595" max="14595" width="13" customWidth="1"/>
    <col min="14596" max="14597" width="24" customWidth="1"/>
    <col min="14598" max="14598" width="12.28515625" customWidth="1"/>
    <col min="14599" max="14599" width="9" customWidth="1"/>
    <col min="14600" max="14601" width="9.7109375" customWidth="1"/>
    <col min="14602" max="14602" width="14.140625" customWidth="1"/>
    <col min="14603" max="14603" width="11.7109375" customWidth="1"/>
    <col min="14604" max="14604" width="14.42578125" customWidth="1"/>
    <col min="14606" max="14606" width="9.7109375" customWidth="1"/>
    <col min="14849" max="14849" width="3.42578125" customWidth="1"/>
    <col min="14850" max="14850" width="13.7109375" customWidth="1"/>
    <col min="14851" max="14851" width="13" customWidth="1"/>
    <col min="14852" max="14853" width="24" customWidth="1"/>
    <col min="14854" max="14854" width="12.28515625" customWidth="1"/>
    <col min="14855" max="14855" width="9" customWidth="1"/>
    <col min="14856" max="14857" width="9.7109375" customWidth="1"/>
    <col min="14858" max="14858" width="14.140625" customWidth="1"/>
    <col min="14859" max="14859" width="11.7109375" customWidth="1"/>
    <col min="14860" max="14860" width="14.42578125" customWidth="1"/>
    <col min="14862" max="14862" width="9.7109375" customWidth="1"/>
    <col min="15105" max="15105" width="3.42578125" customWidth="1"/>
    <col min="15106" max="15106" width="13.7109375" customWidth="1"/>
    <col min="15107" max="15107" width="13" customWidth="1"/>
    <col min="15108" max="15109" width="24" customWidth="1"/>
    <col min="15110" max="15110" width="12.28515625" customWidth="1"/>
    <col min="15111" max="15111" width="9" customWidth="1"/>
    <col min="15112" max="15113" width="9.7109375" customWidth="1"/>
    <col min="15114" max="15114" width="14.140625" customWidth="1"/>
    <col min="15115" max="15115" width="11.7109375" customWidth="1"/>
    <col min="15116" max="15116" width="14.42578125" customWidth="1"/>
    <col min="15118" max="15118" width="9.7109375" customWidth="1"/>
    <col min="15361" max="15361" width="3.42578125" customWidth="1"/>
    <col min="15362" max="15362" width="13.7109375" customWidth="1"/>
    <col min="15363" max="15363" width="13" customWidth="1"/>
    <col min="15364" max="15365" width="24" customWidth="1"/>
    <col min="15366" max="15366" width="12.28515625" customWidth="1"/>
    <col min="15367" max="15367" width="9" customWidth="1"/>
    <col min="15368" max="15369" width="9.7109375" customWidth="1"/>
    <col min="15370" max="15370" width="14.140625" customWidth="1"/>
    <col min="15371" max="15371" width="11.7109375" customWidth="1"/>
    <col min="15372" max="15372" width="14.42578125" customWidth="1"/>
    <col min="15374" max="15374" width="9.7109375" customWidth="1"/>
    <col min="15617" max="15617" width="3.42578125" customWidth="1"/>
    <col min="15618" max="15618" width="13.7109375" customWidth="1"/>
    <col min="15619" max="15619" width="13" customWidth="1"/>
    <col min="15620" max="15621" width="24" customWidth="1"/>
    <col min="15622" max="15622" width="12.28515625" customWidth="1"/>
    <col min="15623" max="15623" width="9" customWidth="1"/>
    <col min="15624" max="15625" width="9.7109375" customWidth="1"/>
    <col min="15626" max="15626" width="14.140625" customWidth="1"/>
    <col min="15627" max="15627" width="11.7109375" customWidth="1"/>
    <col min="15628" max="15628" width="14.42578125" customWidth="1"/>
    <col min="15630" max="15630" width="9.7109375" customWidth="1"/>
    <col min="15873" max="15873" width="3.42578125" customWidth="1"/>
    <col min="15874" max="15874" width="13.7109375" customWidth="1"/>
    <col min="15875" max="15875" width="13" customWidth="1"/>
    <col min="15876" max="15877" width="24" customWidth="1"/>
    <col min="15878" max="15878" width="12.28515625" customWidth="1"/>
    <col min="15879" max="15879" width="9" customWidth="1"/>
    <col min="15880" max="15881" width="9.7109375" customWidth="1"/>
    <col min="15882" max="15882" width="14.140625" customWidth="1"/>
    <col min="15883" max="15883" width="11.7109375" customWidth="1"/>
    <col min="15884" max="15884" width="14.42578125" customWidth="1"/>
    <col min="15886" max="15886" width="9.7109375" customWidth="1"/>
    <col min="16129" max="16129" width="3.42578125" customWidth="1"/>
    <col min="16130" max="16130" width="13.7109375" customWidth="1"/>
    <col min="16131" max="16131" width="13" customWidth="1"/>
    <col min="16132" max="16133" width="24" customWidth="1"/>
    <col min="16134" max="16134" width="12.28515625" customWidth="1"/>
    <col min="16135" max="16135" width="9" customWidth="1"/>
    <col min="16136" max="16137" width="9.7109375" customWidth="1"/>
    <col min="16138" max="16138" width="14.140625" customWidth="1"/>
    <col min="16139" max="16139" width="11.7109375" customWidth="1"/>
    <col min="16140" max="16140" width="14.42578125" customWidth="1"/>
    <col min="16142" max="16142" width="9.7109375" customWidth="1"/>
  </cols>
  <sheetData>
    <row r="1" spans="2:14" ht="25.9" customHeight="1" x14ac:dyDescent="0.25">
      <c r="B1" s="62" t="s">
        <v>1</v>
      </c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2:14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2" t="s">
        <v>8</v>
      </c>
      <c r="I2" s="2" t="s">
        <v>9</v>
      </c>
      <c r="J2" s="3" t="s">
        <v>10</v>
      </c>
      <c r="K2" s="1" t="s">
        <v>11</v>
      </c>
      <c r="L2" s="2" t="s">
        <v>12</v>
      </c>
      <c r="N2" s="4"/>
    </row>
    <row r="3" spans="2:14" x14ac:dyDescent="0.25">
      <c r="B3" s="5">
        <v>44210</v>
      </c>
      <c r="C3" s="6" t="s">
        <v>13</v>
      </c>
      <c r="D3" s="6" t="s">
        <v>14</v>
      </c>
      <c r="E3" s="6" t="s">
        <v>15</v>
      </c>
      <c r="F3" s="6">
        <v>150</v>
      </c>
      <c r="G3" s="6"/>
      <c r="H3" s="6"/>
      <c r="I3" s="6"/>
      <c r="J3" s="6">
        <f t="shared" ref="J3:J10" si="0">F3-H3</f>
        <v>150</v>
      </c>
      <c r="K3" s="6">
        <v>580</v>
      </c>
      <c r="L3" s="6">
        <f t="shared" ref="L3:L10" si="1">J3*K3</f>
        <v>87000</v>
      </c>
    </row>
    <row r="4" spans="2:14" x14ac:dyDescent="0.25">
      <c r="B4" s="5">
        <v>44216</v>
      </c>
      <c r="C4" s="6" t="s">
        <v>16</v>
      </c>
      <c r="D4" s="6" t="s">
        <v>14</v>
      </c>
      <c r="E4" s="6" t="s">
        <v>15</v>
      </c>
      <c r="F4" s="6">
        <v>40</v>
      </c>
      <c r="G4" s="6"/>
      <c r="H4" s="6"/>
      <c r="I4" s="6"/>
      <c r="J4" s="6">
        <f t="shared" si="0"/>
        <v>40</v>
      </c>
      <c r="K4" s="6">
        <v>580</v>
      </c>
      <c r="L4" s="6">
        <f t="shared" si="1"/>
        <v>23200</v>
      </c>
    </row>
    <row r="5" spans="2:14" x14ac:dyDescent="0.25">
      <c r="B5" s="5">
        <v>44222</v>
      </c>
      <c r="C5" s="6" t="s">
        <v>17</v>
      </c>
      <c r="D5" s="6" t="s">
        <v>14</v>
      </c>
      <c r="E5" s="6" t="s">
        <v>15</v>
      </c>
      <c r="F5" s="6">
        <v>45</v>
      </c>
      <c r="G5" s="6"/>
      <c r="H5" s="6"/>
      <c r="I5" s="6"/>
      <c r="J5" s="6">
        <f t="shared" si="0"/>
        <v>45</v>
      </c>
      <c r="K5" s="6">
        <v>580</v>
      </c>
      <c r="L5" s="6">
        <f t="shared" si="1"/>
        <v>26100</v>
      </c>
    </row>
    <row r="6" spans="2:14" x14ac:dyDescent="0.25">
      <c r="B6" s="5">
        <v>44231</v>
      </c>
      <c r="C6" s="6" t="s">
        <v>18</v>
      </c>
      <c r="D6" s="6" t="s">
        <v>14</v>
      </c>
      <c r="E6" s="6" t="s">
        <v>15</v>
      </c>
      <c r="F6" s="6">
        <v>103</v>
      </c>
      <c r="G6" s="6"/>
      <c r="H6" s="6"/>
      <c r="I6" s="6"/>
      <c r="J6" s="6">
        <f t="shared" si="0"/>
        <v>103</v>
      </c>
      <c r="K6" s="6">
        <v>580</v>
      </c>
      <c r="L6" s="6">
        <f t="shared" si="1"/>
        <v>59740</v>
      </c>
    </row>
    <row r="7" spans="2:14" x14ac:dyDescent="0.25">
      <c r="B7" s="5">
        <v>44239</v>
      </c>
      <c r="C7" s="6" t="s">
        <v>19</v>
      </c>
      <c r="D7" s="6" t="s">
        <v>14</v>
      </c>
      <c r="E7" s="6" t="s">
        <v>15</v>
      </c>
      <c r="F7" s="6">
        <v>47</v>
      </c>
      <c r="G7" s="6"/>
      <c r="H7" s="6"/>
      <c r="I7" s="6"/>
      <c r="J7" s="6">
        <f t="shared" si="0"/>
        <v>47</v>
      </c>
      <c r="K7" s="6">
        <v>580</v>
      </c>
      <c r="L7" s="6">
        <f t="shared" si="1"/>
        <v>27260</v>
      </c>
    </row>
    <row r="8" spans="2:14" x14ac:dyDescent="0.25">
      <c r="B8" s="5">
        <v>44245</v>
      </c>
      <c r="C8" s="6" t="s">
        <v>20</v>
      </c>
      <c r="D8" s="6" t="s">
        <v>14</v>
      </c>
      <c r="E8" s="6" t="s">
        <v>15</v>
      </c>
      <c r="F8" s="6">
        <v>100</v>
      </c>
      <c r="G8" s="6"/>
      <c r="H8" s="6"/>
      <c r="I8" s="6"/>
      <c r="J8" s="6">
        <f t="shared" si="0"/>
        <v>100</v>
      </c>
      <c r="K8" s="6">
        <v>580</v>
      </c>
      <c r="L8" s="6">
        <f t="shared" si="1"/>
        <v>58000</v>
      </c>
    </row>
    <row r="9" spans="2:14" x14ac:dyDescent="0.25">
      <c r="B9" s="5">
        <v>44266</v>
      </c>
      <c r="C9" s="6" t="s">
        <v>21</v>
      </c>
      <c r="D9" s="6" t="s">
        <v>14</v>
      </c>
      <c r="E9" s="6" t="s">
        <v>15</v>
      </c>
      <c r="F9" s="6">
        <v>70</v>
      </c>
      <c r="G9" s="6"/>
      <c r="H9" s="6"/>
      <c r="I9" s="6"/>
      <c r="J9" s="6">
        <f t="shared" si="0"/>
        <v>70</v>
      </c>
      <c r="K9" s="6">
        <v>580</v>
      </c>
      <c r="L9" s="6">
        <f t="shared" si="1"/>
        <v>40600</v>
      </c>
    </row>
    <row r="10" spans="2:14" x14ac:dyDescent="0.25">
      <c r="B10" s="5">
        <v>44272</v>
      </c>
      <c r="C10" s="6" t="s">
        <v>22</v>
      </c>
      <c r="D10" s="6" t="s">
        <v>14</v>
      </c>
      <c r="E10" s="6" t="s">
        <v>15</v>
      </c>
      <c r="F10" s="6">
        <v>40</v>
      </c>
      <c r="G10" s="6"/>
      <c r="H10" s="6"/>
      <c r="I10" s="6"/>
      <c r="J10" s="6">
        <f t="shared" si="0"/>
        <v>40</v>
      </c>
      <c r="K10" s="6">
        <v>580</v>
      </c>
      <c r="L10" s="6">
        <f t="shared" si="1"/>
        <v>23200</v>
      </c>
    </row>
    <row r="11" spans="2:14" x14ac:dyDescent="0.25">
      <c r="B11" s="5">
        <v>44292</v>
      </c>
      <c r="C11" s="6"/>
      <c r="D11" s="6" t="s">
        <v>14</v>
      </c>
      <c r="E11" s="6" t="s">
        <v>15</v>
      </c>
      <c r="F11" s="6">
        <v>45</v>
      </c>
      <c r="G11" s="5"/>
      <c r="H11" s="5"/>
      <c r="I11" s="5"/>
      <c r="J11" s="6">
        <v>45</v>
      </c>
      <c r="K11" s="6">
        <v>580</v>
      </c>
      <c r="L11" s="6">
        <v>26100</v>
      </c>
    </row>
    <row r="12" spans="2:14" x14ac:dyDescent="0.25">
      <c r="B12" s="5">
        <v>44299</v>
      </c>
      <c r="C12" s="6"/>
      <c r="D12" s="6" t="s">
        <v>14</v>
      </c>
      <c r="E12" s="6" t="s">
        <v>15</v>
      </c>
      <c r="F12" s="6">
        <v>50</v>
      </c>
      <c r="G12" s="5"/>
      <c r="H12" s="5"/>
      <c r="I12" s="5"/>
      <c r="J12" s="6">
        <v>50</v>
      </c>
      <c r="K12" s="6">
        <v>580</v>
      </c>
      <c r="L12" s="6">
        <v>29000</v>
      </c>
    </row>
    <row r="13" spans="2:14" x14ac:dyDescent="0.25">
      <c r="B13" s="5">
        <v>44300</v>
      </c>
      <c r="C13" s="6"/>
      <c r="D13" s="6" t="s">
        <v>14</v>
      </c>
      <c r="E13" s="6" t="s">
        <v>15</v>
      </c>
      <c r="F13" s="6">
        <v>50</v>
      </c>
      <c r="G13" s="5"/>
      <c r="H13" s="5"/>
      <c r="I13" s="5"/>
      <c r="J13" s="6">
        <v>50</v>
      </c>
      <c r="K13" s="6">
        <v>580</v>
      </c>
      <c r="L13" s="6">
        <v>29000</v>
      </c>
    </row>
    <row r="14" spans="2:14" x14ac:dyDescent="0.25">
      <c r="B14" s="5">
        <v>44302</v>
      </c>
      <c r="C14" s="6"/>
      <c r="D14" s="6" t="s">
        <v>14</v>
      </c>
      <c r="E14" s="6" t="s">
        <v>15</v>
      </c>
      <c r="F14" s="6">
        <v>50</v>
      </c>
      <c r="G14" s="5"/>
      <c r="H14" s="5"/>
      <c r="I14" s="5"/>
      <c r="J14" s="6">
        <v>50</v>
      </c>
      <c r="K14" s="6">
        <v>580</v>
      </c>
      <c r="L14" s="6">
        <v>29000</v>
      </c>
    </row>
    <row r="15" spans="2:14" x14ac:dyDescent="0.25">
      <c r="B15" s="5">
        <v>44306</v>
      </c>
      <c r="C15" s="6"/>
      <c r="D15" s="6" t="s">
        <v>14</v>
      </c>
      <c r="E15" s="6" t="s">
        <v>15</v>
      </c>
      <c r="F15" s="6">
        <v>50</v>
      </c>
      <c r="G15" s="5"/>
      <c r="H15" s="5"/>
      <c r="I15" s="5"/>
      <c r="J15" s="6">
        <v>50</v>
      </c>
      <c r="K15" s="6">
        <v>580</v>
      </c>
      <c r="L15" s="6">
        <v>29000</v>
      </c>
    </row>
    <row r="16" spans="2:14" x14ac:dyDescent="0.25">
      <c r="B16" s="5">
        <v>44309</v>
      </c>
      <c r="C16" s="6"/>
      <c r="D16" s="6" t="s">
        <v>14</v>
      </c>
      <c r="E16" s="6" t="s">
        <v>15</v>
      </c>
      <c r="F16" s="6">
        <v>50</v>
      </c>
      <c r="G16" s="5"/>
      <c r="H16" s="5"/>
      <c r="I16" s="5"/>
      <c r="J16" s="6">
        <v>50</v>
      </c>
      <c r="K16" s="6">
        <v>580</v>
      </c>
      <c r="L16" s="6">
        <v>29000</v>
      </c>
    </row>
    <row r="17" spans="2:12" x14ac:dyDescent="0.25">
      <c r="B17" s="5">
        <v>44313</v>
      </c>
      <c r="C17" s="6"/>
      <c r="D17" s="6" t="s">
        <v>14</v>
      </c>
      <c r="E17" s="6" t="s">
        <v>15</v>
      </c>
      <c r="F17" s="6">
        <v>50</v>
      </c>
      <c r="G17" s="5"/>
      <c r="H17" s="5"/>
      <c r="I17" s="5"/>
      <c r="J17" s="6">
        <v>50</v>
      </c>
      <c r="K17" s="6">
        <v>580</v>
      </c>
      <c r="L17" s="6">
        <v>29000</v>
      </c>
    </row>
    <row r="18" spans="2:12" x14ac:dyDescent="0.25">
      <c r="B18" s="5">
        <v>44314</v>
      </c>
      <c r="C18" s="6"/>
      <c r="D18" s="6" t="s">
        <v>14</v>
      </c>
      <c r="E18" s="6" t="s">
        <v>15</v>
      </c>
      <c r="F18" s="6">
        <v>75</v>
      </c>
      <c r="G18" s="5"/>
      <c r="H18" s="5"/>
      <c r="I18" s="5"/>
      <c r="J18" s="6">
        <v>75</v>
      </c>
      <c r="K18" s="6">
        <v>580</v>
      </c>
      <c r="L18" s="6">
        <v>43500</v>
      </c>
    </row>
    <row r="19" spans="2:12" x14ac:dyDescent="0.25">
      <c r="B19" s="5">
        <v>44315</v>
      </c>
      <c r="C19" s="6"/>
      <c r="D19" s="6" t="s">
        <v>14</v>
      </c>
      <c r="E19" s="6" t="s">
        <v>15</v>
      </c>
      <c r="F19" s="6">
        <v>55</v>
      </c>
      <c r="G19" s="5"/>
      <c r="H19" s="5"/>
      <c r="I19" s="5"/>
      <c r="J19" s="6">
        <v>55</v>
      </c>
      <c r="K19" s="6">
        <v>580</v>
      </c>
      <c r="L19" s="6">
        <v>31900</v>
      </c>
    </row>
    <row r="20" spans="2:12" x14ac:dyDescent="0.25">
      <c r="B20" s="5">
        <v>44323</v>
      </c>
      <c r="C20" s="6"/>
      <c r="D20" s="6" t="s">
        <v>14</v>
      </c>
      <c r="E20" s="6" t="s">
        <v>15</v>
      </c>
      <c r="F20" s="6">
        <v>50</v>
      </c>
      <c r="G20" s="5"/>
      <c r="H20" s="5"/>
      <c r="I20" s="5"/>
      <c r="J20" s="6">
        <v>50</v>
      </c>
      <c r="K20" s="6">
        <v>580</v>
      </c>
      <c r="L20" s="6">
        <f>50*580</f>
        <v>29000</v>
      </c>
    </row>
    <row r="21" spans="2:12" x14ac:dyDescent="0.25">
      <c r="B21" s="5">
        <v>44328</v>
      </c>
      <c r="C21" s="5"/>
      <c r="D21" s="6" t="s">
        <v>14</v>
      </c>
      <c r="E21" s="6" t="s">
        <v>15</v>
      </c>
      <c r="F21" s="6">
        <v>50</v>
      </c>
      <c r="G21" s="5"/>
      <c r="H21" s="5"/>
      <c r="I21" s="5"/>
      <c r="J21" s="6">
        <v>50</v>
      </c>
      <c r="K21" s="6">
        <v>580</v>
      </c>
      <c r="L21" s="6">
        <f>50*580</f>
        <v>29000</v>
      </c>
    </row>
    <row r="22" spans="2:12" x14ac:dyDescent="0.25">
      <c r="B22" s="5">
        <v>44330</v>
      </c>
      <c r="C22" s="5"/>
      <c r="D22" s="6" t="s">
        <v>14</v>
      </c>
      <c r="E22" s="6" t="s">
        <v>15</v>
      </c>
      <c r="F22" s="6">
        <v>50</v>
      </c>
      <c r="G22" s="5"/>
      <c r="H22" s="5"/>
      <c r="I22" s="5"/>
      <c r="J22" s="6">
        <v>50</v>
      </c>
      <c r="K22" s="6">
        <v>580</v>
      </c>
      <c r="L22" s="6">
        <f>50*580</f>
        <v>29000</v>
      </c>
    </row>
    <row r="23" spans="2:12" x14ac:dyDescent="0.25">
      <c r="B23" s="5">
        <v>44335</v>
      </c>
      <c r="C23" s="5"/>
      <c r="D23" s="6" t="s">
        <v>14</v>
      </c>
      <c r="E23" s="6" t="s">
        <v>15</v>
      </c>
      <c r="F23" s="6">
        <v>50</v>
      </c>
      <c r="G23" s="5"/>
      <c r="H23" s="5"/>
      <c r="I23" s="5"/>
      <c r="J23" s="6">
        <v>50</v>
      </c>
      <c r="K23" s="6">
        <v>580</v>
      </c>
      <c r="L23" s="6">
        <f>50*580</f>
        <v>29000</v>
      </c>
    </row>
    <row r="24" spans="2:12" x14ac:dyDescent="0.25">
      <c r="B24" s="5">
        <v>44336</v>
      </c>
      <c r="C24" s="5"/>
      <c r="D24" s="6" t="s">
        <v>14</v>
      </c>
      <c r="E24" s="6" t="s">
        <v>15</v>
      </c>
      <c r="F24" s="6">
        <v>55</v>
      </c>
      <c r="G24" s="5"/>
      <c r="H24" s="5"/>
      <c r="I24" s="5"/>
      <c r="J24" s="6">
        <v>55</v>
      </c>
      <c r="K24" s="6">
        <v>580</v>
      </c>
      <c r="L24" s="6">
        <f>580*55</f>
        <v>31900</v>
      </c>
    </row>
    <row r="25" spans="2:12" x14ac:dyDescent="0.25">
      <c r="B25" s="5">
        <v>44342</v>
      </c>
      <c r="C25" s="5"/>
      <c r="D25" s="6" t="s">
        <v>14</v>
      </c>
      <c r="E25" s="6" t="s">
        <v>15</v>
      </c>
      <c r="F25" s="6">
        <v>50</v>
      </c>
      <c r="G25" s="5"/>
      <c r="H25" s="5"/>
      <c r="I25" s="5"/>
      <c r="J25" s="6">
        <v>50</v>
      </c>
      <c r="K25" s="6">
        <v>580</v>
      </c>
      <c r="L25" s="6">
        <f>580*50</f>
        <v>29000</v>
      </c>
    </row>
    <row r="26" spans="2:12" x14ac:dyDescent="0.25">
      <c r="B26" s="5">
        <v>44356</v>
      </c>
      <c r="C26" s="5"/>
      <c r="D26" s="6" t="s">
        <v>14</v>
      </c>
      <c r="E26" s="6" t="s">
        <v>15</v>
      </c>
      <c r="F26" s="6">
        <v>50</v>
      </c>
      <c r="G26" s="5"/>
      <c r="H26" s="5"/>
      <c r="I26" s="5"/>
      <c r="J26" s="6">
        <v>50</v>
      </c>
      <c r="K26" s="6">
        <v>580</v>
      </c>
      <c r="L26" s="6">
        <f>580*50</f>
        <v>29000</v>
      </c>
    </row>
    <row r="27" spans="2:12" x14ac:dyDescent="0.25">
      <c r="B27" s="5">
        <v>44363</v>
      </c>
      <c r="C27" s="5"/>
      <c r="D27" s="6" t="s">
        <v>14</v>
      </c>
      <c r="E27" s="6" t="s">
        <v>15</v>
      </c>
      <c r="F27" s="6">
        <v>50</v>
      </c>
      <c r="G27" s="5"/>
      <c r="H27" s="5"/>
      <c r="I27" s="5"/>
      <c r="J27" s="6">
        <v>50</v>
      </c>
      <c r="K27" s="6">
        <v>610</v>
      </c>
      <c r="L27" s="6">
        <f>50*610</f>
        <v>30500</v>
      </c>
    </row>
    <row r="28" spans="2:12" x14ac:dyDescent="0.25">
      <c r="B28" s="5"/>
      <c r="C28" s="5"/>
      <c r="D28" s="6"/>
      <c r="E28" s="6"/>
      <c r="F28" s="6"/>
      <c r="G28" s="5"/>
      <c r="H28" s="5"/>
      <c r="I28" s="5"/>
      <c r="J28" s="6"/>
      <c r="K28" s="6"/>
      <c r="L28" s="6" t="s">
        <v>237</v>
      </c>
    </row>
    <row r="29" spans="2:12" x14ac:dyDescent="0.25">
      <c r="B29" s="5"/>
      <c r="C29" s="5"/>
      <c r="D29" s="6"/>
      <c r="E29" s="6"/>
      <c r="F29" s="6"/>
      <c r="G29" s="5"/>
      <c r="H29" s="5"/>
      <c r="I29" s="5"/>
      <c r="J29" s="6"/>
      <c r="K29" s="6"/>
      <c r="L29" s="6"/>
    </row>
    <row r="30" spans="2:12" x14ac:dyDescent="0.25">
      <c r="B30" s="5"/>
      <c r="C30" s="5"/>
      <c r="D30" s="6"/>
      <c r="E30" s="6"/>
      <c r="F30" s="6"/>
      <c r="G30" s="5"/>
      <c r="H30" s="5"/>
      <c r="I30" s="5"/>
      <c r="J30" s="6"/>
      <c r="K30" s="6"/>
      <c r="L30" s="6"/>
    </row>
    <row r="31" spans="2:12" x14ac:dyDescent="0.25">
      <c r="B31" s="5"/>
      <c r="C31" s="5"/>
      <c r="D31" s="6"/>
      <c r="E31" s="6"/>
      <c r="F31" s="6"/>
      <c r="G31" s="5"/>
      <c r="H31" s="5"/>
      <c r="I31" s="5"/>
      <c r="J31" s="6"/>
      <c r="K31" s="6"/>
      <c r="L31" s="6"/>
    </row>
    <row r="32" spans="2:12" x14ac:dyDescent="0.25">
      <c r="B32" s="5"/>
      <c r="C32" s="5"/>
      <c r="D32" s="6"/>
      <c r="E32" s="6"/>
      <c r="F32" s="5"/>
      <c r="G32" s="5"/>
      <c r="H32" s="5"/>
      <c r="I32" s="5"/>
      <c r="J32" s="5"/>
      <c r="K32" s="5"/>
      <c r="L32" s="5"/>
    </row>
    <row r="33" spans="2:14" x14ac:dyDescent="0.25">
      <c r="B33" s="22"/>
    </row>
    <row r="34" spans="2:14" x14ac:dyDescent="0.25">
      <c r="B34" s="1" t="s">
        <v>2</v>
      </c>
      <c r="C34" s="1" t="s">
        <v>3</v>
      </c>
      <c r="D34" s="1" t="s">
        <v>4</v>
      </c>
      <c r="E34" s="1" t="s">
        <v>5</v>
      </c>
      <c r="F34" s="1" t="s">
        <v>6</v>
      </c>
      <c r="G34" s="1" t="s">
        <v>7</v>
      </c>
      <c r="H34" s="2" t="s">
        <v>8</v>
      </c>
      <c r="I34" s="2" t="s">
        <v>9</v>
      </c>
      <c r="J34" s="3" t="s">
        <v>10</v>
      </c>
      <c r="K34" s="1" t="s">
        <v>11</v>
      </c>
      <c r="L34" s="2" t="s">
        <v>12</v>
      </c>
      <c r="N34" s="4"/>
    </row>
    <row r="35" spans="2:14" x14ac:dyDescent="0.25">
      <c r="B35" s="5">
        <v>44212</v>
      </c>
      <c r="C35" s="6" t="s">
        <v>25</v>
      </c>
      <c r="D35" s="6" t="s">
        <v>14</v>
      </c>
      <c r="E35" s="6" t="s">
        <v>26</v>
      </c>
      <c r="F35" s="6">
        <v>114</v>
      </c>
      <c r="G35" s="6"/>
      <c r="H35" s="6"/>
      <c r="I35" s="6"/>
      <c r="J35" s="6">
        <f t="shared" ref="J35:J40" si="2">F35-H35</f>
        <v>114</v>
      </c>
      <c r="K35" s="6">
        <f t="shared" ref="K35:K40" si="3">53000*0.01</f>
        <v>530</v>
      </c>
      <c r="L35" s="6">
        <f t="shared" ref="L35:L40" si="4">J35*K35</f>
        <v>60420</v>
      </c>
      <c r="M35">
        <v>53000</v>
      </c>
      <c r="N35" s="87" t="s">
        <v>27</v>
      </c>
    </row>
    <row r="36" spans="2:14" x14ac:dyDescent="0.25">
      <c r="B36" s="5">
        <v>44218</v>
      </c>
      <c r="C36" s="6" t="s">
        <v>28</v>
      </c>
      <c r="D36" s="6" t="s">
        <v>14</v>
      </c>
      <c r="E36" s="6" t="s">
        <v>26</v>
      </c>
      <c r="F36" s="6">
        <v>77</v>
      </c>
      <c r="G36" s="6"/>
      <c r="H36" s="6"/>
      <c r="I36" s="6"/>
      <c r="J36" s="6">
        <f t="shared" si="2"/>
        <v>77</v>
      </c>
      <c r="K36" s="6">
        <f t="shared" si="3"/>
        <v>530</v>
      </c>
      <c r="L36" s="6">
        <f t="shared" si="4"/>
        <v>40810</v>
      </c>
      <c r="M36">
        <v>53000</v>
      </c>
      <c r="N36" s="87" t="s">
        <v>27</v>
      </c>
    </row>
    <row r="37" spans="2:14" x14ac:dyDescent="0.25">
      <c r="B37" s="5">
        <v>44233</v>
      </c>
      <c r="C37" s="6" t="s">
        <v>29</v>
      </c>
      <c r="D37" s="6" t="s">
        <v>14</v>
      </c>
      <c r="E37" s="6" t="s">
        <v>26</v>
      </c>
      <c r="F37" s="6">
        <v>100</v>
      </c>
      <c r="G37" s="6"/>
      <c r="H37" s="6">
        <v>4</v>
      </c>
      <c r="I37" s="6"/>
      <c r="J37" s="6">
        <f t="shared" si="2"/>
        <v>96</v>
      </c>
      <c r="K37" s="6">
        <f t="shared" si="3"/>
        <v>530</v>
      </c>
      <c r="L37" s="6">
        <f t="shared" si="4"/>
        <v>50880</v>
      </c>
      <c r="M37">
        <v>53000</v>
      </c>
      <c r="N37" s="87" t="s">
        <v>27</v>
      </c>
    </row>
    <row r="38" spans="2:14" x14ac:dyDescent="0.25">
      <c r="B38" s="5">
        <v>44240</v>
      </c>
      <c r="C38" s="6" t="s">
        <v>30</v>
      </c>
      <c r="D38" s="6" t="s">
        <v>14</v>
      </c>
      <c r="E38" s="6" t="s">
        <v>26</v>
      </c>
      <c r="F38" s="6">
        <v>95</v>
      </c>
      <c r="G38" s="6"/>
      <c r="H38" s="6"/>
      <c r="I38" s="6"/>
      <c r="J38" s="6">
        <f t="shared" si="2"/>
        <v>95</v>
      </c>
      <c r="K38" s="6">
        <f t="shared" si="3"/>
        <v>530</v>
      </c>
      <c r="L38" s="6">
        <f t="shared" si="4"/>
        <v>50350</v>
      </c>
      <c r="M38">
        <v>53000</v>
      </c>
      <c r="N38" s="87" t="s">
        <v>27</v>
      </c>
    </row>
    <row r="39" spans="2:14" x14ac:dyDescent="0.25">
      <c r="B39" s="5">
        <v>44262</v>
      </c>
      <c r="C39" s="6" t="s">
        <v>31</v>
      </c>
      <c r="D39" s="6" t="s">
        <v>14</v>
      </c>
      <c r="E39" s="6" t="s">
        <v>26</v>
      </c>
      <c r="F39" s="6">
        <v>100</v>
      </c>
      <c r="G39" s="6"/>
      <c r="H39" s="6"/>
      <c r="I39" s="6"/>
      <c r="J39" s="6">
        <f t="shared" si="2"/>
        <v>100</v>
      </c>
      <c r="K39" s="6">
        <f t="shared" si="3"/>
        <v>530</v>
      </c>
      <c r="L39" s="6">
        <f t="shared" si="4"/>
        <v>53000</v>
      </c>
      <c r="M39">
        <v>53000</v>
      </c>
      <c r="N39" s="87" t="s">
        <v>27</v>
      </c>
    </row>
    <row r="40" spans="2:14" x14ac:dyDescent="0.25">
      <c r="B40" s="5">
        <v>44276</v>
      </c>
      <c r="C40" s="6" t="s">
        <v>32</v>
      </c>
      <c r="D40" s="6" t="s">
        <v>14</v>
      </c>
      <c r="E40" s="6" t="s">
        <v>26</v>
      </c>
      <c r="F40" s="6">
        <v>130</v>
      </c>
      <c r="G40" s="6"/>
      <c r="H40" s="6"/>
      <c r="I40" s="6"/>
      <c r="J40" s="6">
        <f t="shared" si="2"/>
        <v>130</v>
      </c>
      <c r="K40" s="6">
        <f t="shared" si="3"/>
        <v>530</v>
      </c>
      <c r="L40" s="6">
        <f t="shared" si="4"/>
        <v>68900</v>
      </c>
      <c r="M40">
        <v>53000</v>
      </c>
      <c r="N40" s="87" t="s">
        <v>27</v>
      </c>
    </row>
    <row r="41" spans="2:14" x14ac:dyDescent="0.25">
      <c r="B41" s="22"/>
      <c r="N41" s="87"/>
    </row>
    <row r="42" spans="2:14" x14ac:dyDescent="0.25">
      <c r="B42" s="22"/>
      <c r="N42" s="87"/>
    </row>
    <row r="43" spans="2:14" x14ac:dyDescent="0.25">
      <c r="B43" s="22"/>
      <c r="N43" s="87"/>
    </row>
    <row r="44" spans="2:14" x14ac:dyDescent="0.25">
      <c r="B44" s="1" t="s">
        <v>2</v>
      </c>
      <c r="C44" s="1" t="s">
        <v>3</v>
      </c>
      <c r="D44" s="1" t="s">
        <v>4</v>
      </c>
      <c r="E44" s="1" t="s">
        <v>5</v>
      </c>
      <c r="F44" s="1" t="s">
        <v>6</v>
      </c>
      <c r="G44" s="1" t="s">
        <v>7</v>
      </c>
      <c r="H44" s="2" t="s">
        <v>8</v>
      </c>
      <c r="I44" s="2" t="s">
        <v>9</v>
      </c>
      <c r="J44" s="3" t="s">
        <v>10</v>
      </c>
      <c r="K44" s="1" t="s">
        <v>11</v>
      </c>
      <c r="L44" s="2" t="s">
        <v>12</v>
      </c>
      <c r="N44" s="4"/>
    </row>
    <row r="45" spans="2:14" x14ac:dyDescent="0.25">
      <c r="B45" s="5">
        <v>44217</v>
      </c>
      <c r="C45" s="6" t="s">
        <v>33</v>
      </c>
      <c r="D45" s="6" t="s">
        <v>14</v>
      </c>
      <c r="E45" s="6" t="s">
        <v>34</v>
      </c>
      <c r="F45" s="6">
        <f>(143.94*112)/150</f>
        <v>107.47519999999999</v>
      </c>
      <c r="G45" s="6">
        <v>15.94</v>
      </c>
      <c r="H45" s="6">
        <v>4.4580000000000002</v>
      </c>
      <c r="I45" s="6">
        <v>6.1550000000000002</v>
      </c>
      <c r="J45" s="6">
        <f>F45-G45-H45-I45</f>
        <v>80.922199999999989</v>
      </c>
      <c r="K45" s="6">
        <v>510</v>
      </c>
      <c r="L45" s="6">
        <f>J45*K45</f>
        <v>41270.321999999993</v>
      </c>
    </row>
    <row r="46" spans="2:14" x14ac:dyDescent="0.25">
      <c r="B46" s="5">
        <v>44259</v>
      </c>
      <c r="C46" s="6" t="s">
        <v>35</v>
      </c>
      <c r="D46" s="6" t="s">
        <v>14</v>
      </c>
      <c r="E46" s="6" t="s">
        <v>34</v>
      </c>
      <c r="F46" s="6">
        <v>40</v>
      </c>
      <c r="G46" s="6"/>
      <c r="H46" s="6"/>
      <c r="I46" s="6"/>
      <c r="J46" s="6">
        <f>F46-G46-H46-I46</f>
        <v>40</v>
      </c>
      <c r="K46" s="6">
        <v>510</v>
      </c>
      <c r="L46" s="6">
        <f>J46*K46</f>
        <v>20400</v>
      </c>
    </row>
    <row r="47" spans="2:14" x14ac:dyDescent="0.25">
      <c r="B47" s="5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2:14" x14ac:dyDescent="0.25">
      <c r="B48" s="5"/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2:12" x14ac:dyDescent="0.25">
      <c r="B49" s="5"/>
      <c r="C49" s="6"/>
      <c r="D49" s="6"/>
      <c r="E49" s="6"/>
      <c r="F49" s="6"/>
      <c r="G49" s="6"/>
      <c r="H49" s="6"/>
      <c r="I49" s="6"/>
      <c r="J49" s="6"/>
      <c r="K49" s="6"/>
      <c r="L49" s="6"/>
    </row>
    <row r="50" spans="2:12" x14ac:dyDescent="0.25">
      <c r="B50" s="5"/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2:12" x14ac:dyDescent="0.25">
      <c r="B51" s="5"/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2:12" x14ac:dyDescent="0.25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</row>
    <row r="57" spans="2:12" x14ac:dyDescent="0.25">
      <c r="B57" s="88"/>
    </row>
    <row r="58" spans="2:12" x14ac:dyDescent="0.25">
      <c r="B58" s="1" t="s">
        <v>2</v>
      </c>
      <c r="C58" s="1" t="s">
        <v>3</v>
      </c>
      <c r="D58" s="1" t="s">
        <v>4</v>
      </c>
      <c r="E58" s="1" t="s">
        <v>5</v>
      </c>
      <c r="F58" s="1" t="s">
        <v>6</v>
      </c>
      <c r="G58" s="1" t="s">
        <v>7</v>
      </c>
      <c r="H58" s="2" t="s">
        <v>8</v>
      </c>
      <c r="I58" s="2" t="s">
        <v>9</v>
      </c>
      <c r="J58" s="3" t="s">
        <v>10</v>
      </c>
      <c r="K58" s="1" t="s">
        <v>11</v>
      </c>
      <c r="L58" s="2" t="s">
        <v>12</v>
      </c>
    </row>
    <row r="59" spans="2:12" x14ac:dyDescent="0.25">
      <c r="B59" s="89">
        <v>44322</v>
      </c>
      <c r="C59" s="1"/>
      <c r="D59" s="20" t="s">
        <v>14</v>
      </c>
      <c r="E59" s="20" t="s">
        <v>236</v>
      </c>
      <c r="F59" s="20">
        <v>20</v>
      </c>
      <c r="G59" s="1"/>
      <c r="H59" s="1"/>
      <c r="I59" s="1"/>
      <c r="J59" s="1">
        <v>20</v>
      </c>
      <c r="K59" s="20">
        <v>580</v>
      </c>
      <c r="L59" s="1">
        <f>20*580</f>
        <v>11600</v>
      </c>
    </row>
    <row r="60" spans="2:12" x14ac:dyDescent="0.25">
      <c r="B60" s="89">
        <v>44335</v>
      </c>
      <c r="C60" s="89"/>
      <c r="D60" s="20" t="s">
        <v>14</v>
      </c>
      <c r="E60" s="20" t="s">
        <v>236</v>
      </c>
      <c r="F60" s="20">
        <v>18</v>
      </c>
      <c r="G60" s="89"/>
      <c r="H60" s="89"/>
      <c r="I60" s="89"/>
      <c r="J60" s="20">
        <v>18</v>
      </c>
      <c r="K60" s="20">
        <v>580</v>
      </c>
      <c r="L60" s="20">
        <f>18*580</f>
        <v>10440</v>
      </c>
    </row>
    <row r="61" spans="2:12" x14ac:dyDescent="0.25">
      <c r="B61" s="89">
        <v>44351</v>
      </c>
      <c r="C61" s="89"/>
      <c r="D61" s="20" t="s">
        <v>14</v>
      </c>
      <c r="E61" s="20" t="s">
        <v>236</v>
      </c>
      <c r="F61" s="20">
        <v>65</v>
      </c>
      <c r="G61" s="89"/>
      <c r="H61" s="89"/>
      <c r="I61" s="89"/>
      <c r="J61" s="20">
        <v>65</v>
      </c>
      <c r="K61" s="20">
        <v>580</v>
      </c>
      <c r="L61" s="20">
        <f>580*65</f>
        <v>37700</v>
      </c>
    </row>
    <row r="62" spans="2:12" x14ac:dyDescent="0.25">
      <c r="B62" s="89">
        <v>44364</v>
      </c>
      <c r="C62" s="89"/>
      <c r="D62" s="20" t="s">
        <v>14</v>
      </c>
      <c r="E62" s="20" t="s">
        <v>236</v>
      </c>
      <c r="F62" s="20">
        <v>17</v>
      </c>
      <c r="G62" s="89"/>
      <c r="H62" s="89"/>
      <c r="I62" s="89"/>
      <c r="J62" s="20">
        <v>17</v>
      </c>
      <c r="K62" s="20">
        <v>580</v>
      </c>
      <c r="L62" s="20">
        <f>17*580</f>
        <v>9860</v>
      </c>
    </row>
    <row r="63" spans="2:12" x14ac:dyDescent="0.25">
      <c r="B63" s="89"/>
      <c r="C63" s="89"/>
      <c r="D63" s="20"/>
      <c r="E63" s="20"/>
      <c r="F63" s="89"/>
      <c r="G63" s="89"/>
      <c r="H63" s="89"/>
      <c r="I63" s="89"/>
      <c r="J63" s="89"/>
      <c r="K63" s="89"/>
      <c r="L63" s="20"/>
    </row>
    <row r="64" spans="2:12" x14ac:dyDescent="0.25">
      <c r="B64" s="89"/>
      <c r="C64" s="89"/>
      <c r="D64" s="20"/>
      <c r="E64" s="20"/>
      <c r="F64" s="89"/>
      <c r="G64" s="89"/>
      <c r="H64" s="89"/>
      <c r="I64" s="89"/>
      <c r="J64" s="89"/>
      <c r="K64" s="89"/>
      <c r="L64" s="89"/>
    </row>
    <row r="65" spans="1:14" x14ac:dyDescent="0.25"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</row>
    <row r="66" spans="1:14" x14ac:dyDescent="0.25">
      <c r="B66" s="90"/>
      <c r="C66" s="70"/>
      <c r="D66" s="23"/>
      <c r="E66" s="23"/>
      <c r="F66" s="23"/>
      <c r="G66" s="70"/>
      <c r="H66" s="70"/>
      <c r="I66" s="70"/>
      <c r="J66" s="70"/>
      <c r="K66" s="23"/>
      <c r="L66" s="70"/>
    </row>
    <row r="67" spans="1:14" x14ac:dyDescent="0.25">
      <c r="B67" s="22"/>
      <c r="C67" s="22"/>
    </row>
    <row r="68" spans="1:14" x14ac:dyDescent="0.25">
      <c r="B68" s="1" t="s">
        <v>2</v>
      </c>
      <c r="C68" s="1" t="s">
        <v>3</v>
      </c>
      <c r="D68" s="1" t="s">
        <v>4</v>
      </c>
      <c r="E68" s="1" t="s">
        <v>5</v>
      </c>
      <c r="F68" s="1" t="s">
        <v>6</v>
      </c>
      <c r="G68" s="1" t="s">
        <v>7</v>
      </c>
      <c r="H68" s="2" t="s">
        <v>8</v>
      </c>
      <c r="I68" s="2" t="s">
        <v>9</v>
      </c>
      <c r="J68" s="3" t="s">
        <v>10</v>
      </c>
      <c r="K68" s="1" t="s">
        <v>11</v>
      </c>
      <c r="L68" s="2" t="s">
        <v>12</v>
      </c>
    </row>
    <row r="69" spans="1:14" x14ac:dyDescent="0.25">
      <c r="B69" s="5">
        <v>44329</v>
      </c>
      <c r="C69" s="5"/>
      <c r="D69" s="5" t="s">
        <v>14</v>
      </c>
      <c r="E69" s="5" t="s">
        <v>238</v>
      </c>
      <c r="F69" s="6">
        <v>38.79</v>
      </c>
      <c r="G69" s="5"/>
      <c r="H69" s="5"/>
      <c r="I69" s="5"/>
      <c r="J69" s="6">
        <v>9</v>
      </c>
      <c r="K69" s="6">
        <v>525.03599999999994</v>
      </c>
      <c r="L69" s="58">
        <v>20366.14644</v>
      </c>
    </row>
    <row r="70" spans="1:14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N70" t="s">
        <v>176</v>
      </c>
    </row>
    <row r="71" spans="1:14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  <row r="72" spans="1:14" x14ac:dyDescent="0.25">
      <c r="B72" s="1"/>
      <c r="C72" s="1"/>
      <c r="D72" s="1"/>
      <c r="E72" s="1"/>
      <c r="F72" s="1"/>
      <c r="G72" s="1"/>
      <c r="H72" s="2"/>
      <c r="I72" s="2"/>
      <c r="J72" s="3"/>
      <c r="K72" s="1"/>
      <c r="L72" s="2"/>
    </row>
    <row r="73" spans="1:14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6" spans="1:14" x14ac:dyDescent="0.25">
      <c r="B76" s="1" t="s">
        <v>2</v>
      </c>
      <c r="C76" s="1" t="s">
        <v>3</v>
      </c>
      <c r="D76" s="1" t="s">
        <v>4</v>
      </c>
      <c r="E76" s="1" t="s">
        <v>5</v>
      </c>
      <c r="F76" s="1" t="s">
        <v>6</v>
      </c>
      <c r="G76" s="1" t="s">
        <v>7</v>
      </c>
      <c r="H76" s="2" t="s">
        <v>8</v>
      </c>
      <c r="I76" s="2" t="s">
        <v>9</v>
      </c>
      <c r="J76" s="3" t="s">
        <v>10</v>
      </c>
      <c r="K76" s="1" t="s">
        <v>11</v>
      </c>
      <c r="L76" s="2" t="s">
        <v>12</v>
      </c>
    </row>
    <row r="77" spans="1:14" x14ac:dyDescent="0.25">
      <c r="B77" s="88">
        <v>44335</v>
      </c>
      <c r="C77" s="1"/>
      <c r="D77" s="20" t="s">
        <v>14</v>
      </c>
      <c r="E77" s="20" t="s">
        <v>239</v>
      </c>
      <c r="F77" s="20">
        <v>8</v>
      </c>
      <c r="G77" s="1"/>
      <c r="H77" s="2"/>
      <c r="I77" s="2"/>
      <c r="J77" s="91">
        <v>8</v>
      </c>
      <c r="K77" s="1">
        <v>590</v>
      </c>
      <c r="L77" s="92">
        <f>590*8</f>
        <v>4720</v>
      </c>
    </row>
    <row r="78" spans="1:14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4" x14ac:dyDescent="0.25">
      <c r="A79" s="79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4" x14ac:dyDescent="0.25">
      <c r="A80" s="64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" x14ac:dyDescent="0.25">
      <c r="A81" s="64"/>
    </row>
    <row r="82" spans="1:1" x14ac:dyDescent="0.25">
      <c r="A82" s="64"/>
    </row>
    <row r="83" spans="1:1" x14ac:dyDescent="0.25">
      <c r="A83" s="64"/>
    </row>
    <row r="84" spans="1:1" x14ac:dyDescent="0.25">
      <c r="A84" s="64"/>
    </row>
    <row r="85" spans="1:1" x14ac:dyDescent="0.25">
      <c r="A85" s="64"/>
    </row>
    <row r="86" spans="1:1" x14ac:dyDescent="0.25">
      <c r="A86" s="64"/>
    </row>
    <row r="87" spans="1:1" x14ac:dyDescent="0.25">
      <c r="A87" s="64"/>
    </row>
    <row r="88" spans="1:1" x14ac:dyDescent="0.25">
      <c r="A88" s="64"/>
    </row>
    <row r="89" spans="1:1" x14ac:dyDescent="0.25">
      <c r="A89" s="64"/>
    </row>
    <row r="90" spans="1:1" x14ac:dyDescent="0.25">
      <c r="A90" s="64"/>
    </row>
    <row r="91" spans="1:1" x14ac:dyDescent="0.25">
      <c r="A91" s="64"/>
    </row>
  </sheetData>
  <mergeCells count="1">
    <mergeCell ref="B1:L1"/>
  </mergeCells>
  <pageMargins left="0.7" right="0.7" top="0.75" bottom="0.75" header="0.3" footer="0.3"/>
  <pageSetup scale="68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6EBC2-4AA0-4907-B3BF-C3742F6AB68F}">
  <dimension ref="B1:V92"/>
  <sheetViews>
    <sheetView zoomScale="91" zoomScaleNormal="91" workbookViewId="0">
      <pane ySplit="1" topLeftCell="A49" activePane="bottomLeft" state="frozen"/>
      <selection pane="bottomLeft" activeCell="G68" sqref="G68"/>
    </sheetView>
  </sheetViews>
  <sheetFormatPr defaultRowHeight="15" x14ac:dyDescent="0.25"/>
  <cols>
    <col min="1" max="1" width="2.85546875" customWidth="1"/>
    <col min="2" max="2" width="15.7109375" customWidth="1"/>
    <col min="3" max="3" width="18.85546875" customWidth="1"/>
    <col min="4" max="4" width="38.140625" customWidth="1"/>
    <col min="5" max="5" width="25.5703125" customWidth="1"/>
    <col min="6" max="6" width="15.140625" customWidth="1"/>
    <col min="7" max="7" width="13.42578125" customWidth="1"/>
    <col min="8" max="8" width="16.28515625" customWidth="1"/>
    <col min="9" max="10" width="15.5703125" customWidth="1"/>
    <col min="11" max="11" width="16.85546875" customWidth="1"/>
    <col min="12" max="12" width="24.42578125" customWidth="1"/>
    <col min="13" max="13" width="12.85546875" customWidth="1"/>
    <col min="14" max="14" width="14.140625" customWidth="1"/>
    <col min="15" max="16" width="14.28515625" customWidth="1"/>
    <col min="18" max="18" width="12.28515625" customWidth="1"/>
    <col min="20" max="20" width="9.85546875" bestFit="1" customWidth="1"/>
    <col min="21" max="21" width="15.7109375" customWidth="1"/>
    <col min="22" max="22" width="14.28515625" customWidth="1"/>
    <col min="257" max="257" width="2.85546875" customWidth="1"/>
    <col min="258" max="258" width="15.7109375" customWidth="1"/>
    <col min="259" max="259" width="18.85546875" customWidth="1"/>
    <col min="260" max="260" width="38.140625" customWidth="1"/>
    <col min="261" max="261" width="25.5703125" customWidth="1"/>
    <col min="262" max="262" width="15.140625" customWidth="1"/>
    <col min="263" max="263" width="13.42578125" customWidth="1"/>
    <col min="264" max="264" width="16.28515625" customWidth="1"/>
    <col min="265" max="266" width="15.5703125" customWidth="1"/>
    <col min="267" max="267" width="16.85546875" customWidth="1"/>
    <col min="268" max="268" width="24.42578125" customWidth="1"/>
    <col min="269" max="269" width="12.85546875" customWidth="1"/>
    <col min="270" max="270" width="14.140625" customWidth="1"/>
    <col min="271" max="272" width="14.28515625" customWidth="1"/>
    <col min="274" max="274" width="12.28515625" customWidth="1"/>
    <col min="276" max="276" width="9.85546875" bestFit="1" customWidth="1"/>
    <col min="277" max="277" width="15.7109375" customWidth="1"/>
    <col min="278" max="278" width="14.28515625" customWidth="1"/>
    <col min="513" max="513" width="2.85546875" customWidth="1"/>
    <col min="514" max="514" width="15.7109375" customWidth="1"/>
    <col min="515" max="515" width="18.85546875" customWidth="1"/>
    <col min="516" max="516" width="38.140625" customWidth="1"/>
    <col min="517" max="517" width="25.5703125" customWidth="1"/>
    <col min="518" max="518" width="15.140625" customWidth="1"/>
    <col min="519" max="519" width="13.42578125" customWidth="1"/>
    <col min="520" max="520" width="16.28515625" customWidth="1"/>
    <col min="521" max="522" width="15.5703125" customWidth="1"/>
    <col min="523" max="523" width="16.85546875" customWidth="1"/>
    <col min="524" max="524" width="24.42578125" customWidth="1"/>
    <col min="525" max="525" width="12.85546875" customWidth="1"/>
    <col min="526" max="526" width="14.140625" customWidth="1"/>
    <col min="527" max="528" width="14.28515625" customWidth="1"/>
    <col min="530" max="530" width="12.28515625" customWidth="1"/>
    <col min="532" max="532" width="9.85546875" bestFit="1" customWidth="1"/>
    <col min="533" max="533" width="15.7109375" customWidth="1"/>
    <col min="534" max="534" width="14.28515625" customWidth="1"/>
    <col min="769" max="769" width="2.85546875" customWidth="1"/>
    <col min="770" max="770" width="15.7109375" customWidth="1"/>
    <col min="771" max="771" width="18.85546875" customWidth="1"/>
    <col min="772" max="772" width="38.140625" customWidth="1"/>
    <col min="773" max="773" width="25.5703125" customWidth="1"/>
    <col min="774" max="774" width="15.140625" customWidth="1"/>
    <col min="775" max="775" width="13.42578125" customWidth="1"/>
    <col min="776" max="776" width="16.28515625" customWidth="1"/>
    <col min="777" max="778" width="15.5703125" customWidth="1"/>
    <col min="779" max="779" width="16.85546875" customWidth="1"/>
    <col min="780" max="780" width="24.42578125" customWidth="1"/>
    <col min="781" max="781" width="12.85546875" customWidth="1"/>
    <col min="782" max="782" width="14.140625" customWidth="1"/>
    <col min="783" max="784" width="14.28515625" customWidth="1"/>
    <col min="786" max="786" width="12.28515625" customWidth="1"/>
    <col min="788" max="788" width="9.85546875" bestFit="1" customWidth="1"/>
    <col min="789" max="789" width="15.7109375" customWidth="1"/>
    <col min="790" max="790" width="14.28515625" customWidth="1"/>
    <col min="1025" max="1025" width="2.85546875" customWidth="1"/>
    <col min="1026" max="1026" width="15.7109375" customWidth="1"/>
    <col min="1027" max="1027" width="18.85546875" customWidth="1"/>
    <col min="1028" max="1028" width="38.140625" customWidth="1"/>
    <col min="1029" max="1029" width="25.5703125" customWidth="1"/>
    <col min="1030" max="1030" width="15.140625" customWidth="1"/>
    <col min="1031" max="1031" width="13.42578125" customWidth="1"/>
    <col min="1032" max="1032" width="16.28515625" customWidth="1"/>
    <col min="1033" max="1034" width="15.5703125" customWidth="1"/>
    <col min="1035" max="1035" width="16.85546875" customWidth="1"/>
    <col min="1036" max="1036" width="24.42578125" customWidth="1"/>
    <col min="1037" max="1037" width="12.85546875" customWidth="1"/>
    <col min="1038" max="1038" width="14.140625" customWidth="1"/>
    <col min="1039" max="1040" width="14.28515625" customWidth="1"/>
    <col min="1042" max="1042" width="12.28515625" customWidth="1"/>
    <col min="1044" max="1044" width="9.85546875" bestFit="1" customWidth="1"/>
    <col min="1045" max="1045" width="15.7109375" customWidth="1"/>
    <col min="1046" max="1046" width="14.28515625" customWidth="1"/>
    <col min="1281" max="1281" width="2.85546875" customWidth="1"/>
    <col min="1282" max="1282" width="15.7109375" customWidth="1"/>
    <col min="1283" max="1283" width="18.85546875" customWidth="1"/>
    <col min="1284" max="1284" width="38.140625" customWidth="1"/>
    <col min="1285" max="1285" width="25.5703125" customWidth="1"/>
    <col min="1286" max="1286" width="15.140625" customWidth="1"/>
    <col min="1287" max="1287" width="13.42578125" customWidth="1"/>
    <col min="1288" max="1288" width="16.28515625" customWidth="1"/>
    <col min="1289" max="1290" width="15.5703125" customWidth="1"/>
    <col min="1291" max="1291" width="16.85546875" customWidth="1"/>
    <col min="1292" max="1292" width="24.42578125" customWidth="1"/>
    <col min="1293" max="1293" width="12.85546875" customWidth="1"/>
    <col min="1294" max="1294" width="14.140625" customWidth="1"/>
    <col min="1295" max="1296" width="14.28515625" customWidth="1"/>
    <col min="1298" max="1298" width="12.28515625" customWidth="1"/>
    <col min="1300" max="1300" width="9.85546875" bestFit="1" customWidth="1"/>
    <col min="1301" max="1301" width="15.7109375" customWidth="1"/>
    <col min="1302" max="1302" width="14.28515625" customWidth="1"/>
    <col min="1537" max="1537" width="2.85546875" customWidth="1"/>
    <col min="1538" max="1538" width="15.7109375" customWidth="1"/>
    <col min="1539" max="1539" width="18.85546875" customWidth="1"/>
    <col min="1540" max="1540" width="38.140625" customWidth="1"/>
    <col min="1541" max="1541" width="25.5703125" customWidth="1"/>
    <col min="1542" max="1542" width="15.140625" customWidth="1"/>
    <col min="1543" max="1543" width="13.42578125" customWidth="1"/>
    <col min="1544" max="1544" width="16.28515625" customWidth="1"/>
    <col min="1545" max="1546" width="15.5703125" customWidth="1"/>
    <col min="1547" max="1547" width="16.85546875" customWidth="1"/>
    <col min="1548" max="1548" width="24.42578125" customWidth="1"/>
    <col min="1549" max="1549" width="12.85546875" customWidth="1"/>
    <col min="1550" max="1550" width="14.140625" customWidth="1"/>
    <col min="1551" max="1552" width="14.28515625" customWidth="1"/>
    <col min="1554" max="1554" width="12.28515625" customWidth="1"/>
    <col min="1556" max="1556" width="9.85546875" bestFit="1" customWidth="1"/>
    <col min="1557" max="1557" width="15.7109375" customWidth="1"/>
    <col min="1558" max="1558" width="14.28515625" customWidth="1"/>
    <col min="1793" max="1793" width="2.85546875" customWidth="1"/>
    <col min="1794" max="1794" width="15.7109375" customWidth="1"/>
    <col min="1795" max="1795" width="18.85546875" customWidth="1"/>
    <col min="1796" max="1796" width="38.140625" customWidth="1"/>
    <col min="1797" max="1797" width="25.5703125" customWidth="1"/>
    <col min="1798" max="1798" width="15.140625" customWidth="1"/>
    <col min="1799" max="1799" width="13.42578125" customWidth="1"/>
    <col min="1800" max="1800" width="16.28515625" customWidth="1"/>
    <col min="1801" max="1802" width="15.5703125" customWidth="1"/>
    <col min="1803" max="1803" width="16.85546875" customWidth="1"/>
    <col min="1804" max="1804" width="24.42578125" customWidth="1"/>
    <col min="1805" max="1805" width="12.85546875" customWidth="1"/>
    <col min="1806" max="1806" width="14.140625" customWidth="1"/>
    <col min="1807" max="1808" width="14.28515625" customWidth="1"/>
    <col min="1810" max="1810" width="12.28515625" customWidth="1"/>
    <col min="1812" max="1812" width="9.85546875" bestFit="1" customWidth="1"/>
    <col min="1813" max="1813" width="15.7109375" customWidth="1"/>
    <col min="1814" max="1814" width="14.28515625" customWidth="1"/>
    <col min="2049" max="2049" width="2.85546875" customWidth="1"/>
    <col min="2050" max="2050" width="15.7109375" customWidth="1"/>
    <col min="2051" max="2051" width="18.85546875" customWidth="1"/>
    <col min="2052" max="2052" width="38.140625" customWidth="1"/>
    <col min="2053" max="2053" width="25.5703125" customWidth="1"/>
    <col min="2054" max="2054" width="15.140625" customWidth="1"/>
    <col min="2055" max="2055" width="13.42578125" customWidth="1"/>
    <col min="2056" max="2056" width="16.28515625" customWidth="1"/>
    <col min="2057" max="2058" width="15.5703125" customWidth="1"/>
    <col min="2059" max="2059" width="16.85546875" customWidth="1"/>
    <col min="2060" max="2060" width="24.42578125" customWidth="1"/>
    <col min="2061" max="2061" width="12.85546875" customWidth="1"/>
    <col min="2062" max="2062" width="14.140625" customWidth="1"/>
    <col min="2063" max="2064" width="14.28515625" customWidth="1"/>
    <col min="2066" max="2066" width="12.28515625" customWidth="1"/>
    <col min="2068" max="2068" width="9.85546875" bestFit="1" customWidth="1"/>
    <col min="2069" max="2069" width="15.7109375" customWidth="1"/>
    <col min="2070" max="2070" width="14.28515625" customWidth="1"/>
    <col min="2305" max="2305" width="2.85546875" customWidth="1"/>
    <col min="2306" max="2306" width="15.7109375" customWidth="1"/>
    <col min="2307" max="2307" width="18.85546875" customWidth="1"/>
    <col min="2308" max="2308" width="38.140625" customWidth="1"/>
    <col min="2309" max="2309" width="25.5703125" customWidth="1"/>
    <col min="2310" max="2310" width="15.140625" customWidth="1"/>
    <col min="2311" max="2311" width="13.42578125" customWidth="1"/>
    <col min="2312" max="2312" width="16.28515625" customWidth="1"/>
    <col min="2313" max="2314" width="15.5703125" customWidth="1"/>
    <col min="2315" max="2315" width="16.85546875" customWidth="1"/>
    <col min="2316" max="2316" width="24.42578125" customWidth="1"/>
    <col min="2317" max="2317" width="12.85546875" customWidth="1"/>
    <col min="2318" max="2318" width="14.140625" customWidth="1"/>
    <col min="2319" max="2320" width="14.28515625" customWidth="1"/>
    <col min="2322" max="2322" width="12.28515625" customWidth="1"/>
    <col min="2324" max="2324" width="9.85546875" bestFit="1" customWidth="1"/>
    <col min="2325" max="2325" width="15.7109375" customWidth="1"/>
    <col min="2326" max="2326" width="14.28515625" customWidth="1"/>
    <col min="2561" max="2561" width="2.85546875" customWidth="1"/>
    <col min="2562" max="2562" width="15.7109375" customWidth="1"/>
    <col min="2563" max="2563" width="18.85546875" customWidth="1"/>
    <col min="2564" max="2564" width="38.140625" customWidth="1"/>
    <col min="2565" max="2565" width="25.5703125" customWidth="1"/>
    <col min="2566" max="2566" width="15.140625" customWidth="1"/>
    <col min="2567" max="2567" width="13.42578125" customWidth="1"/>
    <col min="2568" max="2568" width="16.28515625" customWidth="1"/>
    <col min="2569" max="2570" width="15.5703125" customWidth="1"/>
    <col min="2571" max="2571" width="16.85546875" customWidth="1"/>
    <col min="2572" max="2572" width="24.42578125" customWidth="1"/>
    <col min="2573" max="2573" width="12.85546875" customWidth="1"/>
    <col min="2574" max="2574" width="14.140625" customWidth="1"/>
    <col min="2575" max="2576" width="14.28515625" customWidth="1"/>
    <col min="2578" max="2578" width="12.28515625" customWidth="1"/>
    <col min="2580" max="2580" width="9.85546875" bestFit="1" customWidth="1"/>
    <col min="2581" max="2581" width="15.7109375" customWidth="1"/>
    <col min="2582" max="2582" width="14.28515625" customWidth="1"/>
    <col min="2817" max="2817" width="2.85546875" customWidth="1"/>
    <col min="2818" max="2818" width="15.7109375" customWidth="1"/>
    <col min="2819" max="2819" width="18.85546875" customWidth="1"/>
    <col min="2820" max="2820" width="38.140625" customWidth="1"/>
    <col min="2821" max="2821" width="25.5703125" customWidth="1"/>
    <col min="2822" max="2822" width="15.140625" customWidth="1"/>
    <col min="2823" max="2823" width="13.42578125" customWidth="1"/>
    <col min="2824" max="2824" width="16.28515625" customWidth="1"/>
    <col min="2825" max="2826" width="15.5703125" customWidth="1"/>
    <col min="2827" max="2827" width="16.85546875" customWidth="1"/>
    <col min="2828" max="2828" width="24.42578125" customWidth="1"/>
    <col min="2829" max="2829" width="12.85546875" customWidth="1"/>
    <col min="2830" max="2830" width="14.140625" customWidth="1"/>
    <col min="2831" max="2832" width="14.28515625" customWidth="1"/>
    <col min="2834" max="2834" width="12.28515625" customWidth="1"/>
    <col min="2836" max="2836" width="9.85546875" bestFit="1" customWidth="1"/>
    <col min="2837" max="2837" width="15.7109375" customWidth="1"/>
    <col min="2838" max="2838" width="14.28515625" customWidth="1"/>
    <col min="3073" max="3073" width="2.85546875" customWidth="1"/>
    <col min="3074" max="3074" width="15.7109375" customWidth="1"/>
    <col min="3075" max="3075" width="18.85546875" customWidth="1"/>
    <col min="3076" max="3076" width="38.140625" customWidth="1"/>
    <col min="3077" max="3077" width="25.5703125" customWidth="1"/>
    <col min="3078" max="3078" width="15.140625" customWidth="1"/>
    <col min="3079" max="3079" width="13.42578125" customWidth="1"/>
    <col min="3080" max="3080" width="16.28515625" customWidth="1"/>
    <col min="3081" max="3082" width="15.5703125" customWidth="1"/>
    <col min="3083" max="3083" width="16.85546875" customWidth="1"/>
    <col min="3084" max="3084" width="24.42578125" customWidth="1"/>
    <col min="3085" max="3085" width="12.85546875" customWidth="1"/>
    <col min="3086" max="3086" width="14.140625" customWidth="1"/>
    <col min="3087" max="3088" width="14.28515625" customWidth="1"/>
    <col min="3090" max="3090" width="12.28515625" customWidth="1"/>
    <col min="3092" max="3092" width="9.85546875" bestFit="1" customWidth="1"/>
    <col min="3093" max="3093" width="15.7109375" customWidth="1"/>
    <col min="3094" max="3094" width="14.28515625" customWidth="1"/>
    <col min="3329" max="3329" width="2.85546875" customWidth="1"/>
    <col min="3330" max="3330" width="15.7109375" customWidth="1"/>
    <col min="3331" max="3331" width="18.85546875" customWidth="1"/>
    <col min="3332" max="3332" width="38.140625" customWidth="1"/>
    <col min="3333" max="3333" width="25.5703125" customWidth="1"/>
    <col min="3334" max="3334" width="15.140625" customWidth="1"/>
    <col min="3335" max="3335" width="13.42578125" customWidth="1"/>
    <col min="3336" max="3336" width="16.28515625" customWidth="1"/>
    <col min="3337" max="3338" width="15.5703125" customWidth="1"/>
    <col min="3339" max="3339" width="16.85546875" customWidth="1"/>
    <col min="3340" max="3340" width="24.42578125" customWidth="1"/>
    <col min="3341" max="3341" width="12.85546875" customWidth="1"/>
    <col min="3342" max="3342" width="14.140625" customWidth="1"/>
    <col min="3343" max="3344" width="14.28515625" customWidth="1"/>
    <col min="3346" max="3346" width="12.28515625" customWidth="1"/>
    <col min="3348" max="3348" width="9.85546875" bestFit="1" customWidth="1"/>
    <col min="3349" max="3349" width="15.7109375" customWidth="1"/>
    <col min="3350" max="3350" width="14.28515625" customWidth="1"/>
    <col min="3585" max="3585" width="2.85546875" customWidth="1"/>
    <col min="3586" max="3586" width="15.7109375" customWidth="1"/>
    <col min="3587" max="3587" width="18.85546875" customWidth="1"/>
    <col min="3588" max="3588" width="38.140625" customWidth="1"/>
    <col min="3589" max="3589" width="25.5703125" customWidth="1"/>
    <col min="3590" max="3590" width="15.140625" customWidth="1"/>
    <col min="3591" max="3591" width="13.42578125" customWidth="1"/>
    <col min="3592" max="3592" width="16.28515625" customWidth="1"/>
    <col min="3593" max="3594" width="15.5703125" customWidth="1"/>
    <col min="3595" max="3595" width="16.85546875" customWidth="1"/>
    <col min="3596" max="3596" width="24.42578125" customWidth="1"/>
    <col min="3597" max="3597" width="12.85546875" customWidth="1"/>
    <col min="3598" max="3598" width="14.140625" customWidth="1"/>
    <col min="3599" max="3600" width="14.28515625" customWidth="1"/>
    <col min="3602" max="3602" width="12.28515625" customWidth="1"/>
    <col min="3604" max="3604" width="9.85546875" bestFit="1" customWidth="1"/>
    <col min="3605" max="3605" width="15.7109375" customWidth="1"/>
    <col min="3606" max="3606" width="14.28515625" customWidth="1"/>
    <col min="3841" max="3841" width="2.85546875" customWidth="1"/>
    <col min="3842" max="3842" width="15.7109375" customWidth="1"/>
    <col min="3843" max="3843" width="18.85546875" customWidth="1"/>
    <col min="3844" max="3844" width="38.140625" customWidth="1"/>
    <col min="3845" max="3845" width="25.5703125" customWidth="1"/>
    <col min="3846" max="3846" width="15.140625" customWidth="1"/>
    <col min="3847" max="3847" width="13.42578125" customWidth="1"/>
    <col min="3848" max="3848" width="16.28515625" customWidth="1"/>
    <col min="3849" max="3850" width="15.5703125" customWidth="1"/>
    <col min="3851" max="3851" width="16.85546875" customWidth="1"/>
    <col min="3852" max="3852" width="24.42578125" customWidth="1"/>
    <col min="3853" max="3853" width="12.85546875" customWidth="1"/>
    <col min="3854" max="3854" width="14.140625" customWidth="1"/>
    <col min="3855" max="3856" width="14.28515625" customWidth="1"/>
    <col min="3858" max="3858" width="12.28515625" customWidth="1"/>
    <col min="3860" max="3860" width="9.85546875" bestFit="1" customWidth="1"/>
    <col min="3861" max="3861" width="15.7109375" customWidth="1"/>
    <col min="3862" max="3862" width="14.28515625" customWidth="1"/>
    <col min="4097" max="4097" width="2.85546875" customWidth="1"/>
    <col min="4098" max="4098" width="15.7109375" customWidth="1"/>
    <col min="4099" max="4099" width="18.85546875" customWidth="1"/>
    <col min="4100" max="4100" width="38.140625" customWidth="1"/>
    <col min="4101" max="4101" width="25.5703125" customWidth="1"/>
    <col min="4102" max="4102" width="15.140625" customWidth="1"/>
    <col min="4103" max="4103" width="13.42578125" customWidth="1"/>
    <col min="4104" max="4104" width="16.28515625" customWidth="1"/>
    <col min="4105" max="4106" width="15.5703125" customWidth="1"/>
    <col min="4107" max="4107" width="16.85546875" customWidth="1"/>
    <col min="4108" max="4108" width="24.42578125" customWidth="1"/>
    <col min="4109" max="4109" width="12.85546875" customWidth="1"/>
    <col min="4110" max="4110" width="14.140625" customWidth="1"/>
    <col min="4111" max="4112" width="14.28515625" customWidth="1"/>
    <col min="4114" max="4114" width="12.28515625" customWidth="1"/>
    <col min="4116" max="4116" width="9.85546875" bestFit="1" customWidth="1"/>
    <col min="4117" max="4117" width="15.7109375" customWidth="1"/>
    <col min="4118" max="4118" width="14.28515625" customWidth="1"/>
    <col min="4353" max="4353" width="2.85546875" customWidth="1"/>
    <col min="4354" max="4354" width="15.7109375" customWidth="1"/>
    <col min="4355" max="4355" width="18.85546875" customWidth="1"/>
    <col min="4356" max="4356" width="38.140625" customWidth="1"/>
    <col min="4357" max="4357" width="25.5703125" customWidth="1"/>
    <col min="4358" max="4358" width="15.140625" customWidth="1"/>
    <col min="4359" max="4359" width="13.42578125" customWidth="1"/>
    <col min="4360" max="4360" width="16.28515625" customWidth="1"/>
    <col min="4361" max="4362" width="15.5703125" customWidth="1"/>
    <col min="4363" max="4363" width="16.85546875" customWidth="1"/>
    <col min="4364" max="4364" width="24.42578125" customWidth="1"/>
    <col min="4365" max="4365" width="12.85546875" customWidth="1"/>
    <col min="4366" max="4366" width="14.140625" customWidth="1"/>
    <col min="4367" max="4368" width="14.28515625" customWidth="1"/>
    <col min="4370" max="4370" width="12.28515625" customWidth="1"/>
    <col min="4372" max="4372" width="9.85546875" bestFit="1" customWidth="1"/>
    <col min="4373" max="4373" width="15.7109375" customWidth="1"/>
    <col min="4374" max="4374" width="14.28515625" customWidth="1"/>
    <col min="4609" max="4609" width="2.85546875" customWidth="1"/>
    <col min="4610" max="4610" width="15.7109375" customWidth="1"/>
    <col min="4611" max="4611" width="18.85546875" customWidth="1"/>
    <col min="4612" max="4612" width="38.140625" customWidth="1"/>
    <col min="4613" max="4613" width="25.5703125" customWidth="1"/>
    <col min="4614" max="4614" width="15.140625" customWidth="1"/>
    <col min="4615" max="4615" width="13.42578125" customWidth="1"/>
    <col min="4616" max="4616" width="16.28515625" customWidth="1"/>
    <col min="4617" max="4618" width="15.5703125" customWidth="1"/>
    <col min="4619" max="4619" width="16.85546875" customWidth="1"/>
    <col min="4620" max="4620" width="24.42578125" customWidth="1"/>
    <col min="4621" max="4621" width="12.85546875" customWidth="1"/>
    <col min="4622" max="4622" width="14.140625" customWidth="1"/>
    <col min="4623" max="4624" width="14.28515625" customWidth="1"/>
    <col min="4626" max="4626" width="12.28515625" customWidth="1"/>
    <col min="4628" max="4628" width="9.85546875" bestFit="1" customWidth="1"/>
    <col min="4629" max="4629" width="15.7109375" customWidth="1"/>
    <col min="4630" max="4630" width="14.28515625" customWidth="1"/>
    <col min="4865" max="4865" width="2.85546875" customWidth="1"/>
    <col min="4866" max="4866" width="15.7109375" customWidth="1"/>
    <col min="4867" max="4867" width="18.85546875" customWidth="1"/>
    <col min="4868" max="4868" width="38.140625" customWidth="1"/>
    <col min="4869" max="4869" width="25.5703125" customWidth="1"/>
    <col min="4870" max="4870" width="15.140625" customWidth="1"/>
    <col min="4871" max="4871" width="13.42578125" customWidth="1"/>
    <col min="4872" max="4872" width="16.28515625" customWidth="1"/>
    <col min="4873" max="4874" width="15.5703125" customWidth="1"/>
    <col min="4875" max="4875" width="16.85546875" customWidth="1"/>
    <col min="4876" max="4876" width="24.42578125" customWidth="1"/>
    <col min="4877" max="4877" width="12.85546875" customWidth="1"/>
    <col min="4878" max="4878" width="14.140625" customWidth="1"/>
    <col min="4879" max="4880" width="14.28515625" customWidth="1"/>
    <col min="4882" max="4882" width="12.28515625" customWidth="1"/>
    <col min="4884" max="4884" width="9.85546875" bestFit="1" customWidth="1"/>
    <col min="4885" max="4885" width="15.7109375" customWidth="1"/>
    <col min="4886" max="4886" width="14.28515625" customWidth="1"/>
    <col min="5121" max="5121" width="2.85546875" customWidth="1"/>
    <col min="5122" max="5122" width="15.7109375" customWidth="1"/>
    <col min="5123" max="5123" width="18.85546875" customWidth="1"/>
    <col min="5124" max="5124" width="38.140625" customWidth="1"/>
    <col min="5125" max="5125" width="25.5703125" customWidth="1"/>
    <col min="5126" max="5126" width="15.140625" customWidth="1"/>
    <col min="5127" max="5127" width="13.42578125" customWidth="1"/>
    <col min="5128" max="5128" width="16.28515625" customWidth="1"/>
    <col min="5129" max="5130" width="15.5703125" customWidth="1"/>
    <col min="5131" max="5131" width="16.85546875" customWidth="1"/>
    <col min="5132" max="5132" width="24.42578125" customWidth="1"/>
    <col min="5133" max="5133" width="12.85546875" customWidth="1"/>
    <col min="5134" max="5134" width="14.140625" customWidth="1"/>
    <col min="5135" max="5136" width="14.28515625" customWidth="1"/>
    <col min="5138" max="5138" width="12.28515625" customWidth="1"/>
    <col min="5140" max="5140" width="9.85546875" bestFit="1" customWidth="1"/>
    <col min="5141" max="5141" width="15.7109375" customWidth="1"/>
    <col min="5142" max="5142" width="14.28515625" customWidth="1"/>
    <col min="5377" max="5377" width="2.85546875" customWidth="1"/>
    <col min="5378" max="5378" width="15.7109375" customWidth="1"/>
    <col min="5379" max="5379" width="18.85546875" customWidth="1"/>
    <col min="5380" max="5380" width="38.140625" customWidth="1"/>
    <col min="5381" max="5381" width="25.5703125" customWidth="1"/>
    <col min="5382" max="5382" width="15.140625" customWidth="1"/>
    <col min="5383" max="5383" width="13.42578125" customWidth="1"/>
    <col min="5384" max="5384" width="16.28515625" customWidth="1"/>
    <col min="5385" max="5386" width="15.5703125" customWidth="1"/>
    <col min="5387" max="5387" width="16.85546875" customWidth="1"/>
    <col min="5388" max="5388" width="24.42578125" customWidth="1"/>
    <col min="5389" max="5389" width="12.85546875" customWidth="1"/>
    <col min="5390" max="5390" width="14.140625" customWidth="1"/>
    <col min="5391" max="5392" width="14.28515625" customWidth="1"/>
    <col min="5394" max="5394" width="12.28515625" customWidth="1"/>
    <col min="5396" max="5396" width="9.85546875" bestFit="1" customWidth="1"/>
    <col min="5397" max="5397" width="15.7109375" customWidth="1"/>
    <col min="5398" max="5398" width="14.28515625" customWidth="1"/>
    <col min="5633" max="5633" width="2.85546875" customWidth="1"/>
    <col min="5634" max="5634" width="15.7109375" customWidth="1"/>
    <col min="5635" max="5635" width="18.85546875" customWidth="1"/>
    <col min="5636" max="5636" width="38.140625" customWidth="1"/>
    <col min="5637" max="5637" width="25.5703125" customWidth="1"/>
    <col min="5638" max="5638" width="15.140625" customWidth="1"/>
    <col min="5639" max="5639" width="13.42578125" customWidth="1"/>
    <col min="5640" max="5640" width="16.28515625" customWidth="1"/>
    <col min="5641" max="5642" width="15.5703125" customWidth="1"/>
    <col min="5643" max="5643" width="16.85546875" customWidth="1"/>
    <col min="5644" max="5644" width="24.42578125" customWidth="1"/>
    <col min="5645" max="5645" width="12.85546875" customWidth="1"/>
    <col min="5646" max="5646" width="14.140625" customWidth="1"/>
    <col min="5647" max="5648" width="14.28515625" customWidth="1"/>
    <col min="5650" max="5650" width="12.28515625" customWidth="1"/>
    <col min="5652" max="5652" width="9.85546875" bestFit="1" customWidth="1"/>
    <col min="5653" max="5653" width="15.7109375" customWidth="1"/>
    <col min="5654" max="5654" width="14.28515625" customWidth="1"/>
    <col min="5889" max="5889" width="2.85546875" customWidth="1"/>
    <col min="5890" max="5890" width="15.7109375" customWidth="1"/>
    <col min="5891" max="5891" width="18.85546875" customWidth="1"/>
    <col min="5892" max="5892" width="38.140625" customWidth="1"/>
    <col min="5893" max="5893" width="25.5703125" customWidth="1"/>
    <col min="5894" max="5894" width="15.140625" customWidth="1"/>
    <col min="5895" max="5895" width="13.42578125" customWidth="1"/>
    <col min="5896" max="5896" width="16.28515625" customWidth="1"/>
    <col min="5897" max="5898" width="15.5703125" customWidth="1"/>
    <col min="5899" max="5899" width="16.85546875" customWidth="1"/>
    <col min="5900" max="5900" width="24.42578125" customWidth="1"/>
    <col min="5901" max="5901" width="12.85546875" customWidth="1"/>
    <col min="5902" max="5902" width="14.140625" customWidth="1"/>
    <col min="5903" max="5904" width="14.28515625" customWidth="1"/>
    <col min="5906" max="5906" width="12.28515625" customWidth="1"/>
    <col min="5908" max="5908" width="9.85546875" bestFit="1" customWidth="1"/>
    <col min="5909" max="5909" width="15.7109375" customWidth="1"/>
    <col min="5910" max="5910" width="14.28515625" customWidth="1"/>
    <col min="6145" max="6145" width="2.85546875" customWidth="1"/>
    <col min="6146" max="6146" width="15.7109375" customWidth="1"/>
    <col min="6147" max="6147" width="18.85546875" customWidth="1"/>
    <col min="6148" max="6148" width="38.140625" customWidth="1"/>
    <col min="6149" max="6149" width="25.5703125" customWidth="1"/>
    <col min="6150" max="6150" width="15.140625" customWidth="1"/>
    <col min="6151" max="6151" width="13.42578125" customWidth="1"/>
    <col min="6152" max="6152" width="16.28515625" customWidth="1"/>
    <col min="6153" max="6154" width="15.5703125" customWidth="1"/>
    <col min="6155" max="6155" width="16.85546875" customWidth="1"/>
    <col min="6156" max="6156" width="24.42578125" customWidth="1"/>
    <col min="6157" max="6157" width="12.85546875" customWidth="1"/>
    <col min="6158" max="6158" width="14.140625" customWidth="1"/>
    <col min="6159" max="6160" width="14.28515625" customWidth="1"/>
    <col min="6162" max="6162" width="12.28515625" customWidth="1"/>
    <col min="6164" max="6164" width="9.85546875" bestFit="1" customWidth="1"/>
    <col min="6165" max="6165" width="15.7109375" customWidth="1"/>
    <col min="6166" max="6166" width="14.28515625" customWidth="1"/>
    <col min="6401" max="6401" width="2.85546875" customWidth="1"/>
    <col min="6402" max="6402" width="15.7109375" customWidth="1"/>
    <col min="6403" max="6403" width="18.85546875" customWidth="1"/>
    <col min="6404" max="6404" width="38.140625" customWidth="1"/>
    <col min="6405" max="6405" width="25.5703125" customWidth="1"/>
    <col min="6406" max="6406" width="15.140625" customWidth="1"/>
    <col min="6407" max="6407" width="13.42578125" customWidth="1"/>
    <col min="6408" max="6408" width="16.28515625" customWidth="1"/>
    <col min="6409" max="6410" width="15.5703125" customWidth="1"/>
    <col min="6411" max="6411" width="16.85546875" customWidth="1"/>
    <col min="6412" max="6412" width="24.42578125" customWidth="1"/>
    <col min="6413" max="6413" width="12.85546875" customWidth="1"/>
    <col min="6414" max="6414" width="14.140625" customWidth="1"/>
    <col min="6415" max="6416" width="14.28515625" customWidth="1"/>
    <col min="6418" max="6418" width="12.28515625" customWidth="1"/>
    <col min="6420" max="6420" width="9.85546875" bestFit="1" customWidth="1"/>
    <col min="6421" max="6421" width="15.7109375" customWidth="1"/>
    <col min="6422" max="6422" width="14.28515625" customWidth="1"/>
    <col min="6657" max="6657" width="2.85546875" customWidth="1"/>
    <col min="6658" max="6658" width="15.7109375" customWidth="1"/>
    <col min="6659" max="6659" width="18.85546875" customWidth="1"/>
    <col min="6660" max="6660" width="38.140625" customWidth="1"/>
    <col min="6661" max="6661" width="25.5703125" customWidth="1"/>
    <col min="6662" max="6662" width="15.140625" customWidth="1"/>
    <col min="6663" max="6663" width="13.42578125" customWidth="1"/>
    <col min="6664" max="6664" width="16.28515625" customWidth="1"/>
    <col min="6665" max="6666" width="15.5703125" customWidth="1"/>
    <col min="6667" max="6667" width="16.85546875" customWidth="1"/>
    <col min="6668" max="6668" width="24.42578125" customWidth="1"/>
    <col min="6669" max="6669" width="12.85546875" customWidth="1"/>
    <col min="6670" max="6670" width="14.140625" customWidth="1"/>
    <col min="6671" max="6672" width="14.28515625" customWidth="1"/>
    <col min="6674" max="6674" width="12.28515625" customWidth="1"/>
    <col min="6676" max="6676" width="9.85546875" bestFit="1" customWidth="1"/>
    <col min="6677" max="6677" width="15.7109375" customWidth="1"/>
    <col min="6678" max="6678" width="14.28515625" customWidth="1"/>
    <col min="6913" max="6913" width="2.85546875" customWidth="1"/>
    <col min="6914" max="6914" width="15.7109375" customWidth="1"/>
    <col min="6915" max="6915" width="18.85546875" customWidth="1"/>
    <col min="6916" max="6916" width="38.140625" customWidth="1"/>
    <col min="6917" max="6917" width="25.5703125" customWidth="1"/>
    <col min="6918" max="6918" width="15.140625" customWidth="1"/>
    <col min="6919" max="6919" width="13.42578125" customWidth="1"/>
    <col min="6920" max="6920" width="16.28515625" customWidth="1"/>
    <col min="6921" max="6922" width="15.5703125" customWidth="1"/>
    <col min="6923" max="6923" width="16.85546875" customWidth="1"/>
    <col min="6924" max="6924" width="24.42578125" customWidth="1"/>
    <col min="6925" max="6925" width="12.85546875" customWidth="1"/>
    <col min="6926" max="6926" width="14.140625" customWidth="1"/>
    <col min="6927" max="6928" width="14.28515625" customWidth="1"/>
    <col min="6930" max="6930" width="12.28515625" customWidth="1"/>
    <col min="6932" max="6932" width="9.85546875" bestFit="1" customWidth="1"/>
    <col min="6933" max="6933" width="15.7109375" customWidth="1"/>
    <col min="6934" max="6934" width="14.28515625" customWidth="1"/>
    <col min="7169" max="7169" width="2.85546875" customWidth="1"/>
    <col min="7170" max="7170" width="15.7109375" customWidth="1"/>
    <col min="7171" max="7171" width="18.85546875" customWidth="1"/>
    <col min="7172" max="7172" width="38.140625" customWidth="1"/>
    <col min="7173" max="7173" width="25.5703125" customWidth="1"/>
    <col min="7174" max="7174" width="15.140625" customWidth="1"/>
    <col min="7175" max="7175" width="13.42578125" customWidth="1"/>
    <col min="7176" max="7176" width="16.28515625" customWidth="1"/>
    <col min="7177" max="7178" width="15.5703125" customWidth="1"/>
    <col min="7179" max="7179" width="16.85546875" customWidth="1"/>
    <col min="7180" max="7180" width="24.42578125" customWidth="1"/>
    <col min="7181" max="7181" width="12.85546875" customWidth="1"/>
    <col min="7182" max="7182" width="14.140625" customWidth="1"/>
    <col min="7183" max="7184" width="14.28515625" customWidth="1"/>
    <col min="7186" max="7186" width="12.28515625" customWidth="1"/>
    <col min="7188" max="7188" width="9.85546875" bestFit="1" customWidth="1"/>
    <col min="7189" max="7189" width="15.7109375" customWidth="1"/>
    <col min="7190" max="7190" width="14.28515625" customWidth="1"/>
    <col min="7425" max="7425" width="2.85546875" customWidth="1"/>
    <col min="7426" max="7426" width="15.7109375" customWidth="1"/>
    <col min="7427" max="7427" width="18.85546875" customWidth="1"/>
    <col min="7428" max="7428" width="38.140625" customWidth="1"/>
    <col min="7429" max="7429" width="25.5703125" customWidth="1"/>
    <col min="7430" max="7430" width="15.140625" customWidth="1"/>
    <col min="7431" max="7431" width="13.42578125" customWidth="1"/>
    <col min="7432" max="7432" width="16.28515625" customWidth="1"/>
    <col min="7433" max="7434" width="15.5703125" customWidth="1"/>
    <col min="7435" max="7435" width="16.85546875" customWidth="1"/>
    <col min="7436" max="7436" width="24.42578125" customWidth="1"/>
    <col min="7437" max="7437" width="12.85546875" customWidth="1"/>
    <col min="7438" max="7438" width="14.140625" customWidth="1"/>
    <col min="7439" max="7440" width="14.28515625" customWidth="1"/>
    <col min="7442" max="7442" width="12.28515625" customWidth="1"/>
    <col min="7444" max="7444" width="9.85546875" bestFit="1" customWidth="1"/>
    <col min="7445" max="7445" width="15.7109375" customWidth="1"/>
    <col min="7446" max="7446" width="14.28515625" customWidth="1"/>
    <col min="7681" max="7681" width="2.85546875" customWidth="1"/>
    <col min="7682" max="7682" width="15.7109375" customWidth="1"/>
    <col min="7683" max="7683" width="18.85546875" customWidth="1"/>
    <col min="7684" max="7684" width="38.140625" customWidth="1"/>
    <col min="7685" max="7685" width="25.5703125" customWidth="1"/>
    <col min="7686" max="7686" width="15.140625" customWidth="1"/>
    <col min="7687" max="7687" width="13.42578125" customWidth="1"/>
    <col min="7688" max="7688" width="16.28515625" customWidth="1"/>
    <col min="7689" max="7690" width="15.5703125" customWidth="1"/>
    <col min="7691" max="7691" width="16.85546875" customWidth="1"/>
    <col min="7692" max="7692" width="24.42578125" customWidth="1"/>
    <col min="7693" max="7693" width="12.85546875" customWidth="1"/>
    <col min="7694" max="7694" width="14.140625" customWidth="1"/>
    <col min="7695" max="7696" width="14.28515625" customWidth="1"/>
    <col min="7698" max="7698" width="12.28515625" customWidth="1"/>
    <col min="7700" max="7700" width="9.85546875" bestFit="1" customWidth="1"/>
    <col min="7701" max="7701" width="15.7109375" customWidth="1"/>
    <col min="7702" max="7702" width="14.28515625" customWidth="1"/>
    <col min="7937" max="7937" width="2.85546875" customWidth="1"/>
    <col min="7938" max="7938" width="15.7109375" customWidth="1"/>
    <col min="7939" max="7939" width="18.85546875" customWidth="1"/>
    <col min="7940" max="7940" width="38.140625" customWidth="1"/>
    <col min="7941" max="7941" width="25.5703125" customWidth="1"/>
    <col min="7942" max="7942" width="15.140625" customWidth="1"/>
    <col min="7943" max="7943" width="13.42578125" customWidth="1"/>
    <col min="7944" max="7944" width="16.28515625" customWidth="1"/>
    <col min="7945" max="7946" width="15.5703125" customWidth="1"/>
    <col min="7947" max="7947" width="16.85546875" customWidth="1"/>
    <col min="7948" max="7948" width="24.42578125" customWidth="1"/>
    <col min="7949" max="7949" width="12.85546875" customWidth="1"/>
    <col min="7950" max="7950" width="14.140625" customWidth="1"/>
    <col min="7951" max="7952" width="14.28515625" customWidth="1"/>
    <col min="7954" max="7954" width="12.28515625" customWidth="1"/>
    <col min="7956" max="7956" width="9.85546875" bestFit="1" customWidth="1"/>
    <col min="7957" max="7957" width="15.7109375" customWidth="1"/>
    <col min="7958" max="7958" width="14.28515625" customWidth="1"/>
    <col min="8193" max="8193" width="2.85546875" customWidth="1"/>
    <col min="8194" max="8194" width="15.7109375" customWidth="1"/>
    <col min="8195" max="8195" width="18.85546875" customWidth="1"/>
    <col min="8196" max="8196" width="38.140625" customWidth="1"/>
    <col min="8197" max="8197" width="25.5703125" customWidth="1"/>
    <col min="8198" max="8198" width="15.140625" customWidth="1"/>
    <col min="8199" max="8199" width="13.42578125" customWidth="1"/>
    <col min="8200" max="8200" width="16.28515625" customWidth="1"/>
    <col min="8201" max="8202" width="15.5703125" customWidth="1"/>
    <col min="8203" max="8203" width="16.85546875" customWidth="1"/>
    <col min="8204" max="8204" width="24.42578125" customWidth="1"/>
    <col min="8205" max="8205" width="12.85546875" customWidth="1"/>
    <col min="8206" max="8206" width="14.140625" customWidth="1"/>
    <col min="8207" max="8208" width="14.28515625" customWidth="1"/>
    <col min="8210" max="8210" width="12.28515625" customWidth="1"/>
    <col min="8212" max="8212" width="9.85546875" bestFit="1" customWidth="1"/>
    <col min="8213" max="8213" width="15.7109375" customWidth="1"/>
    <col min="8214" max="8214" width="14.28515625" customWidth="1"/>
    <col min="8449" max="8449" width="2.85546875" customWidth="1"/>
    <col min="8450" max="8450" width="15.7109375" customWidth="1"/>
    <col min="8451" max="8451" width="18.85546875" customWidth="1"/>
    <col min="8452" max="8452" width="38.140625" customWidth="1"/>
    <col min="8453" max="8453" width="25.5703125" customWidth="1"/>
    <col min="8454" max="8454" width="15.140625" customWidth="1"/>
    <col min="8455" max="8455" width="13.42578125" customWidth="1"/>
    <col min="8456" max="8456" width="16.28515625" customWidth="1"/>
    <col min="8457" max="8458" width="15.5703125" customWidth="1"/>
    <col min="8459" max="8459" width="16.85546875" customWidth="1"/>
    <col min="8460" max="8460" width="24.42578125" customWidth="1"/>
    <col min="8461" max="8461" width="12.85546875" customWidth="1"/>
    <col min="8462" max="8462" width="14.140625" customWidth="1"/>
    <col min="8463" max="8464" width="14.28515625" customWidth="1"/>
    <col min="8466" max="8466" width="12.28515625" customWidth="1"/>
    <col min="8468" max="8468" width="9.85546875" bestFit="1" customWidth="1"/>
    <col min="8469" max="8469" width="15.7109375" customWidth="1"/>
    <col min="8470" max="8470" width="14.28515625" customWidth="1"/>
    <col min="8705" max="8705" width="2.85546875" customWidth="1"/>
    <col min="8706" max="8706" width="15.7109375" customWidth="1"/>
    <col min="8707" max="8707" width="18.85546875" customWidth="1"/>
    <col min="8708" max="8708" width="38.140625" customWidth="1"/>
    <col min="8709" max="8709" width="25.5703125" customWidth="1"/>
    <col min="8710" max="8710" width="15.140625" customWidth="1"/>
    <col min="8711" max="8711" width="13.42578125" customWidth="1"/>
    <col min="8712" max="8712" width="16.28515625" customWidth="1"/>
    <col min="8713" max="8714" width="15.5703125" customWidth="1"/>
    <col min="8715" max="8715" width="16.85546875" customWidth="1"/>
    <col min="8716" max="8716" width="24.42578125" customWidth="1"/>
    <col min="8717" max="8717" width="12.85546875" customWidth="1"/>
    <col min="8718" max="8718" width="14.140625" customWidth="1"/>
    <col min="8719" max="8720" width="14.28515625" customWidth="1"/>
    <col min="8722" max="8722" width="12.28515625" customWidth="1"/>
    <col min="8724" max="8724" width="9.85546875" bestFit="1" customWidth="1"/>
    <col min="8725" max="8725" width="15.7109375" customWidth="1"/>
    <col min="8726" max="8726" width="14.28515625" customWidth="1"/>
    <col min="8961" max="8961" width="2.85546875" customWidth="1"/>
    <col min="8962" max="8962" width="15.7109375" customWidth="1"/>
    <col min="8963" max="8963" width="18.85546875" customWidth="1"/>
    <col min="8964" max="8964" width="38.140625" customWidth="1"/>
    <col min="8965" max="8965" width="25.5703125" customWidth="1"/>
    <col min="8966" max="8966" width="15.140625" customWidth="1"/>
    <col min="8967" max="8967" width="13.42578125" customWidth="1"/>
    <col min="8968" max="8968" width="16.28515625" customWidth="1"/>
    <col min="8969" max="8970" width="15.5703125" customWidth="1"/>
    <col min="8971" max="8971" width="16.85546875" customWidth="1"/>
    <col min="8972" max="8972" width="24.42578125" customWidth="1"/>
    <col min="8973" max="8973" width="12.85546875" customWidth="1"/>
    <col min="8974" max="8974" width="14.140625" customWidth="1"/>
    <col min="8975" max="8976" width="14.28515625" customWidth="1"/>
    <col min="8978" max="8978" width="12.28515625" customWidth="1"/>
    <col min="8980" max="8980" width="9.85546875" bestFit="1" customWidth="1"/>
    <col min="8981" max="8981" width="15.7109375" customWidth="1"/>
    <col min="8982" max="8982" width="14.28515625" customWidth="1"/>
    <col min="9217" max="9217" width="2.85546875" customWidth="1"/>
    <col min="9218" max="9218" width="15.7109375" customWidth="1"/>
    <col min="9219" max="9219" width="18.85546875" customWidth="1"/>
    <col min="9220" max="9220" width="38.140625" customWidth="1"/>
    <col min="9221" max="9221" width="25.5703125" customWidth="1"/>
    <col min="9222" max="9222" width="15.140625" customWidth="1"/>
    <col min="9223" max="9223" width="13.42578125" customWidth="1"/>
    <col min="9224" max="9224" width="16.28515625" customWidth="1"/>
    <col min="9225" max="9226" width="15.5703125" customWidth="1"/>
    <col min="9227" max="9227" width="16.85546875" customWidth="1"/>
    <col min="9228" max="9228" width="24.42578125" customWidth="1"/>
    <col min="9229" max="9229" width="12.85546875" customWidth="1"/>
    <col min="9230" max="9230" width="14.140625" customWidth="1"/>
    <col min="9231" max="9232" width="14.28515625" customWidth="1"/>
    <col min="9234" max="9234" width="12.28515625" customWidth="1"/>
    <col min="9236" max="9236" width="9.85546875" bestFit="1" customWidth="1"/>
    <col min="9237" max="9237" width="15.7109375" customWidth="1"/>
    <col min="9238" max="9238" width="14.28515625" customWidth="1"/>
    <col min="9473" max="9473" width="2.85546875" customWidth="1"/>
    <col min="9474" max="9474" width="15.7109375" customWidth="1"/>
    <col min="9475" max="9475" width="18.85546875" customWidth="1"/>
    <col min="9476" max="9476" width="38.140625" customWidth="1"/>
    <col min="9477" max="9477" width="25.5703125" customWidth="1"/>
    <col min="9478" max="9478" width="15.140625" customWidth="1"/>
    <col min="9479" max="9479" width="13.42578125" customWidth="1"/>
    <col min="9480" max="9480" width="16.28515625" customWidth="1"/>
    <col min="9481" max="9482" width="15.5703125" customWidth="1"/>
    <col min="9483" max="9483" width="16.85546875" customWidth="1"/>
    <col min="9484" max="9484" width="24.42578125" customWidth="1"/>
    <col min="9485" max="9485" width="12.85546875" customWidth="1"/>
    <col min="9486" max="9486" width="14.140625" customWidth="1"/>
    <col min="9487" max="9488" width="14.28515625" customWidth="1"/>
    <col min="9490" max="9490" width="12.28515625" customWidth="1"/>
    <col min="9492" max="9492" width="9.85546875" bestFit="1" customWidth="1"/>
    <col min="9493" max="9493" width="15.7109375" customWidth="1"/>
    <col min="9494" max="9494" width="14.28515625" customWidth="1"/>
    <col min="9729" max="9729" width="2.85546875" customWidth="1"/>
    <col min="9730" max="9730" width="15.7109375" customWidth="1"/>
    <col min="9731" max="9731" width="18.85546875" customWidth="1"/>
    <col min="9732" max="9732" width="38.140625" customWidth="1"/>
    <col min="9733" max="9733" width="25.5703125" customWidth="1"/>
    <col min="9734" max="9734" width="15.140625" customWidth="1"/>
    <col min="9735" max="9735" width="13.42578125" customWidth="1"/>
    <col min="9736" max="9736" width="16.28515625" customWidth="1"/>
    <col min="9737" max="9738" width="15.5703125" customWidth="1"/>
    <col min="9739" max="9739" width="16.85546875" customWidth="1"/>
    <col min="9740" max="9740" width="24.42578125" customWidth="1"/>
    <col min="9741" max="9741" width="12.85546875" customWidth="1"/>
    <col min="9742" max="9742" width="14.140625" customWidth="1"/>
    <col min="9743" max="9744" width="14.28515625" customWidth="1"/>
    <col min="9746" max="9746" width="12.28515625" customWidth="1"/>
    <col min="9748" max="9748" width="9.85546875" bestFit="1" customWidth="1"/>
    <col min="9749" max="9749" width="15.7109375" customWidth="1"/>
    <col min="9750" max="9750" width="14.28515625" customWidth="1"/>
    <col min="9985" max="9985" width="2.85546875" customWidth="1"/>
    <col min="9986" max="9986" width="15.7109375" customWidth="1"/>
    <col min="9987" max="9987" width="18.85546875" customWidth="1"/>
    <col min="9988" max="9988" width="38.140625" customWidth="1"/>
    <col min="9989" max="9989" width="25.5703125" customWidth="1"/>
    <col min="9990" max="9990" width="15.140625" customWidth="1"/>
    <col min="9991" max="9991" width="13.42578125" customWidth="1"/>
    <col min="9992" max="9992" width="16.28515625" customWidth="1"/>
    <col min="9993" max="9994" width="15.5703125" customWidth="1"/>
    <col min="9995" max="9995" width="16.85546875" customWidth="1"/>
    <col min="9996" max="9996" width="24.42578125" customWidth="1"/>
    <col min="9997" max="9997" width="12.85546875" customWidth="1"/>
    <col min="9998" max="9998" width="14.140625" customWidth="1"/>
    <col min="9999" max="10000" width="14.28515625" customWidth="1"/>
    <col min="10002" max="10002" width="12.28515625" customWidth="1"/>
    <col min="10004" max="10004" width="9.85546875" bestFit="1" customWidth="1"/>
    <col min="10005" max="10005" width="15.7109375" customWidth="1"/>
    <col min="10006" max="10006" width="14.28515625" customWidth="1"/>
    <col min="10241" max="10241" width="2.85546875" customWidth="1"/>
    <col min="10242" max="10242" width="15.7109375" customWidth="1"/>
    <col min="10243" max="10243" width="18.85546875" customWidth="1"/>
    <col min="10244" max="10244" width="38.140625" customWidth="1"/>
    <col min="10245" max="10245" width="25.5703125" customWidth="1"/>
    <col min="10246" max="10246" width="15.140625" customWidth="1"/>
    <col min="10247" max="10247" width="13.42578125" customWidth="1"/>
    <col min="10248" max="10248" width="16.28515625" customWidth="1"/>
    <col min="10249" max="10250" width="15.5703125" customWidth="1"/>
    <col min="10251" max="10251" width="16.85546875" customWidth="1"/>
    <col min="10252" max="10252" width="24.42578125" customWidth="1"/>
    <col min="10253" max="10253" width="12.85546875" customWidth="1"/>
    <col min="10254" max="10254" width="14.140625" customWidth="1"/>
    <col min="10255" max="10256" width="14.28515625" customWidth="1"/>
    <col min="10258" max="10258" width="12.28515625" customWidth="1"/>
    <col min="10260" max="10260" width="9.85546875" bestFit="1" customWidth="1"/>
    <col min="10261" max="10261" width="15.7109375" customWidth="1"/>
    <col min="10262" max="10262" width="14.28515625" customWidth="1"/>
    <col min="10497" max="10497" width="2.85546875" customWidth="1"/>
    <col min="10498" max="10498" width="15.7109375" customWidth="1"/>
    <col min="10499" max="10499" width="18.85546875" customWidth="1"/>
    <col min="10500" max="10500" width="38.140625" customWidth="1"/>
    <col min="10501" max="10501" width="25.5703125" customWidth="1"/>
    <col min="10502" max="10502" width="15.140625" customWidth="1"/>
    <col min="10503" max="10503" width="13.42578125" customWidth="1"/>
    <col min="10504" max="10504" width="16.28515625" customWidth="1"/>
    <col min="10505" max="10506" width="15.5703125" customWidth="1"/>
    <col min="10507" max="10507" width="16.85546875" customWidth="1"/>
    <col min="10508" max="10508" width="24.42578125" customWidth="1"/>
    <col min="10509" max="10509" width="12.85546875" customWidth="1"/>
    <col min="10510" max="10510" width="14.140625" customWidth="1"/>
    <col min="10511" max="10512" width="14.28515625" customWidth="1"/>
    <col min="10514" max="10514" width="12.28515625" customWidth="1"/>
    <col min="10516" max="10516" width="9.85546875" bestFit="1" customWidth="1"/>
    <col min="10517" max="10517" width="15.7109375" customWidth="1"/>
    <col min="10518" max="10518" width="14.28515625" customWidth="1"/>
    <col min="10753" max="10753" width="2.85546875" customWidth="1"/>
    <col min="10754" max="10754" width="15.7109375" customWidth="1"/>
    <col min="10755" max="10755" width="18.85546875" customWidth="1"/>
    <col min="10756" max="10756" width="38.140625" customWidth="1"/>
    <col min="10757" max="10757" width="25.5703125" customWidth="1"/>
    <col min="10758" max="10758" width="15.140625" customWidth="1"/>
    <col min="10759" max="10759" width="13.42578125" customWidth="1"/>
    <col min="10760" max="10760" width="16.28515625" customWidth="1"/>
    <col min="10761" max="10762" width="15.5703125" customWidth="1"/>
    <col min="10763" max="10763" width="16.85546875" customWidth="1"/>
    <col min="10764" max="10764" width="24.42578125" customWidth="1"/>
    <col min="10765" max="10765" width="12.85546875" customWidth="1"/>
    <col min="10766" max="10766" width="14.140625" customWidth="1"/>
    <col min="10767" max="10768" width="14.28515625" customWidth="1"/>
    <col min="10770" max="10770" width="12.28515625" customWidth="1"/>
    <col min="10772" max="10772" width="9.85546875" bestFit="1" customWidth="1"/>
    <col min="10773" max="10773" width="15.7109375" customWidth="1"/>
    <col min="10774" max="10774" width="14.28515625" customWidth="1"/>
    <col min="11009" max="11009" width="2.85546875" customWidth="1"/>
    <col min="11010" max="11010" width="15.7109375" customWidth="1"/>
    <col min="11011" max="11011" width="18.85546875" customWidth="1"/>
    <col min="11012" max="11012" width="38.140625" customWidth="1"/>
    <col min="11013" max="11013" width="25.5703125" customWidth="1"/>
    <col min="11014" max="11014" width="15.140625" customWidth="1"/>
    <col min="11015" max="11015" width="13.42578125" customWidth="1"/>
    <col min="11016" max="11016" width="16.28515625" customWidth="1"/>
    <col min="11017" max="11018" width="15.5703125" customWidth="1"/>
    <col min="11019" max="11019" width="16.85546875" customWidth="1"/>
    <col min="11020" max="11020" width="24.42578125" customWidth="1"/>
    <col min="11021" max="11021" width="12.85546875" customWidth="1"/>
    <col min="11022" max="11022" width="14.140625" customWidth="1"/>
    <col min="11023" max="11024" width="14.28515625" customWidth="1"/>
    <col min="11026" max="11026" width="12.28515625" customWidth="1"/>
    <col min="11028" max="11028" width="9.85546875" bestFit="1" customWidth="1"/>
    <col min="11029" max="11029" width="15.7109375" customWidth="1"/>
    <col min="11030" max="11030" width="14.28515625" customWidth="1"/>
    <col min="11265" max="11265" width="2.85546875" customWidth="1"/>
    <col min="11266" max="11266" width="15.7109375" customWidth="1"/>
    <col min="11267" max="11267" width="18.85546875" customWidth="1"/>
    <col min="11268" max="11268" width="38.140625" customWidth="1"/>
    <col min="11269" max="11269" width="25.5703125" customWidth="1"/>
    <col min="11270" max="11270" width="15.140625" customWidth="1"/>
    <col min="11271" max="11271" width="13.42578125" customWidth="1"/>
    <col min="11272" max="11272" width="16.28515625" customWidth="1"/>
    <col min="11273" max="11274" width="15.5703125" customWidth="1"/>
    <col min="11275" max="11275" width="16.85546875" customWidth="1"/>
    <col min="11276" max="11276" width="24.42578125" customWidth="1"/>
    <col min="11277" max="11277" width="12.85546875" customWidth="1"/>
    <col min="11278" max="11278" width="14.140625" customWidth="1"/>
    <col min="11279" max="11280" width="14.28515625" customWidth="1"/>
    <col min="11282" max="11282" width="12.28515625" customWidth="1"/>
    <col min="11284" max="11284" width="9.85546875" bestFit="1" customWidth="1"/>
    <col min="11285" max="11285" width="15.7109375" customWidth="1"/>
    <col min="11286" max="11286" width="14.28515625" customWidth="1"/>
    <col min="11521" max="11521" width="2.85546875" customWidth="1"/>
    <col min="11522" max="11522" width="15.7109375" customWidth="1"/>
    <col min="11523" max="11523" width="18.85546875" customWidth="1"/>
    <col min="11524" max="11524" width="38.140625" customWidth="1"/>
    <col min="11525" max="11525" width="25.5703125" customWidth="1"/>
    <col min="11526" max="11526" width="15.140625" customWidth="1"/>
    <col min="11527" max="11527" width="13.42578125" customWidth="1"/>
    <col min="11528" max="11528" width="16.28515625" customWidth="1"/>
    <col min="11529" max="11530" width="15.5703125" customWidth="1"/>
    <col min="11531" max="11531" width="16.85546875" customWidth="1"/>
    <col min="11532" max="11532" width="24.42578125" customWidth="1"/>
    <col min="11533" max="11533" width="12.85546875" customWidth="1"/>
    <col min="11534" max="11534" width="14.140625" customWidth="1"/>
    <col min="11535" max="11536" width="14.28515625" customWidth="1"/>
    <col min="11538" max="11538" width="12.28515625" customWidth="1"/>
    <col min="11540" max="11540" width="9.85546875" bestFit="1" customWidth="1"/>
    <col min="11541" max="11541" width="15.7109375" customWidth="1"/>
    <col min="11542" max="11542" width="14.28515625" customWidth="1"/>
    <col min="11777" max="11777" width="2.85546875" customWidth="1"/>
    <col min="11778" max="11778" width="15.7109375" customWidth="1"/>
    <col min="11779" max="11779" width="18.85546875" customWidth="1"/>
    <col min="11780" max="11780" width="38.140625" customWidth="1"/>
    <col min="11781" max="11781" width="25.5703125" customWidth="1"/>
    <col min="11782" max="11782" width="15.140625" customWidth="1"/>
    <col min="11783" max="11783" width="13.42578125" customWidth="1"/>
    <col min="11784" max="11784" width="16.28515625" customWidth="1"/>
    <col min="11785" max="11786" width="15.5703125" customWidth="1"/>
    <col min="11787" max="11787" width="16.85546875" customWidth="1"/>
    <col min="11788" max="11788" width="24.42578125" customWidth="1"/>
    <col min="11789" max="11789" width="12.85546875" customWidth="1"/>
    <col min="11790" max="11790" width="14.140625" customWidth="1"/>
    <col min="11791" max="11792" width="14.28515625" customWidth="1"/>
    <col min="11794" max="11794" width="12.28515625" customWidth="1"/>
    <col min="11796" max="11796" width="9.85546875" bestFit="1" customWidth="1"/>
    <col min="11797" max="11797" width="15.7109375" customWidth="1"/>
    <col min="11798" max="11798" width="14.28515625" customWidth="1"/>
    <col min="12033" max="12033" width="2.85546875" customWidth="1"/>
    <col min="12034" max="12034" width="15.7109375" customWidth="1"/>
    <col min="12035" max="12035" width="18.85546875" customWidth="1"/>
    <col min="12036" max="12036" width="38.140625" customWidth="1"/>
    <col min="12037" max="12037" width="25.5703125" customWidth="1"/>
    <col min="12038" max="12038" width="15.140625" customWidth="1"/>
    <col min="12039" max="12039" width="13.42578125" customWidth="1"/>
    <col min="12040" max="12040" width="16.28515625" customWidth="1"/>
    <col min="12041" max="12042" width="15.5703125" customWidth="1"/>
    <col min="12043" max="12043" width="16.85546875" customWidth="1"/>
    <col min="12044" max="12044" width="24.42578125" customWidth="1"/>
    <col min="12045" max="12045" width="12.85546875" customWidth="1"/>
    <col min="12046" max="12046" width="14.140625" customWidth="1"/>
    <col min="12047" max="12048" width="14.28515625" customWidth="1"/>
    <col min="12050" max="12050" width="12.28515625" customWidth="1"/>
    <col min="12052" max="12052" width="9.85546875" bestFit="1" customWidth="1"/>
    <col min="12053" max="12053" width="15.7109375" customWidth="1"/>
    <col min="12054" max="12054" width="14.28515625" customWidth="1"/>
    <col min="12289" max="12289" width="2.85546875" customWidth="1"/>
    <col min="12290" max="12290" width="15.7109375" customWidth="1"/>
    <col min="12291" max="12291" width="18.85546875" customWidth="1"/>
    <col min="12292" max="12292" width="38.140625" customWidth="1"/>
    <col min="12293" max="12293" width="25.5703125" customWidth="1"/>
    <col min="12294" max="12294" width="15.140625" customWidth="1"/>
    <col min="12295" max="12295" width="13.42578125" customWidth="1"/>
    <col min="12296" max="12296" width="16.28515625" customWidth="1"/>
    <col min="12297" max="12298" width="15.5703125" customWidth="1"/>
    <col min="12299" max="12299" width="16.85546875" customWidth="1"/>
    <col min="12300" max="12300" width="24.42578125" customWidth="1"/>
    <col min="12301" max="12301" width="12.85546875" customWidth="1"/>
    <col min="12302" max="12302" width="14.140625" customWidth="1"/>
    <col min="12303" max="12304" width="14.28515625" customWidth="1"/>
    <col min="12306" max="12306" width="12.28515625" customWidth="1"/>
    <col min="12308" max="12308" width="9.85546875" bestFit="1" customWidth="1"/>
    <col min="12309" max="12309" width="15.7109375" customWidth="1"/>
    <col min="12310" max="12310" width="14.28515625" customWidth="1"/>
    <col min="12545" max="12545" width="2.85546875" customWidth="1"/>
    <col min="12546" max="12546" width="15.7109375" customWidth="1"/>
    <col min="12547" max="12547" width="18.85546875" customWidth="1"/>
    <col min="12548" max="12548" width="38.140625" customWidth="1"/>
    <col min="12549" max="12549" width="25.5703125" customWidth="1"/>
    <col min="12550" max="12550" width="15.140625" customWidth="1"/>
    <col min="12551" max="12551" width="13.42578125" customWidth="1"/>
    <col min="12552" max="12552" width="16.28515625" customWidth="1"/>
    <col min="12553" max="12554" width="15.5703125" customWidth="1"/>
    <col min="12555" max="12555" width="16.85546875" customWidth="1"/>
    <col min="12556" max="12556" width="24.42578125" customWidth="1"/>
    <col min="12557" max="12557" width="12.85546875" customWidth="1"/>
    <col min="12558" max="12558" width="14.140625" customWidth="1"/>
    <col min="12559" max="12560" width="14.28515625" customWidth="1"/>
    <col min="12562" max="12562" width="12.28515625" customWidth="1"/>
    <col min="12564" max="12564" width="9.85546875" bestFit="1" customWidth="1"/>
    <col min="12565" max="12565" width="15.7109375" customWidth="1"/>
    <col min="12566" max="12566" width="14.28515625" customWidth="1"/>
    <col min="12801" max="12801" width="2.85546875" customWidth="1"/>
    <col min="12802" max="12802" width="15.7109375" customWidth="1"/>
    <col min="12803" max="12803" width="18.85546875" customWidth="1"/>
    <col min="12804" max="12804" width="38.140625" customWidth="1"/>
    <col min="12805" max="12805" width="25.5703125" customWidth="1"/>
    <col min="12806" max="12806" width="15.140625" customWidth="1"/>
    <col min="12807" max="12807" width="13.42578125" customWidth="1"/>
    <col min="12808" max="12808" width="16.28515625" customWidth="1"/>
    <col min="12809" max="12810" width="15.5703125" customWidth="1"/>
    <col min="12811" max="12811" width="16.85546875" customWidth="1"/>
    <col min="12812" max="12812" width="24.42578125" customWidth="1"/>
    <col min="12813" max="12813" width="12.85546875" customWidth="1"/>
    <col min="12814" max="12814" width="14.140625" customWidth="1"/>
    <col min="12815" max="12816" width="14.28515625" customWidth="1"/>
    <col min="12818" max="12818" width="12.28515625" customWidth="1"/>
    <col min="12820" max="12820" width="9.85546875" bestFit="1" customWidth="1"/>
    <col min="12821" max="12821" width="15.7109375" customWidth="1"/>
    <col min="12822" max="12822" width="14.28515625" customWidth="1"/>
    <col min="13057" max="13057" width="2.85546875" customWidth="1"/>
    <col min="13058" max="13058" width="15.7109375" customWidth="1"/>
    <col min="13059" max="13059" width="18.85546875" customWidth="1"/>
    <col min="13060" max="13060" width="38.140625" customWidth="1"/>
    <col min="13061" max="13061" width="25.5703125" customWidth="1"/>
    <col min="13062" max="13062" width="15.140625" customWidth="1"/>
    <col min="13063" max="13063" width="13.42578125" customWidth="1"/>
    <col min="13064" max="13064" width="16.28515625" customWidth="1"/>
    <col min="13065" max="13066" width="15.5703125" customWidth="1"/>
    <col min="13067" max="13067" width="16.85546875" customWidth="1"/>
    <col min="13068" max="13068" width="24.42578125" customWidth="1"/>
    <col min="13069" max="13069" width="12.85546875" customWidth="1"/>
    <col min="13070" max="13070" width="14.140625" customWidth="1"/>
    <col min="13071" max="13072" width="14.28515625" customWidth="1"/>
    <col min="13074" max="13074" width="12.28515625" customWidth="1"/>
    <col min="13076" max="13076" width="9.85546875" bestFit="1" customWidth="1"/>
    <col min="13077" max="13077" width="15.7109375" customWidth="1"/>
    <col min="13078" max="13078" width="14.28515625" customWidth="1"/>
    <col min="13313" max="13313" width="2.85546875" customWidth="1"/>
    <col min="13314" max="13314" width="15.7109375" customWidth="1"/>
    <col min="13315" max="13315" width="18.85546875" customWidth="1"/>
    <col min="13316" max="13316" width="38.140625" customWidth="1"/>
    <col min="13317" max="13317" width="25.5703125" customWidth="1"/>
    <col min="13318" max="13318" width="15.140625" customWidth="1"/>
    <col min="13319" max="13319" width="13.42578125" customWidth="1"/>
    <col min="13320" max="13320" width="16.28515625" customWidth="1"/>
    <col min="13321" max="13322" width="15.5703125" customWidth="1"/>
    <col min="13323" max="13323" width="16.85546875" customWidth="1"/>
    <col min="13324" max="13324" width="24.42578125" customWidth="1"/>
    <col min="13325" max="13325" width="12.85546875" customWidth="1"/>
    <col min="13326" max="13326" width="14.140625" customWidth="1"/>
    <col min="13327" max="13328" width="14.28515625" customWidth="1"/>
    <col min="13330" max="13330" width="12.28515625" customWidth="1"/>
    <col min="13332" max="13332" width="9.85546875" bestFit="1" customWidth="1"/>
    <col min="13333" max="13333" width="15.7109375" customWidth="1"/>
    <col min="13334" max="13334" width="14.28515625" customWidth="1"/>
    <col min="13569" max="13569" width="2.85546875" customWidth="1"/>
    <col min="13570" max="13570" width="15.7109375" customWidth="1"/>
    <col min="13571" max="13571" width="18.85546875" customWidth="1"/>
    <col min="13572" max="13572" width="38.140625" customWidth="1"/>
    <col min="13573" max="13573" width="25.5703125" customWidth="1"/>
    <col min="13574" max="13574" width="15.140625" customWidth="1"/>
    <col min="13575" max="13575" width="13.42578125" customWidth="1"/>
    <col min="13576" max="13576" width="16.28515625" customWidth="1"/>
    <col min="13577" max="13578" width="15.5703125" customWidth="1"/>
    <col min="13579" max="13579" width="16.85546875" customWidth="1"/>
    <col min="13580" max="13580" width="24.42578125" customWidth="1"/>
    <col min="13581" max="13581" width="12.85546875" customWidth="1"/>
    <col min="13582" max="13582" width="14.140625" customWidth="1"/>
    <col min="13583" max="13584" width="14.28515625" customWidth="1"/>
    <col min="13586" max="13586" width="12.28515625" customWidth="1"/>
    <col min="13588" max="13588" width="9.85546875" bestFit="1" customWidth="1"/>
    <col min="13589" max="13589" width="15.7109375" customWidth="1"/>
    <col min="13590" max="13590" width="14.28515625" customWidth="1"/>
    <col min="13825" max="13825" width="2.85546875" customWidth="1"/>
    <col min="13826" max="13826" width="15.7109375" customWidth="1"/>
    <col min="13827" max="13827" width="18.85546875" customWidth="1"/>
    <col min="13828" max="13828" width="38.140625" customWidth="1"/>
    <col min="13829" max="13829" width="25.5703125" customWidth="1"/>
    <col min="13830" max="13830" width="15.140625" customWidth="1"/>
    <col min="13831" max="13831" width="13.42578125" customWidth="1"/>
    <col min="13832" max="13832" width="16.28515625" customWidth="1"/>
    <col min="13833" max="13834" width="15.5703125" customWidth="1"/>
    <col min="13835" max="13835" width="16.85546875" customWidth="1"/>
    <col min="13836" max="13836" width="24.42578125" customWidth="1"/>
    <col min="13837" max="13837" width="12.85546875" customWidth="1"/>
    <col min="13838" max="13838" width="14.140625" customWidth="1"/>
    <col min="13839" max="13840" width="14.28515625" customWidth="1"/>
    <col min="13842" max="13842" width="12.28515625" customWidth="1"/>
    <col min="13844" max="13844" width="9.85546875" bestFit="1" customWidth="1"/>
    <col min="13845" max="13845" width="15.7109375" customWidth="1"/>
    <col min="13846" max="13846" width="14.28515625" customWidth="1"/>
    <col min="14081" max="14081" width="2.85546875" customWidth="1"/>
    <col min="14082" max="14082" width="15.7109375" customWidth="1"/>
    <col min="14083" max="14083" width="18.85546875" customWidth="1"/>
    <col min="14084" max="14084" width="38.140625" customWidth="1"/>
    <col min="14085" max="14085" width="25.5703125" customWidth="1"/>
    <col min="14086" max="14086" width="15.140625" customWidth="1"/>
    <col min="14087" max="14087" width="13.42578125" customWidth="1"/>
    <col min="14088" max="14088" width="16.28515625" customWidth="1"/>
    <col min="14089" max="14090" width="15.5703125" customWidth="1"/>
    <col min="14091" max="14091" width="16.85546875" customWidth="1"/>
    <col min="14092" max="14092" width="24.42578125" customWidth="1"/>
    <col min="14093" max="14093" width="12.85546875" customWidth="1"/>
    <col min="14094" max="14094" width="14.140625" customWidth="1"/>
    <col min="14095" max="14096" width="14.28515625" customWidth="1"/>
    <col min="14098" max="14098" width="12.28515625" customWidth="1"/>
    <col min="14100" max="14100" width="9.85546875" bestFit="1" customWidth="1"/>
    <col min="14101" max="14101" width="15.7109375" customWidth="1"/>
    <col min="14102" max="14102" width="14.28515625" customWidth="1"/>
    <col min="14337" max="14337" width="2.85546875" customWidth="1"/>
    <col min="14338" max="14338" width="15.7109375" customWidth="1"/>
    <col min="14339" max="14339" width="18.85546875" customWidth="1"/>
    <col min="14340" max="14340" width="38.140625" customWidth="1"/>
    <col min="14341" max="14341" width="25.5703125" customWidth="1"/>
    <col min="14342" max="14342" width="15.140625" customWidth="1"/>
    <col min="14343" max="14343" width="13.42578125" customWidth="1"/>
    <col min="14344" max="14344" width="16.28515625" customWidth="1"/>
    <col min="14345" max="14346" width="15.5703125" customWidth="1"/>
    <col min="14347" max="14347" width="16.85546875" customWidth="1"/>
    <col min="14348" max="14348" width="24.42578125" customWidth="1"/>
    <col min="14349" max="14349" width="12.85546875" customWidth="1"/>
    <col min="14350" max="14350" width="14.140625" customWidth="1"/>
    <col min="14351" max="14352" width="14.28515625" customWidth="1"/>
    <col min="14354" max="14354" width="12.28515625" customWidth="1"/>
    <col min="14356" max="14356" width="9.85546875" bestFit="1" customWidth="1"/>
    <col min="14357" max="14357" width="15.7109375" customWidth="1"/>
    <col min="14358" max="14358" width="14.28515625" customWidth="1"/>
    <col min="14593" max="14593" width="2.85546875" customWidth="1"/>
    <col min="14594" max="14594" width="15.7109375" customWidth="1"/>
    <col min="14595" max="14595" width="18.85546875" customWidth="1"/>
    <col min="14596" max="14596" width="38.140625" customWidth="1"/>
    <col min="14597" max="14597" width="25.5703125" customWidth="1"/>
    <col min="14598" max="14598" width="15.140625" customWidth="1"/>
    <col min="14599" max="14599" width="13.42578125" customWidth="1"/>
    <col min="14600" max="14600" width="16.28515625" customWidth="1"/>
    <col min="14601" max="14602" width="15.5703125" customWidth="1"/>
    <col min="14603" max="14603" width="16.85546875" customWidth="1"/>
    <col min="14604" max="14604" width="24.42578125" customWidth="1"/>
    <col min="14605" max="14605" width="12.85546875" customWidth="1"/>
    <col min="14606" max="14606" width="14.140625" customWidth="1"/>
    <col min="14607" max="14608" width="14.28515625" customWidth="1"/>
    <col min="14610" max="14610" width="12.28515625" customWidth="1"/>
    <col min="14612" max="14612" width="9.85546875" bestFit="1" customWidth="1"/>
    <col min="14613" max="14613" width="15.7109375" customWidth="1"/>
    <col min="14614" max="14614" width="14.28515625" customWidth="1"/>
    <col min="14849" max="14849" width="2.85546875" customWidth="1"/>
    <col min="14850" max="14850" width="15.7109375" customWidth="1"/>
    <col min="14851" max="14851" width="18.85546875" customWidth="1"/>
    <col min="14852" max="14852" width="38.140625" customWidth="1"/>
    <col min="14853" max="14853" width="25.5703125" customWidth="1"/>
    <col min="14854" max="14854" width="15.140625" customWidth="1"/>
    <col min="14855" max="14855" width="13.42578125" customWidth="1"/>
    <col min="14856" max="14856" width="16.28515625" customWidth="1"/>
    <col min="14857" max="14858" width="15.5703125" customWidth="1"/>
    <col min="14859" max="14859" width="16.85546875" customWidth="1"/>
    <col min="14860" max="14860" width="24.42578125" customWidth="1"/>
    <col min="14861" max="14861" width="12.85546875" customWidth="1"/>
    <col min="14862" max="14862" width="14.140625" customWidth="1"/>
    <col min="14863" max="14864" width="14.28515625" customWidth="1"/>
    <col min="14866" max="14866" width="12.28515625" customWidth="1"/>
    <col min="14868" max="14868" width="9.85546875" bestFit="1" customWidth="1"/>
    <col min="14869" max="14869" width="15.7109375" customWidth="1"/>
    <col min="14870" max="14870" width="14.28515625" customWidth="1"/>
    <col min="15105" max="15105" width="2.85546875" customWidth="1"/>
    <col min="15106" max="15106" width="15.7109375" customWidth="1"/>
    <col min="15107" max="15107" width="18.85546875" customWidth="1"/>
    <col min="15108" max="15108" width="38.140625" customWidth="1"/>
    <col min="15109" max="15109" width="25.5703125" customWidth="1"/>
    <col min="15110" max="15110" width="15.140625" customWidth="1"/>
    <col min="15111" max="15111" width="13.42578125" customWidth="1"/>
    <col min="15112" max="15112" width="16.28515625" customWidth="1"/>
    <col min="15113" max="15114" width="15.5703125" customWidth="1"/>
    <col min="15115" max="15115" width="16.85546875" customWidth="1"/>
    <col min="15116" max="15116" width="24.42578125" customWidth="1"/>
    <col min="15117" max="15117" width="12.85546875" customWidth="1"/>
    <col min="15118" max="15118" width="14.140625" customWidth="1"/>
    <col min="15119" max="15120" width="14.28515625" customWidth="1"/>
    <col min="15122" max="15122" width="12.28515625" customWidth="1"/>
    <col min="15124" max="15124" width="9.85546875" bestFit="1" customWidth="1"/>
    <col min="15125" max="15125" width="15.7109375" customWidth="1"/>
    <col min="15126" max="15126" width="14.28515625" customWidth="1"/>
    <col min="15361" max="15361" width="2.85546875" customWidth="1"/>
    <col min="15362" max="15362" width="15.7109375" customWidth="1"/>
    <col min="15363" max="15363" width="18.85546875" customWidth="1"/>
    <col min="15364" max="15364" width="38.140625" customWidth="1"/>
    <col min="15365" max="15365" width="25.5703125" customWidth="1"/>
    <col min="15366" max="15366" width="15.140625" customWidth="1"/>
    <col min="15367" max="15367" width="13.42578125" customWidth="1"/>
    <col min="15368" max="15368" width="16.28515625" customWidth="1"/>
    <col min="15369" max="15370" width="15.5703125" customWidth="1"/>
    <col min="15371" max="15371" width="16.85546875" customWidth="1"/>
    <col min="15372" max="15372" width="24.42578125" customWidth="1"/>
    <col min="15373" max="15373" width="12.85546875" customWidth="1"/>
    <col min="15374" max="15374" width="14.140625" customWidth="1"/>
    <col min="15375" max="15376" width="14.28515625" customWidth="1"/>
    <col min="15378" max="15378" width="12.28515625" customWidth="1"/>
    <col min="15380" max="15380" width="9.85546875" bestFit="1" customWidth="1"/>
    <col min="15381" max="15381" width="15.7109375" customWidth="1"/>
    <col min="15382" max="15382" width="14.28515625" customWidth="1"/>
    <col min="15617" max="15617" width="2.85546875" customWidth="1"/>
    <col min="15618" max="15618" width="15.7109375" customWidth="1"/>
    <col min="15619" max="15619" width="18.85546875" customWidth="1"/>
    <col min="15620" max="15620" width="38.140625" customWidth="1"/>
    <col min="15621" max="15621" width="25.5703125" customWidth="1"/>
    <col min="15622" max="15622" width="15.140625" customWidth="1"/>
    <col min="15623" max="15623" width="13.42578125" customWidth="1"/>
    <col min="15624" max="15624" width="16.28515625" customWidth="1"/>
    <col min="15625" max="15626" width="15.5703125" customWidth="1"/>
    <col min="15627" max="15627" width="16.85546875" customWidth="1"/>
    <col min="15628" max="15628" width="24.42578125" customWidth="1"/>
    <col min="15629" max="15629" width="12.85546875" customWidth="1"/>
    <col min="15630" max="15630" width="14.140625" customWidth="1"/>
    <col min="15631" max="15632" width="14.28515625" customWidth="1"/>
    <col min="15634" max="15634" width="12.28515625" customWidth="1"/>
    <col min="15636" max="15636" width="9.85546875" bestFit="1" customWidth="1"/>
    <col min="15637" max="15637" width="15.7109375" customWidth="1"/>
    <col min="15638" max="15638" width="14.28515625" customWidth="1"/>
    <col min="15873" max="15873" width="2.85546875" customWidth="1"/>
    <col min="15874" max="15874" width="15.7109375" customWidth="1"/>
    <col min="15875" max="15875" width="18.85546875" customWidth="1"/>
    <col min="15876" max="15876" width="38.140625" customWidth="1"/>
    <col min="15877" max="15877" width="25.5703125" customWidth="1"/>
    <col min="15878" max="15878" width="15.140625" customWidth="1"/>
    <col min="15879" max="15879" width="13.42578125" customWidth="1"/>
    <col min="15880" max="15880" width="16.28515625" customWidth="1"/>
    <col min="15881" max="15882" width="15.5703125" customWidth="1"/>
    <col min="15883" max="15883" width="16.85546875" customWidth="1"/>
    <col min="15884" max="15884" width="24.42578125" customWidth="1"/>
    <col min="15885" max="15885" width="12.85546875" customWidth="1"/>
    <col min="15886" max="15886" width="14.140625" customWidth="1"/>
    <col min="15887" max="15888" width="14.28515625" customWidth="1"/>
    <col min="15890" max="15890" width="12.28515625" customWidth="1"/>
    <col min="15892" max="15892" width="9.85546875" bestFit="1" customWidth="1"/>
    <col min="15893" max="15893" width="15.7109375" customWidth="1"/>
    <col min="15894" max="15894" width="14.28515625" customWidth="1"/>
    <col min="16129" max="16129" width="2.85546875" customWidth="1"/>
    <col min="16130" max="16130" width="15.7109375" customWidth="1"/>
    <col min="16131" max="16131" width="18.85546875" customWidth="1"/>
    <col min="16132" max="16132" width="38.140625" customWidth="1"/>
    <col min="16133" max="16133" width="25.5703125" customWidth="1"/>
    <col min="16134" max="16134" width="15.140625" customWidth="1"/>
    <col min="16135" max="16135" width="13.42578125" customWidth="1"/>
    <col min="16136" max="16136" width="16.28515625" customWidth="1"/>
    <col min="16137" max="16138" width="15.5703125" customWidth="1"/>
    <col min="16139" max="16139" width="16.85546875" customWidth="1"/>
    <col min="16140" max="16140" width="24.42578125" customWidth="1"/>
    <col min="16141" max="16141" width="12.85546875" customWidth="1"/>
    <col min="16142" max="16142" width="14.140625" customWidth="1"/>
    <col min="16143" max="16144" width="14.28515625" customWidth="1"/>
    <col min="16146" max="16146" width="12.28515625" customWidth="1"/>
    <col min="16148" max="16148" width="9.85546875" bestFit="1" customWidth="1"/>
    <col min="16149" max="16149" width="15.7109375" customWidth="1"/>
    <col min="16150" max="16150" width="14.28515625" customWidth="1"/>
  </cols>
  <sheetData>
    <row r="1" spans="2:22" ht="14.45" customHeight="1" x14ac:dyDescent="0.3">
      <c r="B1" s="65" t="s">
        <v>87</v>
      </c>
      <c r="C1" s="65"/>
      <c r="D1" s="65"/>
      <c r="E1" s="65"/>
      <c r="F1" s="65"/>
      <c r="G1" s="65"/>
      <c r="H1" s="65"/>
      <c r="J1" s="66"/>
      <c r="K1" s="67"/>
      <c r="O1" s="68"/>
      <c r="P1" s="69"/>
    </row>
    <row r="2" spans="2:22" ht="15" customHeight="1" x14ac:dyDescent="0.3">
      <c r="B2" s="65"/>
      <c r="C2" s="65"/>
      <c r="D2" s="65"/>
      <c r="E2" s="65"/>
      <c r="F2" s="65"/>
      <c r="G2" s="65"/>
      <c r="H2" s="65"/>
      <c r="K2" s="67"/>
      <c r="O2" s="68"/>
      <c r="P2" s="69"/>
    </row>
    <row r="3" spans="2:22" ht="31.15" customHeight="1" x14ac:dyDescent="0.25">
      <c r="B3" s="1" t="s">
        <v>2</v>
      </c>
      <c r="C3" s="1" t="s">
        <v>88</v>
      </c>
      <c r="D3" s="1" t="s">
        <v>4</v>
      </c>
      <c r="E3" s="1" t="s">
        <v>5</v>
      </c>
      <c r="F3" s="1" t="s">
        <v>6</v>
      </c>
      <c r="G3" s="1" t="s">
        <v>89</v>
      </c>
      <c r="H3" s="1" t="s">
        <v>53</v>
      </c>
      <c r="I3" s="39" t="s">
        <v>90</v>
      </c>
      <c r="K3" s="67"/>
      <c r="O3" s="68"/>
      <c r="P3" s="70"/>
      <c r="R3" s="71" t="s">
        <v>164</v>
      </c>
      <c r="S3" s="71" t="s">
        <v>165</v>
      </c>
      <c r="T3" s="71" t="s">
        <v>166</v>
      </c>
      <c r="U3" s="72" t="s">
        <v>167</v>
      </c>
      <c r="V3" s="70" t="s">
        <v>168</v>
      </c>
    </row>
    <row r="4" spans="2:22" x14ac:dyDescent="0.25">
      <c r="B4" s="5">
        <v>44201</v>
      </c>
      <c r="C4" s="6" t="s">
        <v>91</v>
      </c>
      <c r="D4" s="6" t="s">
        <v>92</v>
      </c>
      <c r="E4" s="6" t="s">
        <v>87</v>
      </c>
      <c r="F4" s="6">
        <v>11000</v>
      </c>
      <c r="G4" s="6">
        <v>0.21</v>
      </c>
      <c r="H4" s="40">
        <f>F4*G4</f>
        <v>2310</v>
      </c>
      <c r="I4" s="41"/>
      <c r="K4" s="67"/>
      <c r="O4" s="68"/>
    </row>
    <row r="5" spans="2:22" x14ac:dyDescent="0.25">
      <c r="B5" s="5">
        <v>44201</v>
      </c>
      <c r="C5" s="6"/>
      <c r="D5" s="6" t="s">
        <v>93</v>
      </c>
      <c r="E5" s="6" t="s">
        <v>87</v>
      </c>
      <c r="F5" s="6">
        <v>900</v>
      </c>
      <c r="G5" s="6">
        <v>0.26</v>
      </c>
      <c r="H5" s="40">
        <f>F5*G5</f>
        <v>234</v>
      </c>
      <c r="I5" s="42">
        <f>H4+H5</f>
        <v>2544</v>
      </c>
      <c r="K5" s="67"/>
      <c r="P5" s="68"/>
    </row>
    <row r="6" spans="2:22" x14ac:dyDescent="0.25">
      <c r="B6" s="5"/>
      <c r="C6" s="6"/>
      <c r="D6" s="6"/>
      <c r="E6" s="6"/>
      <c r="F6" s="6"/>
      <c r="G6" s="6"/>
      <c r="H6" s="40"/>
      <c r="I6" s="42"/>
      <c r="K6" s="67"/>
      <c r="P6" s="68"/>
    </row>
    <row r="7" spans="2:22" x14ac:dyDescent="0.25">
      <c r="B7" s="5">
        <v>44229</v>
      </c>
      <c r="C7" s="6" t="s">
        <v>94</v>
      </c>
      <c r="D7" s="6" t="s">
        <v>95</v>
      </c>
      <c r="E7" s="6" t="s">
        <v>87</v>
      </c>
      <c r="F7" s="6">
        <v>2500</v>
      </c>
      <c r="G7" s="6">
        <v>0.32</v>
      </c>
      <c r="H7" s="40">
        <f>F7*G7</f>
        <v>800</v>
      </c>
      <c r="I7" s="43">
        <f>H7</f>
        <v>800</v>
      </c>
      <c r="K7" s="67"/>
      <c r="P7" s="68"/>
    </row>
    <row r="8" spans="2:22" x14ac:dyDescent="0.25">
      <c r="B8" s="5"/>
      <c r="C8" s="6"/>
      <c r="D8" s="6"/>
      <c r="E8" s="6"/>
      <c r="F8" s="6"/>
      <c r="G8" s="6"/>
      <c r="H8" s="40"/>
      <c r="I8" s="43"/>
      <c r="K8" s="67"/>
      <c r="P8" s="68"/>
    </row>
    <row r="9" spans="2:22" x14ac:dyDescent="0.25">
      <c r="B9" s="5">
        <v>44236</v>
      </c>
      <c r="C9" s="44" t="s">
        <v>96</v>
      </c>
      <c r="D9" s="6" t="s">
        <v>97</v>
      </c>
      <c r="E9" s="6" t="s">
        <v>87</v>
      </c>
      <c r="F9" s="6">
        <v>12000</v>
      </c>
      <c r="G9" s="6">
        <v>0.21</v>
      </c>
      <c r="H9" s="40">
        <f t="shared" ref="H9:H27" si="0">F9*G9</f>
        <v>2520</v>
      </c>
      <c r="I9" s="41"/>
      <c r="K9" s="67"/>
      <c r="P9" s="68"/>
    </row>
    <row r="10" spans="2:22" x14ac:dyDescent="0.25">
      <c r="B10" s="6"/>
      <c r="C10" s="6"/>
      <c r="D10" s="6" t="s">
        <v>98</v>
      </c>
      <c r="E10" s="6" t="s">
        <v>87</v>
      </c>
      <c r="F10" s="6">
        <v>1200</v>
      </c>
      <c r="G10" s="6">
        <v>0.26</v>
      </c>
      <c r="H10" s="40">
        <f t="shared" si="0"/>
        <v>312</v>
      </c>
      <c r="I10" s="41"/>
      <c r="K10" s="67"/>
      <c r="P10" s="68"/>
    </row>
    <row r="11" spans="2:22" x14ac:dyDescent="0.25">
      <c r="B11" s="6"/>
      <c r="C11" s="6"/>
      <c r="D11" s="6" t="s">
        <v>99</v>
      </c>
      <c r="E11" s="6" t="s">
        <v>87</v>
      </c>
      <c r="F11" s="6">
        <v>900</v>
      </c>
      <c r="G11" s="6">
        <v>0.26</v>
      </c>
      <c r="H11" s="40">
        <f t="shared" si="0"/>
        <v>234</v>
      </c>
      <c r="I11" s="41"/>
      <c r="K11" s="67"/>
      <c r="P11" s="68"/>
    </row>
    <row r="12" spans="2:22" x14ac:dyDescent="0.25">
      <c r="B12" s="6"/>
      <c r="C12" s="6"/>
      <c r="D12" s="6" t="s">
        <v>100</v>
      </c>
      <c r="E12" s="6" t="s">
        <v>87</v>
      </c>
      <c r="F12" s="6">
        <v>300</v>
      </c>
      <c r="G12" s="6">
        <v>0.26</v>
      </c>
      <c r="H12" s="40">
        <f t="shared" si="0"/>
        <v>78</v>
      </c>
      <c r="I12" s="41"/>
      <c r="K12" s="67"/>
      <c r="P12" s="68"/>
      <c r="Q12" t="s">
        <v>169</v>
      </c>
      <c r="R12">
        <f>30000-22000</f>
        <v>8000</v>
      </c>
      <c r="S12">
        <v>0.2</v>
      </c>
      <c r="T12">
        <f>R12*S12</f>
        <v>1600</v>
      </c>
    </row>
    <row r="13" spans="2:22" x14ac:dyDescent="0.25">
      <c r="B13" s="6"/>
      <c r="C13" s="6"/>
      <c r="D13" s="6" t="s">
        <v>101</v>
      </c>
      <c r="E13" s="6" t="s">
        <v>87</v>
      </c>
      <c r="F13" s="6">
        <v>500</v>
      </c>
      <c r="G13" s="6">
        <v>0.26</v>
      </c>
      <c r="H13" s="40">
        <f t="shared" si="0"/>
        <v>130</v>
      </c>
      <c r="I13" s="41"/>
      <c r="K13" s="67"/>
      <c r="P13" s="68"/>
    </row>
    <row r="14" spans="2:22" x14ac:dyDescent="0.25">
      <c r="B14" s="6"/>
      <c r="C14" s="6"/>
      <c r="D14" s="6" t="s">
        <v>102</v>
      </c>
      <c r="E14" s="6" t="s">
        <v>87</v>
      </c>
      <c r="F14" s="6">
        <v>12000</v>
      </c>
      <c r="G14" s="6">
        <v>0.21</v>
      </c>
      <c r="H14" s="40">
        <f t="shared" si="0"/>
        <v>2520</v>
      </c>
      <c r="I14" s="41"/>
      <c r="P14" s="68"/>
    </row>
    <row r="15" spans="2:22" x14ac:dyDescent="0.25">
      <c r="B15" s="5">
        <v>44236</v>
      </c>
      <c r="C15" s="44" t="s">
        <v>96</v>
      </c>
      <c r="D15" s="6" t="s">
        <v>103</v>
      </c>
      <c r="E15" s="6" t="s">
        <v>87</v>
      </c>
      <c r="F15" s="6">
        <v>600</v>
      </c>
      <c r="G15" s="6">
        <v>0.26</v>
      </c>
      <c r="H15" s="40">
        <f t="shared" si="0"/>
        <v>156</v>
      </c>
      <c r="I15" s="45">
        <f>H9+H10+H11+H12+H13+H14+H15</f>
        <v>5950</v>
      </c>
      <c r="P15" s="68"/>
    </row>
    <row r="16" spans="2:22" x14ac:dyDescent="0.25">
      <c r="B16" s="5"/>
      <c r="C16" s="44"/>
      <c r="D16" s="6"/>
      <c r="E16" s="6"/>
      <c r="F16" s="6"/>
      <c r="G16" s="6"/>
      <c r="H16" s="40"/>
      <c r="I16" s="45"/>
      <c r="P16" s="68"/>
    </row>
    <row r="17" spans="2:20" x14ac:dyDescent="0.25">
      <c r="B17" s="5">
        <v>44260</v>
      </c>
      <c r="C17" s="44" t="s">
        <v>170</v>
      </c>
      <c r="D17" s="6" t="s">
        <v>105</v>
      </c>
      <c r="E17" s="6" t="s">
        <v>87</v>
      </c>
      <c r="F17" s="6">
        <v>15000</v>
      </c>
      <c r="G17" s="6">
        <v>0.32</v>
      </c>
      <c r="H17" s="40">
        <f t="shared" si="0"/>
        <v>4800</v>
      </c>
      <c r="I17" s="41"/>
      <c r="P17" s="68"/>
    </row>
    <row r="18" spans="2:20" x14ac:dyDescent="0.25">
      <c r="B18" s="6"/>
      <c r="C18" s="6"/>
      <c r="D18" s="6" t="s">
        <v>106</v>
      </c>
      <c r="E18" s="6" t="s">
        <v>87</v>
      </c>
      <c r="F18" s="6">
        <v>10000</v>
      </c>
      <c r="G18" s="6">
        <v>0.32</v>
      </c>
      <c r="H18" s="40">
        <f t="shared" si="0"/>
        <v>3200</v>
      </c>
      <c r="I18" s="41"/>
      <c r="P18" s="68"/>
      <c r="Q18" t="s">
        <v>169</v>
      </c>
      <c r="R18">
        <f>(15000-9000)</f>
        <v>6000</v>
      </c>
      <c r="S18">
        <v>0.2</v>
      </c>
      <c r="T18">
        <f>R18*S18</f>
        <v>1200</v>
      </c>
    </row>
    <row r="19" spans="2:20" x14ac:dyDescent="0.25">
      <c r="B19" s="6"/>
      <c r="C19" s="6"/>
      <c r="D19" s="6" t="s">
        <v>107</v>
      </c>
      <c r="E19" s="6" t="s">
        <v>87</v>
      </c>
      <c r="F19" s="6">
        <v>4000</v>
      </c>
      <c r="G19" s="6">
        <v>0.32</v>
      </c>
      <c r="H19" s="40">
        <f t="shared" si="0"/>
        <v>1280</v>
      </c>
      <c r="P19" s="68"/>
      <c r="Q19" t="s">
        <v>171</v>
      </c>
      <c r="R19">
        <f>(4000-3000)</f>
        <v>1000</v>
      </c>
      <c r="S19">
        <v>0.21</v>
      </c>
      <c r="T19">
        <f>R19*S19</f>
        <v>210</v>
      </c>
    </row>
    <row r="20" spans="2:20" x14ac:dyDescent="0.25">
      <c r="B20" s="6"/>
      <c r="C20" s="6"/>
      <c r="D20" s="6" t="s">
        <v>108</v>
      </c>
      <c r="E20" s="6" t="s">
        <v>87</v>
      </c>
      <c r="F20" s="6">
        <v>400</v>
      </c>
      <c r="G20" s="6">
        <v>0.26</v>
      </c>
      <c r="H20" s="40">
        <f t="shared" si="0"/>
        <v>104</v>
      </c>
      <c r="P20" s="68"/>
      <c r="Q20" t="s">
        <v>169</v>
      </c>
      <c r="R20">
        <f>(14000-1200)</f>
        <v>12800</v>
      </c>
      <c r="S20">
        <v>0.2</v>
      </c>
      <c r="T20">
        <f>R20*S20</f>
        <v>2560</v>
      </c>
    </row>
    <row r="21" spans="2:20" x14ac:dyDescent="0.25">
      <c r="B21" s="6"/>
      <c r="C21" s="6"/>
      <c r="D21" s="6" t="s">
        <v>172</v>
      </c>
      <c r="E21" s="6" t="s">
        <v>87</v>
      </c>
      <c r="F21" s="6">
        <v>200</v>
      </c>
      <c r="G21" s="6">
        <v>0.26</v>
      </c>
      <c r="H21" s="40">
        <f t="shared" si="0"/>
        <v>52</v>
      </c>
      <c r="I21" s="42">
        <f>H17+H18+H19+H20+H21</f>
        <v>9436</v>
      </c>
      <c r="P21" s="68"/>
      <c r="Q21" t="s">
        <v>169</v>
      </c>
      <c r="R21">
        <f>(13000-6000)</f>
        <v>7000</v>
      </c>
      <c r="S21">
        <v>0.2</v>
      </c>
      <c r="T21">
        <f>R21*S21</f>
        <v>1400</v>
      </c>
    </row>
    <row r="22" spans="2:20" x14ac:dyDescent="0.25">
      <c r="B22" s="6"/>
      <c r="C22" s="6"/>
      <c r="D22" s="6"/>
      <c r="E22" s="6"/>
      <c r="F22" s="6"/>
      <c r="G22" s="6"/>
      <c r="H22" s="40"/>
      <c r="I22" s="42"/>
      <c r="P22" s="68"/>
    </row>
    <row r="23" spans="2:20" x14ac:dyDescent="0.25">
      <c r="B23" s="5">
        <v>44274</v>
      </c>
      <c r="C23" s="6" t="s">
        <v>173</v>
      </c>
      <c r="D23" s="6" t="s">
        <v>102</v>
      </c>
      <c r="E23" s="6" t="s">
        <v>87</v>
      </c>
      <c r="F23" s="6">
        <v>2000</v>
      </c>
      <c r="G23" s="6">
        <v>0.21</v>
      </c>
      <c r="H23" s="40">
        <f t="shared" si="0"/>
        <v>420</v>
      </c>
      <c r="P23" s="68"/>
    </row>
    <row r="24" spans="2:20" x14ac:dyDescent="0.25">
      <c r="B24" s="6"/>
      <c r="C24" s="6"/>
      <c r="D24" s="6" t="s">
        <v>174</v>
      </c>
      <c r="E24" s="6" t="s">
        <v>87</v>
      </c>
      <c r="F24" s="6">
        <v>20000</v>
      </c>
      <c r="G24" s="6">
        <v>0.2</v>
      </c>
      <c r="H24" s="40">
        <f t="shared" si="0"/>
        <v>4000</v>
      </c>
      <c r="P24" s="68"/>
    </row>
    <row r="25" spans="2:20" x14ac:dyDescent="0.25">
      <c r="B25" s="6"/>
      <c r="C25" s="6"/>
      <c r="D25" s="6" t="s">
        <v>175</v>
      </c>
      <c r="E25" s="6" t="s">
        <v>87</v>
      </c>
      <c r="F25" s="6">
        <v>4500</v>
      </c>
      <c r="G25" s="6">
        <v>0.21</v>
      </c>
      <c r="H25" s="40">
        <f t="shared" si="0"/>
        <v>945</v>
      </c>
      <c r="K25" t="s">
        <v>176</v>
      </c>
      <c r="P25" s="68"/>
    </row>
    <row r="26" spans="2:20" x14ac:dyDescent="0.25">
      <c r="B26" s="6"/>
      <c r="C26" s="6"/>
      <c r="D26" s="6" t="s">
        <v>177</v>
      </c>
      <c r="E26" s="6" t="s">
        <v>87</v>
      </c>
      <c r="F26" s="6">
        <v>2000</v>
      </c>
      <c r="G26" s="6">
        <v>0.2</v>
      </c>
      <c r="H26" s="40">
        <f t="shared" si="0"/>
        <v>400</v>
      </c>
      <c r="P26" s="68"/>
    </row>
    <row r="27" spans="2:20" x14ac:dyDescent="0.25">
      <c r="B27" s="6"/>
      <c r="C27" s="6"/>
      <c r="D27" s="6" t="s">
        <v>178</v>
      </c>
      <c r="E27" s="6" t="s">
        <v>87</v>
      </c>
      <c r="F27" s="6">
        <v>600</v>
      </c>
      <c r="G27" s="6">
        <v>0.26</v>
      </c>
      <c r="H27" s="6">
        <f t="shared" si="0"/>
        <v>156</v>
      </c>
      <c r="I27" s="42">
        <f>H23+H24+H25+H26+H27</f>
        <v>5921</v>
      </c>
      <c r="P27" s="68"/>
    </row>
    <row r="28" spans="2:20" x14ac:dyDescent="0.25">
      <c r="B28" s="6"/>
      <c r="C28" s="6"/>
      <c r="D28" s="6"/>
      <c r="E28" s="6"/>
      <c r="F28" s="6"/>
      <c r="G28" s="6"/>
      <c r="H28" s="6"/>
      <c r="I28" s="42"/>
      <c r="P28" s="68"/>
    </row>
    <row r="29" spans="2:20" x14ac:dyDescent="0.25">
      <c r="B29" s="5">
        <v>44293</v>
      </c>
      <c r="C29" s="6">
        <v>872</v>
      </c>
      <c r="D29" s="6" t="s">
        <v>179</v>
      </c>
      <c r="E29" s="6" t="s">
        <v>87</v>
      </c>
      <c r="F29" s="6">
        <v>5000</v>
      </c>
      <c r="G29" s="6">
        <v>0.21</v>
      </c>
      <c r="H29" s="40">
        <f>0.21*5000</f>
        <v>1050</v>
      </c>
      <c r="I29" s="42"/>
      <c r="P29" s="68"/>
    </row>
    <row r="30" spans="2:20" x14ac:dyDescent="0.25">
      <c r="B30" s="6"/>
      <c r="C30" s="6"/>
      <c r="D30" s="6" t="s">
        <v>180</v>
      </c>
      <c r="E30" s="6" t="s">
        <v>87</v>
      </c>
      <c r="F30" s="6">
        <v>1600</v>
      </c>
      <c r="G30" s="6">
        <v>0.2</v>
      </c>
      <c r="H30" s="40">
        <f>0.2*1600</f>
        <v>320</v>
      </c>
      <c r="I30" s="42"/>
      <c r="P30" s="68"/>
    </row>
    <row r="31" spans="2:20" x14ac:dyDescent="0.25">
      <c r="B31" s="6"/>
      <c r="C31" s="6"/>
      <c r="D31" s="6" t="s">
        <v>181</v>
      </c>
      <c r="E31" s="6" t="s">
        <v>87</v>
      </c>
      <c r="F31" s="6">
        <v>420</v>
      </c>
      <c r="G31" s="6">
        <v>0.22</v>
      </c>
      <c r="H31" s="40">
        <f>0.22*420</f>
        <v>92.4</v>
      </c>
      <c r="I31" s="42"/>
      <c r="P31" s="68"/>
    </row>
    <row r="32" spans="2:20" x14ac:dyDescent="0.25">
      <c r="B32" s="6"/>
      <c r="C32" s="6"/>
      <c r="D32" s="6" t="s">
        <v>182</v>
      </c>
      <c r="E32" s="6" t="s">
        <v>87</v>
      </c>
      <c r="F32" s="6">
        <v>420</v>
      </c>
      <c r="G32" s="6">
        <v>0.26</v>
      </c>
      <c r="H32" s="40">
        <f>0.26*420</f>
        <v>109.2</v>
      </c>
      <c r="I32" s="42"/>
      <c r="P32" s="68"/>
    </row>
    <row r="33" spans="2:16" x14ac:dyDescent="0.25">
      <c r="B33" s="6"/>
      <c r="C33" s="6"/>
      <c r="D33" s="6" t="s">
        <v>183</v>
      </c>
      <c r="E33" s="6" t="s">
        <v>87</v>
      </c>
      <c r="F33" s="6">
        <v>270</v>
      </c>
      <c r="G33" s="6">
        <v>0.26</v>
      </c>
      <c r="H33" s="40">
        <f>0.26*270</f>
        <v>70.2</v>
      </c>
      <c r="I33" s="42"/>
      <c r="P33" s="68"/>
    </row>
    <row r="34" spans="2:16" x14ac:dyDescent="0.25">
      <c r="B34" s="6"/>
      <c r="C34" s="6"/>
      <c r="D34" s="6" t="s">
        <v>184</v>
      </c>
      <c r="E34" s="6" t="s">
        <v>87</v>
      </c>
      <c r="F34" s="6">
        <v>120</v>
      </c>
      <c r="G34" s="6">
        <v>0.26</v>
      </c>
      <c r="H34" s="40">
        <f>0.26*120</f>
        <v>31.200000000000003</v>
      </c>
      <c r="I34" s="42"/>
      <c r="P34" s="68"/>
    </row>
    <row r="35" spans="2:16" x14ac:dyDescent="0.25">
      <c r="B35" s="6"/>
      <c r="C35" s="6"/>
      <c r="D35" s="6" t="s">
        <v>185</v>
      </c>
      <c r="E35" s="6" t="s">
        <v>87</v>
      </c>
      <c r="F35" s="6">
        <v>2500</v>
      </c>
      <c r="G35" s="6">
        <v>0.2</v>
      </c>
      <c r="H35" s="40">
        <f>0.2*2500</f>
        <v>500</v>
      </c>
      <c r="I35" s="42"/>
      <c r="P35" s="68"/>
    </row>
    <row r="36" spans="2:16" x14ac:dyDescent="0.25">
      <c r="B36" s="6"/>
      <c r="C36" s="6"/>
      <c r="D36" s="6" t="s">
        <v>186</v>
      </c>
      <c r="E36" s="6" t="s">
        <v>87</v>
      </c>
      <c r="F36" s="6">
        <v>1000</v>
      </c>
      <c r="G36" s="6">
        <v>0.2</v>
      </c>
      <c r="H36" s="40">
        <f>0.2*1000</f>
        <v>200</v>
      </c>
      <c r="I36" s="42"/>
      <c r="P36" s="68"/>
    </row>
    <row r="37" spans="2:16" x14ac:dyDescent="0.25">
      <c r="B37" s="6"/>
      <c r="C37" s="6"/>
      <c r="D37" s="6" t="s">
        <v>187</v>
      </c>
      <c r="E37" s="6" t="s">
        <v>87</v>
      </c>
      <c r="F37" s="6">
        <v>420</v>
      </c>
      <c r="G37" s="6">
        <v>0.22</v>
      </c>
      <c r="H37" s="40">
        <f>0.22*420</f>
        <v>92.4</v>
      </c>
      <c r="I37" s="42"/>
      <c r="P37" s="68"/>
    </row>
    <row r="38" spans="2:16" x14ac:dyDescent="0.25">
      <c r="B38" s="6"/>
      <c r="C38" s="6"/>
      <c r="D38" s="6" t="s">
        <v>188</v>
      </c>
      <c r="E38" s="6" t="s">
        <v>87</v>
      </c>
      <c r="F38" s="6">
        <v>120</v>
      </c>
      <c r="G38" s="6">
        <v>0.26</v>
      </c>
      <c r="H38" s="40">
        <f>0.26*120</f>
        <v>31.200000000000003</v>
      </c>
      <c r="I38" s="42"/>
      <c r="P38" s="68"/>
    </row>
    <row r="39" spans="2:16" x14ac:dyDescent="0.25">
      <c r="B39" s="6"/>
      <c r="C39" s="6"/>
      <c r="D39" s="6" t="s">
        <v>189</v>
      </c>
      <c r="E39" s="6" t="s">
        <v>87</v>
      </c>
      <c r="F39" s="6">
        <v>170</v>
      </c>
      <c r="G39" s="6">
        <v>0.26</v>
      </c>
      <c r="H39" s="40">
        <f>0.26*170</f>
        <v>44.2</v>
      </c>
      <c r="I39" s="42"/>
      <c r="P39" s="68"/>
    </row>
    <row r="40" spans="2:16" x14ac:dyDescent="0.25">
      <c r="B40" s="6"/>
      <c r="C40" s="6"/>
      <c r="D40" s="6" t="s">
        <v>190</v>
      </c>
      <c r="E40" s="6" t="s">
        <v>87</v>
      </c>
      <c r="F40" s="6">
        <v>120</v>
      </c>
      <c r="G40" s="6">
        <v>0.26</v>
      </c>
      <c r="H40" s="40">
        <f>0.26*120</f>
        <v>31.200000000000003</v>
      </c>
      <c r="I40" s="42"/>
      <c r="P40" s="68"/>
    </row>
    <row r="41" spans="2:16" x14ac:dyDescent="0.25">
      <c r="B41" s="6"/>
      <c r="C41" s="6"/>
      <c r="D41" s="6" t="s">
        <v>191</v>
      </c>
      <c r="E41" s="6" t="s">
        <v>87</v>
      </c>
      <c r="F41" s="6">
        <v>220</v>
      </c>
      <c r="G41" s="6">
        <v>0.32</v>
      </c>
      <c r="H41" s="40">
        <f>0.32*220</f>
        <v>70.400000000000006</v>
      </c>
      <c r="I41" s="42"/>
      <c r="P41" s="68"/>
    </row>
    <row r="42" spans="2:16" x14ac:dyDescent="0.25">
      <c r="B42" s="6"/>
      <c r="C42" s="6"/>
      <c r="D42" s="6" t="s">
        <v>192</v>
      </c>
      <c r="E42" s="6" t="s">
        <v>87</v>
      </c>
      <c r="F42" s="6">
        <v>1200</v>
      </c>
      <c r="G42" s="6">
        <v>0.21</v>
      </c>
      <c r="H42" s="40">
        <f>0.21*1200</f>
        <v>252</v>
      </c>
      <c r="I42" s="42"/>
      <c r="P42" s="68"/>
    </row>
    <row r="43" spans="2:16" x14ac:dyDescent="0.25">
      <c r="B43" s="6"/>
      <c r="C43" s="6"/>
      <c r="D43" s="6" t="s">
        <v>193</v>
      </c>
      <c r="E43" s="6" t="s">
        <v>87</v>
      </c>
      <c r="F43" s="6">
        <v>200</v>
      </c>
      <c r="G43" s="6">
        <v>0.26</v>
      </c>
      <c r="H43" s="40">
        <f>0.26*200</f>
        <v>52</v>
      </c>
      <c r="I43" s="42"/>
      <c r="P43" s="68"/>
    </row>
    <row r="44" spans="2:16" x14ac:dyDescent="0.25">
      <c r="B44" s="6"/>
      <c r="C44" s="6"/>
      <c r="D44" s="6"/>
      <c r="E44" s="6"/>
      <c r="F44" s="6"/>
      <c r="G44" s="6"/>
      <c r="H44" s="6"/>
      <c r="I44" s="42"/>
      <c r="P44" s="68"/>
    </row>
    <row r="45" spans="2:16" x14ac:dyDescent="0.25">
      <c r="B45" s="5">
        <v>44322</v>
      </c>
      <c r="C45" s="6" t="s">
        <v>194</v>
      </c>
      <c r="D45" s="6" t="s">
        <v>195</v>
      </c>
      <c r="E45" s="6" t="s">
        <v>87</v>
      </c>
      <c r="F45" s="73">
        <v>110</v>
      </c>
      <c r="G45" s="6">
        <v>1.3</v>
      </c>
      <c r="H45" s="74">
        <v>143</v>
      </c>
    </row>
    <row r="46" spans="2:16" x14ac:dyDescent="0.25">
      <c r="B46" s="6"/>
      <c r="C46" s="6"/>
      <c r="D46" s="6" t="s">
        <v>196</v>
      </c>
      <c r="E46" s="6" t="s">
        <v>87</v>
      </c>
      <c r="F46" s="73">
        <v>110</v>
      </c>
      <c r="G46" s="6">
        <v>1.3</v>
      </c>
      <c r="H46" s="74">
        <v>143</v>
      </c>
    </row>
    <row r="47" spans="2:16" x14ac:dyDescent="0.25">
      <c r="B47" s="6"/>
      <c r="C47" s="6"/>
      <c r="D47" s="6" t="s">
        <v>197</v>
      </c>
      <c r="E47" s="6" t="s">
        <v>87</v>
      </c>
      <c r="F47" s="73">
        <v>110</v>
      </c>
      <c r="G47" s="6">
        <v>1.3</v>
      </c>
      <c r="H47" s="74">
        <v>143</v>
      </c>
    </row>
    <row r="48" spans="2:16" x14ac:dyDescent="0.25">
      <c r="B48" s="6"/>
      <c r="C48" s="6"/>
      <c r="D48" s="6" t="s">
        <v>198</v>
      </c>
      <c r="E48" s="6" t="s">
        <v>87</v>
      </c>
      <c r="F48" s="73">
        <v>110</v>
      </c>
      <c r="G48" s="6">
        <v>1.3</v>
      </c>
      <c r="H48" s="74">
        <v>143</v>
      </c>
    </row>
    <row r="49" spans="2:8" x14ac:dyDescent="0.25">
      <c r="B49" s="5">
        <v>44335</v>
      </c>
      <c r="C49" s="6" t="s">
        <v>199</v>
      </c>
      <c r="D49" s="6" t="s">
        <v>200</v>
      </c>
      <c r="E49" s="6" t="s">
        <v>87</v>
      </c>
      <c r="F49" s="75">
        <v>10000</v>
      </c>
      <c r="G49" s="6">
        <v>0.34</v>
      </c>
      <c r="H49" s="74">
        <f>10000*0.34</f>
        <v>3400.0000000000005</v>
      </c>
    </row>
    <row r="50" spans="2:8" x14ac:dyDescent="0.25">
      <c r="B50" s="6"/>
      <c r="C50" s="6"/>
      <c r="D50" s="6" t="s">
        <v>201</v>
      </c>
      <c r="E50" s="6" t="s">
        <v>87</v>
      </c>
      <c r="F50" s="75">
        <v>7000</v>
      </c>
      <c r="G50" s="6">
        <v>0.34</v>
      </c>
      <c r="H50" s="74">
        <f>7000*0.34</f>
        <v>2380</v>
      </c>
    </row>
    <row r="51" spans="2:8" x14ac:dyDescent="0.25">
      <c r="B51" s="6"/>
      <c r="C51" s="6"/>
      <c r="D51" s="6"/>
      <c r="E51" s="6"/>
      <c r="F51" s="6"/>
      <c r="G51" s="6"/>
      <c r="H51" s="6"/>
    </row>
    <row r="52" spans="2:8" x14ac:dyDescent="0.25">
      <c r="B52" s="5">
        <v>44343</v>
      </c>
      <c r="C52" s="6" t="s">
        <v>202</v>
      </c>
      <c r="D52" s="6" t="s">
        <v>203</v>
      </c>
      <c r="E52" s="6" t="s">
        <v>87</v>
      </c>
      <c r="F52" s="6">
        <v>5000</v>
      </c>
      <c r="G52" s="6">
        <v>0.22</v>
      </c>
      <c r="H52" s="58">
        <v>1100</v>
      </c>
    </row>
    <row r="53" spans="2:8" x14ac:dyDescent="0.25">
      <c r="B53" s="6"/>
      <c r="C53" s="6"/>
      <c r="D53" s="6" t="s">
        <v>204</v>
      </c>
      <c r="E53" s="6" t="s">
        <v>87</v>
      </c>
      <c r="F53" s="6">
        <v>24000</v>
      </c>
      <c r="G53" s="6">
        <v>0.21</v>
      </c>
      <c r="H53" s="76">
        <v>5040</v>
      </c>
    </row>
    <row r="54" spans="2:8" x14ac:dyDescent="0.25">
      <c r="B54" s="6"/>
      <c r="C54" s="6"/>
      <c r="D54" s="6" t="s">
        <v>205</v>
      </c>
      <c r="E54" s="6" t="s">
        <v>87</v>
      </c>
      <c r="F54" s="6">
        <v>4700</v>
      </c>
      <c r="G54" s="6">
        <v>0.24</v>
      </c>
      <c r="H54" s="58">
        <v>1128</v>
      </c>
    </row>
    <row r="55" spans="2:8" x14ac:dyDescent="0.25">
      <c r="B55" s="6"/>
      <c r="C55" s="6"/>
      <c r="D55" s="6" t="s">
        <v>206</v>
      </c>
      <c r="E55" s="6" t="s">
        <v>87</v>
      </c>
      <c r="F55" s="6">
        <v>1200</v>
      </c>
      <c r="G55" s="6">
        <v>0.24</v>
      </c>
      <c r="H55" s="6">
        <v>288</v>
      </c>
    </row>
    <row r="56" spans="2:8" x14ac:dyDescent="0.25">
      <c r="B56" s="6"/>
      <c r="C56" s="6"/>
      <c r="D56" s="6" t="s">
        <v>207</v>
      </c>
      <c r="E56" s="6" t="s">
        <v>87</v>
      </c>
      <c r="F56" s="6">
        <v>600</v>
      </c>
      <c r="G56" s="6">
        <v>0.28000000000000003</v>
      </c>
      <c r="H56" s="6">
        <v>168</v>
      </c>
    </row>
    <row r="57" spans="2:8" x14ac:dyDescent="0.25">
      <c r="B57" s="6"/>
      <c r="C57" s="6"/>
      <c r="D57" s="6" t="s">
        <v>208</v>
      </c>
      <c r="E57" s="6" t="s">
        <v>87</v>
      </c>
      <c r="F57" s="6">
        <v>900</v>
      </c>
      <c r="G57" s="6">
        <v>0.24</v>
      </c>
      <c r="H57" s="6">
        <v>216</v>
      </c>
    </row>
    <row r="58" spans="2:8" x14ac:dyDescent="0.25">
      <c r="B58" s="6"/>
      <c r="C58" s="6"/>
      <c r="D58" s="6" t="s">
        <v>209</v>
      </c>
      <c r="E58" s="6" t="s">
        <v>87</v>
      </c>
      <c r="F58" s="6">
        <v>7000</v>
      </c>
      <c r="G58" s="6">
        <v>0.22</v>
      </c>
      <c r="H58" s="58">
        <v>1540</v>
      </c>
    </row>
    <row r="59" spans="2:8" x14ac:dyDescent="0.25">
      <c r="B59" s="6"/>
      <c r="C59" s="6"/>
      <c r="D59" s="6" t="s">
        <v>210</v>
      </c>
      <c r="E59" s="6" t="s">
        <v>87</v>
      </c>
      <c r="F59" s="6">
        <v>150</v>
      </c>
      <c r="G59" s="6">
        <v>0.28000000000000003</v>
      </c>
      <c r="H59" s="6">
        <v>42</v>
      </c>
    </row>
    <row r="60" spans="2:8" x14ac:dyDescent="0.25">
      <c r="B60" s="6"/>
      <c r="C60" s="6"/>
      <c r="D60" s="6" t="s">
        <v>211</v>
      </c>
      <c r="E60" s="6" t="s">
        <v>87</v>
      </c>
      <c r="F60" s="6">
        <v>6000</v>
      </c>
      <c r="G60" s="6">
        <v>0.22</v>
      </c>
      <c r="H60" s="58">
        <v>1320</v>
      </c>
    </row>
    <row r="61" spans="2:8" x14ac:dyDescent="0.25">
      <c r="B61" s="6"/>
      <c r="C61" s="6"/>
      <c r="D61" s="6" t="s">
        <v>212</v>
      </c>
      <c r="E61" s="6" t="s">
        <v>87</v>
      </c>
      <c r="F61" s="6">
        <v>500</v>
      </c>
      <c r="G61" s="6">
        <v>0.28000000000000003</v>
      </c>
      <c r="H61" s="6"/>
    </row>
    <row r="62" spans="2:8" x14ac:dyDescent="0.25">
      <c r="B62" s="6"/>
      <c r="C62" s="6"/>
      <c r="D62" s="6" t="s">
        <v>213</v>
      </c>
      <c r="E62" s="6" t="s">
        <v>87</v>
      </c>
      <c r="F62" s="6">
        <v>3000</v>
      </c>
      <c r="G62" s="6">
        <v>0.22</v>
      </c>
      <c r="H62" s="6">
        <v>660</v>
      </c>
    </row>
    <row r="63" spans="2:8" x14ac:dyDescent="0.25">
      <c r="B63" s="6"/>
      <c r="C63" s="6"/>
      <c r="D63" s="6" t="s">
        <v>214</v>
      </c>
      <c r="E63" s="6" t="s">
        <v>87</v>
      </c>
      <c r="F63" s="6">
        <v>3500</v>
      </c>
      <c r="G63" s="6">
        <v>0.24</v>
      </c>
      <c r="H63" s="6">
        <f>0.24*3500</f>
        <v>840</v>
      </c>
    </row>
    <row r="64" spans="2:8" x14ac:dyDescent="0.25">
      <c r="B64" s="5">
        <v>44348</v>
      </c>
      <c r="C64" s="6" t="s">
        <v>215</v>
      </c>
      <c r="D64" s="6" t="s">
        <v>204</v>
      </c>
      <c r="E64" s="6" t="s">
        <v>87</v>
      </c>
      <c r="F64" s="6">
        <v>1500</v>
      </c>
      <c r="G64" s="6">
        <v>0.28000000000000003</v>
      </c>
      <c r="H64" s="6">
        <f>0.28*1500</f>
        <v>420.00000000000006</v>
      </c>
    </row>
    <row r="65" spans="2:8" x14ac:dyDescent="0.25">
      <c r="B65" s="5"/>
      <c r="C65" s="6"/>
      <c r="D65" s="6"/>
      <c r="E65" s="6"/>
      <c r="F65" s="6"/>
      <c r="G65" s="6"/>
      <c r="H65" s="6"/>
    </row>
    <row r="66" spans="2:8" x14ac:dyDescent="0.25">
      <c r="B66" s="5">
        <v>44361</v>
      </c>
      <c r="C66" s="6">
        <v>131</v>
      </c>
      <c r="D66" s="6" t="s">
        <v>216</v>
      </c>
      <c r="E66" s="6" t="s">
        <v>87</v>
      </c>
      <c r="F66" s="6">
        <v>600</v>
      </c>
      <c r="G66" s="6">
        <v>0.28000000000000003</v>
      </c>
      <c r="H66" s="6"/>
    </row>
    <row r="67" spans="2:8" x14ac:dyDescent="0.25">
      <c r="B67" s="5"/>
      <c r="C67" s="6"/>
      <c r="D67" s="6" t="s">
        <v>217</v>
      </c>
      <c r="E67" s="6" t="s">
        <v>87</v>
      </c>
      <c r="F67" s="6">
        <v>320</v>
      </c>
      <c r="G67" s="6">
        <v>0.28000000000000003</v>
      </c>
      <c r="H67" s="6"/>
    </row>
    <row r="68" spans="2:8" x14ac:dyDescent="0.25">
      <c r="B68" s="5"/>
      <c r="C68" s="6"/>
      <c r="D68" s="6"/>
      <c r="E68" s="6"/>
      <c r="F68" s="6"/>
      <c r="G68" s="6"/>
      <c r="H68" s="6"/>
    </row>
    <row r="69" spans="2:8" x14ac:dyDescent="0.25">
      <c r="B69" s="5"/>
      <c r="C69" s="6"/>
      <c r="D69" s="6"/>
      <c r="E69" s="6"/>
      <c r="F69" s="6"/>
      <c r="G69" s="6"/>
      <c r="H69" s="6"/>
    </row>
    <row r="70" spans="2:8" x14ac:dyDescent="0.25">
      <c r="B70" s="5"/>
      <c r="C70" s="6"/>
      <c r="D70" s="6"/>
      <c r="E70" s="6"/>
      <c r="F70" s="6"/>
      <c r="G70" s="6"/>
      <c r="H70" s="6"/>
    </row>
    <row r="71" spans="2:8" x14ac:dyDescent="0.25">
      <c r="B71" s="5"/>
      <c r="C71" s="6"/>
      <c r="D71" s="6"/>
      <c r="E71" s="6"/>
      <c r="F71" s="6"/>
      <c r="G71" s="6"/>
      <c r="H71" s="6"/>
    </row>
    <row r="72" spans="2:8" x14ac:dyDescent="0.25">
      <c r="B72" s="5"/>
      <c r="C72" s="6"/>
      <c r="D72" s="6"/>
      <c r="E72" s="6"/>
      <c r="F72" s="6"/>
      <c r="G72" s="6"/>
      <c r="H72" s="6"/>
    </row>
    <row r="73" spans="2:8" x14ac:dyDescent="0.25">
      <c r="B73" s="5"/>
      <c r="C73" s="6"/>
      <c r="D73" s="6"/>
      <c r="E73" s="6"/>
      <c r="F73" s="6"/>
      <c r="G73" s="6"/>
      <c r="H73" s="6"/>
    </row>
    <row r="74" spans="2:8" x14ac:dyDescent="0.25">
      <c r="B74" s="6"/>
      <c r="C74" s="6"/>
      <c r="D74" s="6"/>
      <c r="E74" s="6"/>
      <c r="F74" s="6"/>
      <c r="G74" s="6"/>
      <c r="H74" s="6"/>
    </row>
    <row r="80" spans="2:8" x14ac:dyDescent="0.25">
      <c r="B80" s="65" t="s">
        <v>218</v>
      </c>
      <c r="C80" s="65"/>
      <c r="D80" s="65"/>
      <c r="E80" s="65"/>
      <c r="F80" s="65"/>
      <c r="G80" s="65"/>
      <c r="H80" s="65"/>
    </row>
    <row r="81" spans="2:8" x14ac:dyDescent="0.25">
      <c r="B81" s="65"/>
      <c r="C81" s="65"/>
      <c r="D81" s="65"/>
      <c r="E81" s="65"/>
      <c r="F81" s="65"/>
      <c r="G81" s="65"/>
      <c r="H81" s="65"/>
    </row>
    <row r="82" spans="2:8" x14ac:dyDescent="0.25">
      <c r="B82" s="1" t="s">
        <v>2</v>
      </c>
      <c r="C82" s="1" t="s">
        <v>88</v>
      </c>
      <c r="D82" s="1" t="s">
        <v>4</v>
      </c>
      <c r="E82" s="1" t="s">
        <v>5</v>
      </c>
      <c r="F82" s="1" t="s">
        <v>6</v>
      </c>
      <c r="G82" s="1" t="s">
        <v>89</v>
      </c>
      <c r="H82" s="1" t="s">
        <v>53</v>
      </c>
    </row>
    <row r="83" spans="2:8" x14ac:dyDescent="0.25">
      <c r="B83" s="5">
        <v>44313</v>
      </c>
      <c r="C83" s="6">
        <v>2649</v>
      </c>
      <c r="D83" s="6" t="s">
        <v>219</v>
      </c>
      <c r="E83" s="6" t="s">
        <v>218</v>
      </c>
      <c r="F83" s="6">
        <v>3050</v>
      </c>
      <c r="G83" s="6">
        <v>0.47</v>
      </c>
      <c r="H83" s="6">
        <f>0.47*3050</f>
        <v>1433.5</v>
      </c>
    </row>
    <row r="84" spans="2:8" x14ac:dyDescent="0.25">
      <c r="B84" s="5"/>
      <c r="C84" s="6"/>
      <c r="D84" s="6" t="s">
        <v>220</v>
      </c>
      <c r="E84" s="6" t="s">
        <v>218</v>
      </c>
      <c r="F84" s="6">
        <v>260</v>
      </c>
      <c r="G84" s="6">
        <v>1.38</v>
      </c>
      <c r="H84" s="6">
        <f>1.38*260</f>
        <v>358.79999999999995</v>
      </c>
    </row>
    <row r="85" spans="2:8" x14ac:dyDescent="0.25">
      <c r="B85" s="5"/>
      <c r="C85" s="6"/>
      <c r="D85" s="6" t="s">
        <v>221</v>
      </c>
      <c r="E85" s="6" t="s">
        <v>218</v>
      </c>
      <c r="F85" s="6">
        <v>4850</v>
      </c>
      <c r="G85" s="6">
        <v>0.24</v>
      </c>
      <c r="H85" s="6">
        <f>0.24*4850</f>
        <v>1164</v>
      </c>
    </row>
    <row r="86" spans="2:8" x14ac:dyDescent="0.25">
      <c r="B86" s="5"/>
      <c r="C86" s="6"/>
      <c r="D86" s="6" t="s">
        <v>222</v>
      </c>
      <c r="E86" s="6" t="s">
        <v>218</v>
      </c>
      <c r="F86" s="6">
        <v>210</v>
      </c>
      <c r="G86" s="6">
        <v>1.38</v>
      </c>
      <c r="H86" s="6">
        <f>1.38*210</f>
        <v>289.79999999999995</v>
      </c>
    </row>
    <row r="87" spans="2:8" x14ac:dyDescent="0.25">
      <c r="B87" s="5"/>
      <c r="C87" s="6"/>
      <c r="D87" s="6" t="s">
        <v>223</v>
      </c>
      <c r="E87" s="6" t="s">
        <v>218</v>
      </c>
      <c r="F87" s="6">
        <v>3650</v>
      </c>
      <c r="G87" s="6">
        <v>0.27</v>
      </c>
      <c r="H87" s="6">
        <f>0.27*3650</f>
        <v>985.50000000000011</v>
      </c>
    </row>
    <row r="88" spans="2:8" x14ac:dyDescent="0.25">
      <c r="B88" s="5"/>
      <c r="C88" s="6"/>
      <c r="D88" s="6" t="s">
        <v>224</v>
      </c>
      <c r="E88" s="6" t="s">
        <v>218</v>
      </c>
      <c r="F88" s="6">
        <v>160</v>
      </c>
      <c r="G88" s="6">
        <v>1.38</v>
      </c>
      <c r="H88" s="6">
        <f>1.38*160</f>
        <v>220.79999999999998</v>
      </c>
    </row>
    <row r="89" spans="2:8" x14ac:dyDescent="0.25">
      <c r="B89" s="6"/>
      <c r="C89" s="6"/>
      <c r="D89" s="6"/>
      <c r="E89" s="6"/>
      <c r="F89" s="6"/>
      <c r="G89" s="6"/>
      <c r="H89" s="6"/>
    </row>
    <row r="90" spans="2:8" x14ac:dyDescent="0.25">
      <c r="B90" s="6"/>
      <c r="C90" s="6"/>
      <c r="D90" s="6"/>
      <c r="E90" s="6"/>
      <c r="F90" s="6"/>
      <c r="G90" s="6"/>
      <c r="H90" s="6"/>
    </row>
    <row r="91" spans="2:8" x14ac:dyDescent="0.25">
      <c r="B91" s="6"/>
      <c r="C91" s="6"/>
      <c r="D91" s="6"/>
      <c r="E91" s="6"/>
      <c r="F91" s="6"/>
      <c r="G91" s="6"/>
      <c r="H91" s="6"/>
    </row>
    <row r="92" spans="2:8" x14ac:dyDescent="0.25">
      <c r="B92" s="6"/>
      <c r="C92" s="6"/>
      <c r="D92" s="6"/>
      <c r="E92" s="6"/>
      <c r="F92" s="6"/>
      <c r="G92" s="6"/>
      <c r="H92" s="6"/>
    </row>
  </sheetData>
  <mergeCells count="2">
    <mergeCell ref="B1:H2"/>
    <mergeCell ref="B80:H81"/>
  </mergeCells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9D273-DD19-4016-A1D6-51AF9C536458}">
  <sheetPr>
    <pageSetUpPr fitToPage="1"/>
  </sheetPr>
  <dimension ref="A1:H40"/>
  <sheetViews>
    <sheetView topLeftCell="A16" zoomScale="106" zoomScaleNormal="106" workbookViewId="0">
      <selection activeCell="C30" sqref="C30"/>
    </sheetView>
  </sheetViews>
  <sheetFormatPr defaultRowHeight="15" x14ac:dyDescent="0.25"/>
  <cols>
    <col min="1" max="1" width="3.42578125" customWidth="1"/>
    <col min="2" max="2" width="13.42578125" customWidth="1"/>
    <col min="3" max="3" width="14.42578125" customWidth="1"/>
    <col min="4" max="4" width="20.5703125" customWidth="1"/>
    <col min="5" max="5" width="26" customWidth="1"/>
    <col min="6" max="6" width="12" customWidth="1"/>
    <col min="7" max="7" width="11.7109375" customWidth="1"/>
    <col min="8" max="8" width="13.85546875" customWidth="1"/>
    <col min="10" max="10" width="13.28515625" customWidth="1"/>
    <col min="257" max="257" width="3.42578125" customWidth="1"/>
    <col min="258" max="258" width="13.42578125" customWidth="1"/>
    <col min="259" max="259" width="14.42578125" customWidth="1"/>
    <col min="260" max="260" width="20.5703125" customWidth="1"/>
    <col min="261" max="261" width="26" customWidth="1"/>
    <col min="262" max="262" width="12" customWidth="1"/>
    <col min="263" max="263" width="11.7109375" customWidth="1"/>
    <col min="264" max="264" width="13.85546875" customWidth="1"/>
    <col min="266" max="266" width="13.28515625" customWidth="1"/>
    <col min="513" max="513" width="3.42578125" customWidth="1"/>
    <col min="514" max="514" width="13.42578125" customWidth="1"/>
    <col min="515" max="515" width="14.42578125" customWidth="1"/>
    <col min="516" max="516" width="20.5703125" customWidth="1"/>
    <col min="517" max="517" width="26" customWidth="1"/>
    <col min="518" max="518" width="12" customWidth="1"/>
    <col min="519" max="519" width="11.7109375" customWidth="1"/>
    <col min="520" max="520" width="13.85546875" customWidth="1"/>
    <col min="522" max="522" width="13.28515625" customWidth="1"/>
    <col min="769" max="769" width="3.42578125" customWidth="1"/>
    <col min="770" max="770" width="13.42578125" customWidth="1"/>
    <col min="771" max="771" width="14.42578125" customWidth="1"/>
    <col min="772" max="772" width="20.5703125" customWidth="1"/>
    <col min="773" max="773" width="26" customWidth="1"/>
    <col min="774" max="774" width="12" customWidth="1"/>
    <col min="775" max="775" width="11.7109375" customWidth="1"/>
    <col min="776" max="776" width="13.85546875" customWidth="1"/>
    <col min="778" max="778" width="13.28515625" customWidth="1"/>
    <col min="1025" max="1025" width="3.42578125" customWidth="1"/>
    <col min="1026" max="1026" width="13.42578125" customWidth="1"/>
    <col min="1027" max="1027" width="14.42578125" customWidth="1"/>
    <col min="1028" max="1028" width="20.5703125" customWidth="1"/>
    <col min="1029" max="1029" width="26" customWidth="1"/>
    <col min="1030" max="1030" width="12" customWidth="1"/>
    <col min="1031" max="1031" width="11.7109375" customWidth="1"/>
    <col min="1032" max="1032" width="13.85546875" customWidth="1"/>
    <col min="1034" max="1034" width="13.28515625" customWidth="1"/>
    <col min="1281" max="1281" width="3.42578125" customWidth="1"/>
    <col min="1282" max="1282" width="13.42578125" customWidth="1"/>
    <col min="1283" max="1283" width="14.42578125" customWidth="1"/>
    <col min="1284" max="1284" width="20.5703125" customWidth="1"/>
    <col min="1285" max="1285" width="26" customWidth="1"/>
    <col min="1286" max="1286" width="12" customWidth="1"/>
    <col min="1287" max="1287" width="11.7109375" customWidth="1"/>
    <col min="1288" max="1288" width="13.85546875" customWidth="1"/>
    <col min="1290" max="1290" width="13.28515625" customWidth="1"/>
    <col min="1537" max="1537" width="3.42578125" customWidth="1"/>
    <col min="1538" max="1538" width="13.42578125" customWidth="1"/>
    <col min="1539" max="1539" width="14.42578125" customWidth="1"/>
    <col min="1540" max="1540" width="20.5703125" customWidth="1"/>
    <col min="1541" max="1541" width="26" customWidth="1"/>
    <col min="1542" max="1542" width="12" customWidth="1"/>
    <col min="1543" max="1543" width="11.7109375" customWidth="1"/>
    <col min="1544" max="1544" width="13.85546875" customWidth="1"/>
    <col min="1546" max="1546" width="13.28515625" customWidth="1"/>
    <col min="1793" max="1793" width="3.42578125" customWidth="1"/>
    <col min="1794" max="1794" width="13.42578125" customWidth="1"/>
    <col min="1795" max="1795" width="14.42578125" customWidth="1"/>
    <col min="1796" max="1796" width="20.5703125" customWidth="1"/>
    <col min="1797" max="1797" width="26" customWidth="1"/>
    <col min="1798" max="1798" width="12" customWidth="1"/>
    <col min="1799" max="1799" width="11.7109375" customWidth="1"/>
    <col min="1800" max="1800" width="13.85546875" customWidth="1"/>
    <col min="1802" max="1802" width="13.28515625" customWidth="1"/>
    <col min="2049" max="2049" width="3.42578125" customWidth="1"/>
    <col min="2050" max="2050" width="13.42578125" customWidth="1"/>
    <col min="2051" max="2051" width="14.42578125" customWidth="1"/>
    <col min="2052" max="2052" width="20.5703125" customWidth="1"/>
    <col min="2053" max="2053" width="26" customWidth="1"/>
    <col min="2054" max="2054" width="12" customWidth="1"/>
    <col min="2055" max="2055" width="11.7109375" customWidth="1"/>
    <col min="2056" max="2056" width="13.85546875" customWidth="1"/>
    <col min="2058" max="2058" width="13.28515625" customWidth="1"/>
    <col min="2305" max="2305" width="3.42578125" customWidth="1"/>
    <col min="2306" max="2306" width="13.42578125" customWidth="1"/>
    <col min="2307" max="2307" width="14.42578125" customWidth="1"/>
    <col min="2308" max="2308" width="20.5703125" customWidth="1"/>
    <col min="2309" max="2309" width="26" customWidth="1"/>
    <col min="2310" max="2310" width="12" customWidth="1"/>
    <col min="2311" max="2311" width="11.7109375" customWidth="1"/>
    <col min="2312" max="2312" width="13.85546875" customWidth="1"/>
    <col min="2314" max="2314" width="13.28515625" customWidth="1"/>
    <col min="2561" max="2561" width="3.42578125" customWidth="1"/>
    <col min="2562" max="2562" width="13.42578125" customWidth="1"/>
    <col min="2563" max="2563" width="14.42578125" customWidth="1"/>
    <col min="2564" max="2564" width="20.5703125" customWidth="1"/>
    <col min="2565" max="2565" width="26" customWidth="1"/>
    <col min="2566" max="2566" width="12" customWidth="1"/>
    <col min="2567" max="2567" width="11.7109375" customWidth="1"/>
    <col min="2568" max="2568" width="13.85546875" customWidth="1"/>
    <col min="2570" max="2570" width="13.28515625" customWidth="1"/>
    <col min="2817" max="2817" width="3.42578125" customWidth="1"/>
    <col min="2818" max="2818" width="13.42578125" customWidth="1"/>
    <col min="2819" max="2819" width="14.42578125" customWidth="1"/>
    <col min="2820" max="2820" width="20.5703125" customWidth="1"/>
    <col min="2821" max="2821" width="26" customWidth="1"/>
    <col min="2822" max="2822" width="12" customWidth="1"/>
    <col min="2823" max="2823" width="11.7109375" customWidth="1"/>
    <col min="2824" max="2824" width="13.85546875" customWidth="1"/>
    <col min="2826" max="2826" width="13.28515625" customWidth="1"/>
    <col min="3073" max="3073" width="3.42578125" customWidth="1"/>
    <col min="3074" max="3074" width="13.42578125" customWidth="1"/>
    <col min="3075" max="3075" width="14.42578125" customWidth="1"/>
    <col min="3076" max="3076" width="20.5703125" customWidth="1"/>
    <col min="3077" max="3077" width="26" customWidth="1"/>
    <col min="3078" max="3078" width="12" customWidth="1"/>
    <col min="3079" max="3079" width="11.7109375" customWidth="1"/>
    <col min="3080" max="3080" width="13.85546875" customWidth="1"/>
    <col min="3082" max="3082" width="13.28515625" customWidth="1"/>
    <col min="3329" max="3329" width="3.42578125" customWidth="1"/>
    <col min="3330" max="3330" width="13.42578125" customWidth="1"/>
    <col min="3331" max="3331" width="14.42578125" customWidth="1"/>
    <col min="3332" max="3332" width="20.5703125" customWidth="1"/>
    <col min="3333" max="3333" width="26" customWidth="1"/>
    <col min="3334" max="3334" width="12" customWidth="1"/>
    <col min="3335" max="3335" width="11.7109375" customWidth="1"/>
    <col min="3336" max="3336" width="13.85546875" customWidth="1"/>
    <col min="3338" max="3338" width="13.28515625" customWidth="1"/>
    <col min="3585" max="3585" width="3.42578125" customWidth="1"/>
    <col min="3586" max="3586" width="13.42578125" customWidth="1"/>
    <col min="3587" max="3587" width="14.42578125" customWidth="1"/>
    <col min="3588" max="3588" width="20.5703125" customWidth="1"/>
    <col min="3589" max="3589" width="26" customWidth="1"/>
    <col min="3590" max="3590" width="12" customWidth="1"/>
    <col min="3591" max="3591" width="11.7109375" customWidth="1"/>
    <col min="3592" max="3592" width="13.85546875" customWidth="1"/>
    <col min="3594" max="3594" width="13.28515625" customWidth="1"/>
    <col min="3841" max="3841" width="3.42578125" customWidth="1"/>
    <col min="3842" max="3842" width="13.42578125" customWidth="1"/>
    <col min="3843" max="3843" width="14.42578125" customWidth="1"/>
    <col min="3844" max="3844" width="20.5703125" customWidth="1"/>
    <col min="3845" max="3845" width="26" customWidth="1"/>
    <col min="3846" max="3846" width="12" customWidth="1"/>
    <col min="3847" max="3847" width="11.7109375" customWidth="1"/>
    <col min="3848" max="3848" width="13.85546875" customWidth="1"/>
    <col min="3850" max="3850" width="13.28515625" customWidth="1"/>
    <col min="4097" max="4097" width="3.42578125" customWidth="1"/>
    <col min="4098" max="4098" width="13.42578125" customWidth="1"/>
    <col min="4099" max="4099" width="14.42578125" customWidth="1"/>
    <col min="4100" max="4100" width="20.5703125" customWidth="1"/>
    <col min="4101" max="4101" width="26" customWidth="1"/>
    <col min="4102" max="4102" width="12" customWidth="1"/>
    <col min="4103" max="4103" width="11.7109375" customWidth="1"/>
    <col min="4104" max="4104" width="13.85546875" customWidth="1"/>
    <col min="4106" max="4106" width="13.28515625" customWidth="1"/>
    <col min="4353" max="4353" width="3.42578125" customWidth="1"/>
    <col min="4354" max="4354" width="13.42578125" customWidth="1"/>
    <col min="4355" max="4355" width="14.42578125" customWidth="1"/>
    <col min="4356" max="4356" width="20.5703125" customWidth="1"/>
    <col min="4357" max="4357" width="26" customWidth="1"/>
    <col min="4358" max="4358" width="12" customWidth="1"/>
    <col min="4359" max="4359" width="11.7109375" customWidth="1"/>
    <col min="4360" max="4360" width="13.85546875" customWidth="1"/>
    <col min="4362" max="4362" width="13.28515625" customWidth="1"/>
    <col min="4609" max="4609" width="3.42578125" customWidth="1"/>
    <col min="4610" max="4610" width="13.42578125" customWidth="1"/>
    <col min="4611" max="4611" width="14.42578125" customWidth="1"/>
    <col min="4612" max="4612" width="20.5703125" customWidth="1"/>
    <col min="4613" max="4613" width="26" customWidth="1"/>
    <col min="4614" max="4614" width="12" customWidth="1"/>
    <col min="4615" max="4615" width="11.7109375" customWidth="1"/>
    <col min="4616" max="4616" width="13.85546875" customWidth="1"/>
    <col min="4618" max="4618" width="13.28515625" customWidth="1"/>
    <col min="4865" max="4865" width="3.42578125" customWidth="1"/>
    <col min="4866" max="4866" width="13.42578125" customWidth="1"/>
    <col min="4867" max="4867" width="14.42578125" customWidth="1"/>
    <col min="4868" max="4868" width="20.5703125" customWidth="1"/>
    <col min="4869" max="4869" width="26" customWidth="1"/>
    <col min="4870" max="4870" width="12" customWidth="1"/>
    <col min="4871" max="4871" width="11.7109375" customWidth="1"/>
    <col min="4872" max="4872" width="13.85546875" customWidth="1"/>
    <col min="4874" max="4874" width="13.28515625" customWidth="1"/>
    <col min="5121" max="5121" width="3.42578125" customWidth="1"/>
    <col min="5122" max="5122" width="13.42578125" customWidth="1"/>
    <col min="5123" max="5123" width="14.42578125" customWidth="1"/>
    <col min="5124" max="5124" width="20.5703125" customWidth="1"/>
    <col min="5125" max="5125" width="26" customWidth="1"/>
    <col min="5126" max="5126" width="12" customWidth="1"/>
    <col min="5127" max="5127" width="11.7109375" customWidth="1"/>
    <col min="5128" max="5128" width="13.85546875" customWidth="1"/>
    <col min="5130" max="5130" width="13.28515625" customWidth="1"/>
    <col min="5377" max="5377" width="3.42578125" customWidth="1"/>
    <col min="5378" max="5378" width="13.42578125" customWidth="1"/>
    <col min="5379" max="5379" width="14.42578125" customWidth="1"/>
    <col min="5380" max="5380" width="20.5703125" customWidth="1"/>
    <col min="5381" max="5381" width="26" customWidth="1"/>
    <col min="5382" max="5382" width="12" customWidth="1"/>
    <col min="5383" max="5383" width="11.7109375" customWidth="1"/>
    <col min="5384" max="5384" width="13.85546875" customWidth="1"/>
    <col min="5386" max="5386" width="13.28515625" customWidth="1"/>
    <col min="5633" max="5633" width="3.42578125" customWidth="1"/>
    <col min="5634" max="5634" width="13.42578125" customWidth="1"/>
    <col min="5635" max="5635" width="14.42578125" customWidth="1"/>
    <col min="5636" max="5636" width="20.5703125" customWidth="1"/>
    <col min="5637" max="5637" width="26" customWidth="1"/>
    <col min="5638" max="5638" width="12" customWidth="1"/>
    <col min="5639" max="5639" width="11.7109375" customWidth="1"/>
    <col min="5640" max="5640" width="13.85546875" customWidth="1"/>
    <col min="5642" max="5642" width="13.28515625" customWidth="1"/>
    <col min="5889" max="5889" width="3.42578125" customWidth="1"/>
    <col min="5890" max="5890" width="13.42578125" customWidth="1"/>
    <col min="5891" max="5891" width="14.42578125" customWidth="1"/>
    <col min="5892" max="5892" width="20.5703125" customWidth="1"/>
    <col min="5893" max="5893" width="26" customWidth="1"/>
    <col min="5894" max="5894" width="12" customWidth="1"/>
    <col min="5895" max="5895" width="11.7109375" customWidth="1"/>
    <col min="5896" max="5896" width="13.85546875" customWidth="1"/>
    <col min="5898" max="5898" width="13.28515625" customWidth="1"/>
    <col min="6145" max="6145" width="3.42578125" customWidth="1"/>
    <col min="6146" max="6146" width="13.42578125" customWidth="1"/>
    <col min="6147" max="6147" width="14.42578125" customWidth="1"/>
    <col min="6148" max="6148" width="20.5703125" customWidth="1"/>
    <col min="6149" max="6149" width="26" customWidth="1"/>
    <col min="6150" max="6150" width="12" customWidth="1"/>
    <col min="6151" max="6151" width="11.7109375" customWidth="1"/>
    <col min="6152" max="6152" width="13.85546875" customWidth="1"/>
    <col min="6154" max="6154" width="13.28515625" customWidth="1"/>
    <col min="6401" max="6401" width="3.42578125" customWidth="1"/>
    <col min="6402" max="6402" width="13.42578125" customWidth="1"/>
    <col min="6403" max="6403" width="14.42578125" customWidth="1"/>
    <col min="6404" max="6404" width="20.5703125" customWidth="1"/>
    <col min="6405" max="6405" width="26" customWidth="1"/>
    <col min="6406" max="6406" width="12" customWidth="1"/>
    <col min="6407" max="6407" width="11.7109375" customWidth="1"/>
    <col min="6408" max="6408" width="13.85546875" customWidth="1"/>
    <col min="6410" max="6410" width="13.28515625" customWidth="1"/>
    <col min="6657" max="6657" width="3.42578125" customWidth="1"/>
    <col min="6658" max="6658" width="13.42578125" customWidth="1"/>
    <col min="6659" max="6659" width="14.42578125" customWidth="1"/>
    <col min="6660" max="6660" width="20.5703125" customWidth="1"/>
    <col min="6661" max="6661" width="26" customWidth="1"/>
    <col min="6662" max="6662" width="12" customWidth="1"/>
    <col min="6663" max="6663" width="11.7109375" customWidth="1"/>
    <col min="6664" max="6664" width="13.85546875" customWidth="1"/>
    <col min="6666" max="6666" width="13.28515625" customWidth="1"/>
    <col min="6913" max="6913" width="3.42578125" customWidth="1"/>
    <col min="6914" max="6914" width="13.42578125" customWidth="1"/>
    <col min="6915" max="6915" width="14.42578125" customWidth="1"/>
    <col min="6916" max="6916" width="20.5703125" customWidth="1"/>
    <col min="6917" max="6917" width="26" customWidth="1"/>
    <col min="6918" max="6918" width="12" customWidth="1"/>
    <col min="6919" max="6919" width="11.7109375" customWidth="1"/>
    <col min="6920" max="6920" width="13.85546875" customWidth="1"/>
    <col min="6922" max="6922" width="13.28515625" customWidth="1"/>
    <col min="7169" max="7169" width="3.42578125" customWidth="1"/>
    <col min="7170" max="7170" width="13.42578125" customWidth="1"/>
    <col min="7171" max="7171" width="14.42578125" customWidth="1"/>
    <col min="7172" max="7172" width="20.5703125" customWidth="1"/>
    <col min="7173" max="7173" width="26" customWidth="1"/>
    <col min="7174" max="7174" width="12" customWidth="1"/>
    <col min="7175" max="7175" width="11.7109375" customWidth="1"/>
    <col min="7176" max="7176" width="13.85546875" customWidth="1"/>
    <col min="7178" max="7178" width="13.28515625" customWidth="1"/>
    <col min="7425" max="7425" width="3.42578125" customWidth="1"/>
    <col min="7426" max="7426" width="13.42578125" customWidth="1"/>
    <col min="7427" max="7427" width="14.42578125" customWidth="1"/>
    <col min="7428" max="7428" width="20.5703125" customWidth="1"/>
    <col min="7429" max="7429" width="26" customWidth="1"/>
    <col min="7430" max="7430" width="12" customWidth="1"/>
    <col min="7431" max="7431" width="11.7109375" customWidth="1"/>
    <col min="7432" max="7432" width="13.85546875" customWidth="1"/>
    <col min="7434" max="7434" width="13.28515625" customWidth="1"/>
    <col min="7681" max="7681" width="3.42578125" customWidth="1"/>
    <col min="7682" max="7682" width="13.42578125" customWidth="1"/>
    <col min="7683" max="7683" width="14.42578125" customWidth="1"/>
    <col min="7684" max="7684" width="20.5703125" customWidth="1"/>
    <col min="7685" max="7685" width="26" customWidth="1"/>
    <col min="7686" max="7686" width="12" customWidth="1"/>
    <col min="7687" max="7687" width="11.7109375" customWidth="1"/>
    <col min="7688" max="7688" width="13.85546875" customWidth="1"/>
    <col min="7690" max="7690" width="13.28515625" customWidth="1"/>
    <col min="7937" max="7937" width="3.42578125" customWidth="1"/>
    <col min="7938" max="7938" width="13.42578125" customWidth="1"/>
    <col min="7939" max="7939" width="14.42578125" customWidth="1"/>
    <col min="7940" max="7940" width="20.5703125" customWidth="1"/>
    <col min="7941" max="7941" width="26" customWidth="1"/>
    <col min="7942" max="7942" width="12" customWidth="1"/>
    <col min="7943" max="7943" width="11.7109375" customWidth="1"/>
    <col min="7944" max="7944" width="13.85546875" customWidth="1"/>
    <col min="7946" max="7946" width="13.28515625" customWidth="1"/>
    <col min="8193" max="8193" width="3.42578125" customWidth="1"/>
    <col min="8194" max="8194" width="13.42578125" customWidth="1"/>
    <col min="8195" max="8195" width="14.42578125" customWidth="1"/>
    <col min="8196" max="8196" width="20.5703125" customWidth="1"/>
    <col min="8197" max="8197" width="26" customWidth="1"/>
    <col min="8198" max="8198" width="12" customWidth="1"/>
    <col min="8199" max="8199" width="11.7109375" customWidth="1"/>
    <col min="8200" max="8200" width="13.85546875" customWidth="1"/>
    <col min="8202" max="8202" width="13.28515625" customWidth="1"/>
    <col min="8449" max="8449" width="3.42578125" customWidth="1"/>
    <col min="8450" max="8450" width="13.42578125" customWidth="1"/>
    <col min="8451" max="8451" width="14.42578125" customWidth="1"/>
    <col min="8452" max="8452" width="20.5703125" customWidth="1"/>
    <col min="8453" max="8453" width="26" customWidth="1"/>
    <col min="8454" max="8454" width="12" customWidth="1"/>
    <col min="8455" max="8455" width="11.7109375" customWidth="1"/>
    <col min="8456" max="8456" width="13.85546875" customWidth="1"/>
    <col min="8458" max="8458" width="13.28515625" customWidth="1"/>
    <col min="8705" max="8705" width="3.42578125" customWidth="1"/>
    <col min="8706" max="8706" width="13.42578125" customWidth="1"/>
    <col min="8707" max="8707" width="14.42578125" customWidth="1"/>
    <col min="8708" max="8708" width="20.5703125" customWidth="1"/>
    <col min="8709" max="8709" width="26" customWidth="1"/>
    <col min="8710" max="8710" width="12" customWidth="1"/>
    <col min="8711" max="8711" width="11.7109375" customWidth="1"/>
    <col min="8712" max="8712" width="13.85546875" customWidth="1"/>
    <col min="8714" max="8714" width="13.28515625" customWidth="1"/>
    <col min="8961" max="8961" width="3.42578125" customWidth="1"/>
    <col min="8962" max="8962" width="13.42578125" customWidth="1"/>
    <col min="8963" max="8963" width="14.42578125" customWidth="1"/>
    <col min="8964" max="8964" width="20.5703125" customWidth="1"/>
    <col min="8965" max="8965" width="26" customWidth="1"/>
    <col min="8966" max="8966" width="12" customWidth="1"/>
    <col min="8967" max="8967" width="11.7109375" customWidth="1"/>
    <col min="8968" max="8968" width="13.85546875" customWidth="1"/>
    <col min="8970" max="8970" width="13.28515625" customWidth="1"/>
    <col min="9217" max="9217" width="3.42578125" customWidth="1"/>
    <col min="9218" max="9218" width="13.42578125" customWidth="1"/>
    <col min="9219" max="9219" width="14.42578125" customWidth="1"/>
    <col min="9220" max="9220" width="20.5703125" customWidth="1"/>
    <col min="9221" max="9221" width="26" customWidth="1"/>
    <col min="9222" max="9222" width="12" customWidth="1"/>
    <col min="9223" max="9223" width="11.7109375" customWidth="1"/>
    <col min="9224" max="9224" width="13.85546875" customWidth="1"/>
    <col min="9226" max="9226" width="13.28515625" customWidth="1"/>
    <col min="9473" max="9473" width="3.42578125" customWidth="1"/>
    <col min="9474" max="9474" width="13.42578125" customWidth="1"/>
    <col min="9475" max="9475" width="14.42578125" customWidth="1"/>
    <col min="9476" max="9476" width="20.5703125" customWidth="1"/>
    <col min="9477" max="9477" width="26" customWidth="1"/>
    <col min="9478" max="9478" width="12" customWidth="1"/>
    <col min="9479" max="9479" width="11.7109375" customWidth="1"/>
    <col min="9480" max="9480" width="13.85546875" customWidth="1"/>
    <col min="9482" max="9482" width="13.28515625" customWidth="1"/>
    <col min="9729" max="9729" width="3.42578125" customWidth="1"/>
    <col min="9730" max="9730" width="13.42578125" customWidth="1"/>
    <col min="9731" max="9731" width="14.42578125" customWidth="1"/>
    <col min="9732" max="9732" width="20.5703125" customWidth="1"/>
    <col min="9733" max="9733" width="26" customWidth="1"/>
    <col min="9734" max="9734" width="12" customWidth="1"/>
    <col min="9735" max="9735" width="11.7109375" customWidth="1"/>
    <col min="9736" max="9736" width="13.85546875" customWidth="1"/>
    <col min="9738" max="9738" width="13.28515625" customWidth="1"/>
    <col min="9985" max="9985" width="3.42578125" customWidth="1"/>
    <col min="9986" max="9986" width="13.42578125" customWidth="1"/>
    <col min="9987" max="9987" width="14.42578125" customWidth="1"/>
    <col min="9988" max="9988" width="20.5703125" customWidth="1"/>
    <col min="9989" max="9989" width="26" customWidth="1"/>
    <col min="9990" max="9990" width="12" customWidth="1"/>
    <col min="9991" max="9991" width="11.7109375" customWidth="1"/>
    <col min="9992" max="9992" width="13.85546875" customWidth="1"/>
    <col min="9994" max="9994" width="13.28515625" customWidth="1"/>
    <col min="10241" max="10241" width="3.42578125" customWidth="1"/>
    <col min="10242" max="10242" width="13.42578125" customWidth="1"/>
    <col min="10243" max="10243" width="14.42578125" customWidth="1"/>
    <col min="10244" max="10244" width="20.5703125" customWidth="1"/>
    <col min="10245" max="10245" width="26" customWidth="1"/>
    <col min="10246" max="10246" width="12" customWidth="1"/>
    <col min="10247" max="10247" width="11.7109375" customWidth="1"/>
    <col min="10248" max="10248" width="13.85546875" customWidth="1"/>
    <col min="10250" max="10250" width="13.28515625" customWidth="1"/>
    <col min="10497" max="10497" width="3.42578125" customWidth="1"/>
    <col min="10498" max="10498" width="13.42578125" customWidth="1"/>
    <col min="10499" max="10499" width="14.42578125" customWidth="1"/>
    <col min="10500" max="10500" width="20.5703125" customWidth="1"/>
    <col min="10501" max="10501" width="26" customWidth="1"/>
    <col min="10502" max="10502" width="12" customWidth="1"/>
    <col min="10503" max="10503" width="11.7109375" customWidth="1"/>
    <col min="10504" max="10504" width="13.85546875" customWidth="1"/>
    <col min="10506" max="10506" width="13.28515625" customWidth="1"/>
    <col min="10753" max="10753" width="3.42578125" customWidth="1"/>
    <col min="10754" max="10754" width="13.42578125" customWidth="1"/>
    <col min="10755" max="10755" width="14.42578125" customWidth="1"/>
    <col min="10756" max="10756" width="20.5703125" customWidth="1"/>
    <col min="10757" max="10757" width="26" customWidth="1"/>
    <col min="10758" max="10758" width="12" customWidth="1"/>
    <col min="10759" max="10759" width="11.7109375" customWidth="1"/>
    <col min="10760" max="10760" width="13.85546875" customWidth="1"/>
    <col min="10762" max="10762" width="13.28515625" customWidth="1"/>
    <col min="11009" max="11009" width="3.42578125" customWidth="1"/>
    <col min="11010" max="11010" width="13.42578125" customWidth="1"/>
    <col min="11011" max="11011" width="14.42578125" customWidth="1"/>
    <col min="11012" max="11012" width="20.5703125" customWidth="1"/>
    <col min="11013" max="11013" width="26" customWidth="1"/>
    <col min="11014" max="11014" width="12" customWidth="1"/>
    <col min="11015" max="11015" width="11.7109375" customWidth="1"/>
    <col min="11016" max="11016" width="13.85546875" customWidth="1"/>
    <col min="11018" max="11018" width="13.28515625" customWidth="1"/>
    <col min="11265" max="11265" width="3.42578125" customWidth="1"/>
    <col min="11266" max="11266" width="13.42578125" customWidth="1"/>
    <col min="11267" max="11267" width="14.42578125" customWidth="1"/>
    <col min="11268" max="11268" width="20.5703125" customWidth="1"/>
    <col min="11269" max="11269" width="26" customWidth="1"/>
    <col min="11270" max="11270" width="12" customWidth="1"/>
    <col min="11271" max="11271" width="11.7109375" customWidth="1"/>
    <col min="11272" max="11272" width="13.85546875" customWidth="1"/>
    <col min="11274" max="11274" width="13.28515625" customWidth="1"/>
    <col min="11521" max="11521" width="3.42578125" customWidth="1"/>
    <col min="11522" max="11522" width="13.42578125" customWidth="1"/>
    <col min="11523" max="11523" width="14.42578125" customWidth="1"/>
    <col min="11524" max="11524" width="20.5703125" customWidth="1"/>
    <col min="11525" max="11525" width="26" customWidth="1"/>
    <col min="11526" max="11526" width="12" customWidth="1"/>
    <col min="11527" max="11527" width="11.7109375" customWidth="1"/>
    <col min="11528" max="11528" width="13.85546875" customWidth="1"/>
    <col min="11530" max="11530" width="13.28515625" customWidth="1"/>
    <col min="11777" max="11777" width="3.42578125" customWidth="1"/>
    <col min="11778" max="11778" width="13.42578125" customWidth="1"/>
    <col min="11779" max="11779" width="14.42578125" customWidth="1"/>
    <col min="11780" max="11780" width="20.5703125" customWidth="1"/>
    <col min="11781" max="11781" width="26" customWidth="1"/>
    <col min="11782" max="11782" width="12" customWidth="1"/>
    <col min="11783" max="11783" width="11.7109375" customWidth="1"/>
    <col min="11784" max="11784" width="13.85546875" customWidth="1"/>
    <col min="11786" max="11786" width="13.28515625" customWidth="1"/>
    <col min="12033" max="12033" width="3.42578125" customWidth="1"/>
    <col min="12034" max="12034" width="13.42578125" customWidth="1"/>
    <col min="12035" max="12035" width="14.42578125" customWidth="1"/>
    <col min="12036" max="12036" width="20.5703125" customWidth="1"/>
    <col min="12037" max="12037" width="26" customWidth="1"/>
    <col min="12038" max="12038" width="12" customWidth="1"/>
    <col min="12039" max="12039" width="11.7109375" customWidth="1"/>
    <col min="12040" max="12040" width="13.85546875" customWidth="1"/>
    <col min="12042" max="12042" width="13.28515625" customWidth="1"/>
    <col min="12289" max="12289" width="3.42578125" customWidth="1"/>
    <col min="12290" max="12290" width="13.42578125" customWidth="1"/>
    <col min="12291" max="12291" width="14.42578125" customWidth="1"/>
    <col min="12292" max="12292" width="20.5703125" customWidth="1"/>
    <col min="12293" max="12293" width="26" customWidth="1"/>
    <col min="12294" max="12294" width="12" customWidth="1"/>
    <col min="12295" max="12295" width="11.7109375" customWidth="1"/>
    <col min="12296" max="12296" width="13.85546875" customWidth="1"/>
    <col min="12298" max="12298" width="13.28515625" customWidth="1"/>
    <col min="12545" max="12545" width="3.42578125" customWidth="1"/>
    <col min="12546" max="12546" width="13.42578125" customWidth="1"/>
    <col min="12547" max="12547" width="14.42578125" customWidth="1"/>
    <col min="12548" max="12548" width="20.5703125" customWidth="1"/>
    <col min="12549" max="12549" width="26" customWidth="1"/>
    <col min="12550" max="12550" width="12" customWidth="1"/>
    <col min="12551" max="12551" width="11.7109375" customWidth="1"/>
    <col min="12552" max="12552" width="13.85546875" customWidth="1"/>
    <col min="12554" max="12554" width="13.28515625" customWidth="1"/>
    <col min="12801" max="12801" width="3.42578125" customWidth="1"/>
    <col min="12802" max="12802" width="13.42578125" customWidth="1"/>
    <col min="12803" max="12803" width="14.42578125" customWidth="1"/>
    <col min="12804" max="12804" width="20.5703125" customWidth="1"/>
    <col min="12805" max="12805" width="26" customWidth="1"/>
    <col min="12806" max="12806" width="12" customWidth="1"/>
    <col min="12807" max="12807" width="11.7109375" customWidth="1"/>
    <col min="12808" max="12808" width="13.85546875" customWidth="1"/>
    <col min="12810" max="12810" width="13.28515625" customWidth="1"/>
    <col min="13057" max="13057" width="3.42578125" customWidth="1"/>
    <col min="13058" max="13058" width="13.42578125" customWidth="1"/>
    <col min="13059" max="13059" width="14.42578125" customWidth="1"/>
    <col min="13060" max="13060" width="20.5703125" customWidth="1"/>
    <col min="13061" max="13061" width="26" customWidth="1"/>
    <col min="13062" max="13062" width="12" customWidth="1"/>
    <col min="13063" max="13063" width="11.7109375" customWidth="1"/>
    <col min="13064" max="13064" width="13.85546875" customWidth="1"/>
    <col min="13066" max="13066" width="13.28515625" customWidth="1"/>
    <col min="13313" max="13313" width="3.42578125" customWidth="1"/>
    <col min="13314" max="13314" width="13.42578125" customWidth="1"/>
    <col min="13315" max="13315" width="14.42578125" customWidth="1"/>
    <col min="13316" max="13316" width="20.5703125" customWidth="1"/>
    <col min="13317" max="13317" width="26" customWidth="1"/>
    <col min="13318" max="13318" width="12" customWidth="1"/>
    <col min="13319" max="13319" width="11.7109375" customWidth="1"/>
    <col min="13320" max="13320" width="13.85546875" customWidth="1"/>
    <col min="13322" max="13322" width="13.28515625" customWidth="1"/>
    <col min="13569" max="13569" width="3.42578125" customWidth="1"/>
    <col min="13570" max="13570" width="13.42578125" customWidth="1"/>
    <col min="13571" max="13571" width="14.42578125" customWidth="1"/>
    <col min="13572" max="13572" width="20.5703125" customWidth="1"/>
    <col min="13573" max="13573" width="26" customWidth="1"/>
    <col min="13574" max="13574" width="12" customWidth="1"/>
    <col min="13575" max="13575" width="11.7109375" customWidth="1"/>
    <col min="13576" max="13576" width="13.85546875" customWidth="1"/>
    <col min="13578" max="13578" width="13.28515625" customWidth="1"/>
    <col min="13825" max="13825" width="3.42578125" customWidth="1"/>
    <col min="13826" max="13826" width="13.42578125" customWidth="1"/>
    <col min="13827" max="13827" width="14.42578125" customWidth="1"/>
    <col min="13828" max="13828" width="20.5703125" customWidth="1"/>
    <col min="13829" max="13829" width="26" customWidth="1"/>
    <col min="13830" max="13830" width="12" customWidth="1"/>
    <col min="13831" max="13831" width="11.7109375" customWidth="1"/>
    <col min="13832" max="13832" width="13.85546875" customWidth="1"/>
    <col min="13834" max="13834" width="13.28515625" customWidth="1"/>
    <col min="14081" max="14081" width="3.42578125" customWidth="1"/>
    <col min="14082" max="14082" width="13.42578125" customWidth="1"/>
    <col min="14083" max="14083" width="14.42578125" customWidth="1"/>
    <col min="14084" max="14084" width="20.5703125" customWidth="1"/>
    <col min="14085" max="14085" width="26" customWidth="1"/>
    <col min="14086" max="14086" width="12" customWidth="1"/>
    <col min="14087" max="14087" width="11.7109375" customWidth="1"/>
    <col min="14088" max="14088" width="13.85546875" customWidth="1"/>
    <col min="14090" max="14090" width="13.28515625" customWidth="1"/>
    <col min="14337" max="14337" width="3.42578125" customWidth="1"/>
    <col min="14338" max="14338" width="13.42578125" customWidth="1"/>
    <col min="14339" max="14339" width="14.42578125" customWidth="1"/>
    <col min="14340" max="14340" width="20.5703125" customWidth="1"/>
    <col min="14341" max="14341" width="26" customWidth="1"/>
    <col min="14342" max="14342" width="12" customWidth="1"/>
    <col min="14343" max="14343" width="11.7109375" customWidth="1"/>
    <col min="14344" max="14344" width="13.85546875" customWidth="1"/>
    <col min="14346" max="14346" width="13.28515625" customWidth="1"/>
    <col min="14593" max="14593" width="3.42578125" customWidth="1"/>
    <col min="14594" max="14594" width="13.42578125" customWidth="1"/>
    <col min="14595" max="14595" width="14.42578125" customWidth="1"/>
    <col min="14596" max="14596" width="20.5703125" customWidth="1"/>
    <col min="14597" max="14597" width="26" customWidth="1"/>
    <col min="14598" max="14598" width="12" customWidth="1"/>
    <col min="14599" max="14599" width="11.7109375" customWidth="1"/>
    <col min="14600" max="14600" width="13.85546875" customWidth="1"/>
    <col min="14602" max="14602" width="13.28515625" customWidth="1"/>
    <col min="14849" max="14849" width="3.42578125" customWidth="1"/>
    <col min="14850" max="14850" width="13.42578125" customWidth="1"/>
    <col min="14851" max="14851" width="14.42578125" customWidth="1"/>
    <col min="14852" max="14852" width="20.5703125" customWidth="1"/>
    <col min="14853" max="14853" width="26" customWidth="1"/>
    <col min="14854" max="14854" width="12" customWidth="1"/>
    <col min="14855" max="14855" width="11.7109375" customWidth="1"/>
    <col min="14856" max="14856" width="13.85546875" customWidth="1"/>
    <col min="14858" max="14858" width="13.28515625" customWidth="1"/>
    <col min="15105" max="15105" width="3.42578125" customWidth="1"/>
    <col min="15106" max="15106" width="13.42578125" customWidth="1"/>
    <col min="15107" max="15107" width="14.42578125" customWidth="1"/>
    <col min="15108" max="15108" width="20.5703125" customWidth="1"/>
    <col min="15109" max="15109" width="26" customWidth="1"/>
    <col min="15110" max="15110" width="12" customWidth="1"/>
    <col min="15111" max="15111" width="11.7109375" customWidth="1"/>
    <col min="15112" max="15112" width="13.85546875" customWidth="1"/>
    <col min="15114" max="15114" width="13.28515625" customWidth="1"/>
    <col min="15361" max="15361" width="3.42578125" customWidth="1"/>
    <col min="15362" max="15362" width="13.42578125" customWidth="1"/>
    <col min="15363" max="15363" width="14.42578125" customWidth="1"/>
    <col min="15364" max="15364" width="20.5703125" customWidth="1"/>
    <col min="15365" max="15365" width="26" customWidth="1"/>
    <col min="15366" max="15366" width="12" customWidth="1"/>
    <col min="15367" max="15367" width="11.7109375" customWidth="1"/>
    <col min="15368" max="15368" width="13.85546875" customWidth="1"/>
    <col min="15370" max="15370" width="13.28515625" customWidth="1"/>
    <col min="15617" max="15617" width="3.42578125" customWidth="1"/>
    <col min="15618" max="15618" width="13.42578125" customWidth="1"/>
    <col min="15619" max="15619" width="14.42578125" customWidth="1"/>
    <col min="15620" max="15620" width="20.5703125" customWidth="1"/>
    <col min="15621" max="15621" width="26" customWidth="1"/>
    <col min="15622" max="15622" width="12" customWidth="1"/>
    <col min="15623" max="15623" width="11.7109375" customWidth="1"/>
    <col min="15624" max="15624" width="13.85546875" customWidth="1"/>
    <col min="15626" max="15626" width="13.28515625" customWidth="1"/>
    <col min="15873" max="15873" width="3.42578125" customWidth="1"/>
    <col min="15874" max="15874" width="13.42578125" customWidth="1"/>
    <col min="15875" max="15875" width="14.42578125" customWidth="1"/>
    <col min="15876" max="15876" width="20.5703125" customWidth="1"/>
    <col min="15877" max="15877" width="26" customWidth="1"/>
    <col min="15878" max="15878" width="12" customWidth="1"/>
    <col min="15879" max="15879" width="11.7109375" customWidth="1"/>
    <col min="15880" max="15880" width="13.85546875" customWidth="1"/>
    <col min="15882" max="15882" width="13.28515625" customWidth="1"/>
    <col min="16129" max="16129" width="3.42578125" customWidth="1"/>
    <col min="16130" max="16130" width="13.42578125" customWidth="1"/>
    <col min="16131" max="16131" width="14.42578125" customWidth="1"/>
    <col min="16132" max="16132" width="20.5703125" customWidth="1"/>
    <col min="16133" max="16133" width="26" customWidth="1"/>
    <col min="16134" max="16134" width="12" customWidth="1"/>
    <col min="16135" max="16135" width="11.7109375" customWidth="1"/>
    <col min="16136" max="16136" width="13.85546875" customWidth="1"/>
    <col min="16138" max="16138" width="13.28515625" customWidth="1"/>
  </cols>
  <sheetData>
    <row r="1" spans="2:8" x14ac:dyDescent="0.25">
      <c r="B1" s="62" t="s">
        <v>59</v>
      </c>
      <c r="C1" s="62"/>
      <c r="D1" s="62"/>
      <c r="E1" s="62"/>
      <c r="F1" s="62"/>
      <c r="G1" s="62"/>
      <c r="H1" s="62"/>
    </row>
    <row r="2" spans="2:8" ht="8.4499999999999993" customHeight="1" thickBot="1" x14ac:dyDescent="0.3">
      <c r="B2" s="56"/>
      <c r="C2" s="56"/>
      <c r="D2" s="56"/>
      <c r="E2" s="56"/>
      <c r="F2" s="56"/>
      <c r="G2" s="56"/>
      <c r="H2" s="56"/>
    </row>
    <row r="3" spans="2:8" x14ac:dyDescent="0.25">
      <c r="B3" s="26" t="s">
        <v>2</v>
      </c>
      <c r="C3" s="27" t="s">
        <v>60</v>
      </c>
      <c r="D3" s="27" t="s">
        <v>61</v>
      </c>
      <c r="E3" s="27" t="s">
        <v>5</v>
      </c>
      <c r="F3" s="28" t="s">
        <v>62</v>
      </c>
      <c r="G3" s="27" t="s">
        <v>63</v>
      </c>
      <c r="H3" s="27" t="s">
        <v>53</v>
      </c>
    </row>
    <row r="4" spans="2:8" x14ac:dyDescent="0.25">
      <c r="B4" s="13" t="s">
        <v>157</v>
      </c>
      <c r="C4" s="14">
        <v>27775</v>
      </c>
      <c r="D4" s="14" t="s">
        <v>64</v>
      </c>
      <c r="E4" s="14" t="s">
        <v>65</v>
      </c>
      <c r="F4" s="14">
        <v>15000</v>
      </c>
      <c r="G4" s="14">
        <f>(1.05*0.7809)*1.125</f>
        <v>0.922438125</v>
      </c>
      <c r="H4" s="14">
        <f>F4*G4</f>
        <v>13836.571875</v>
      </c>
    </row>
    <row r="5" spans="2:8" x14ac:dyDescent="0.25">
      <c r="B5" s="13">
        <v>44236</v>
      </c>
      <c r="C5" s="14">
        <v>28223</v>
      </c>
      <c r="D5" s="14" t="s">
        <v>64</v>
      </c>
      <c r="E5" s="14" t="s">
        <v>65</v>
      </c>
      <c r="F5" s="14">
        <v>20000</v>
      </c>
      <c r="G5" s="14">
        <f>(1.05*0.7809)*1.125</f>
        <v>0.922438125</v>
      </c>
      <c r="H5" s="14">
        <f>F5*G5</f>
        <v>18448.762500000001</v>
      </c>
    </row>
    <row r="6" spans="2:8" x14ac:dyDescent="0.25">
      <c r="B6" s="13">
        <v>44265</v>
      </c>
      <c r="C6" s="14">
        <v>28793</v>
      </c>
      <c r="D6" s="14" t="s">
        <v>64</v>
      </c>
      <c r="E6" s="14" t="s">
        <v>65</v>
      </c>
      <c r="F6" s="14">
        <v>10000</v>
      </c>
      <c r="G6" s="14">
        <f>(1.05*0.8609)*1.125</f>
        <v>1.016938125</v>
      </c>
      <c r="H6" s="14">
        <f>F6*G6</f>
        <v>10169.38125</v>
      </c>
    </row>
    <row r="7" spans="2:8" x14ac:dyDescent="0.25">
      <c r="B7" s="13">
        <v>44265</v>
      </c>
      <c r="C7" s="14">
        <v>28793</v>
      </c>
      <c r="D7" s="14" t="s">
        <v>66</v>
      </c>
      <c r="E7" s="14" t="s">
        <v>65</v>
      </c>
      <c r="F7" s="14">
        <v>5000</v>
      </c>
      <c r="G7" s="14">
        <f>(1.05*5.3704)*1.125</f>
        <v>6.3437850000000005</v>
      </c>
      <c r="H7" s="14">
        <f>F7*G7</f>
        <v>31718.925000000003</v>
      </c>
    </row>
    <row r="8" spans="2:8" x14ac:dyDescent="0.25">
      <c r="B8" s="13">
        <v>44316</v>
      </c>
      <c r="C8" s="14">
        <v>29791</v>
      </c>
      <c r="D8" s="14" t="s">
        <v>158</v>
      </c>
      <c r="E8" s="14" t="s">
        <v>65</v>
      </c>
      <c r="F8" s="14">
        <v>1700</v>
      </c>
      <c r="G8" s="14">
        <v>3.7707882399999999</v>
      </c>
      <c r="H8" s="63">
        <v>6410.34</v>
      </c>
    </row>
    <row r="9" spans="2:8" x14ac:dyDescent="0.25">
      <c r="B9" s="13">
        <v>44361</v>
      </c>
      <c r="C9" s="14">
        <v>30604</v>
      </c>
      <c r="D9" s="14" t="s">
        <v>158</v>
      </c>
      <c r="E9" s="14" t="s">
        <v>65</v>
      </c>
      <c r="F9" s="14">
        <v>2000</v>
      </c>
      <c r="G9" s="14">
        <v>3.1922000000000001</v>
      </c>
      <c r="H9" s="14">
        <f>2000*3.1922</f>
        <v>6384.4000000000005</v>
      </c>
    </row>
    <row r="10" spans="2:8" x14ac:dyDescent="0.25">
      <c r="B10" s="13"/>
      <c r="C10" s="13"/>
      <c r="D10" s="13" t="s">
        <v>66</v>
      </c>
      <c r="E10" s="13" t="s">
        <v>65</v>
      </c>
      <c r="F10" s="14">
        <v>5000</v>
      </c>
      <c r="G10" s="14">
        <v>5.5212000000000003</v>
      </c>
      <c r="H10" s="14">
        <f>5000*5.5212</f>
        <v>27606</v>
      </c>
    </row>
    <row r="11" spans="2:8" x14ac:dyDescent="0.25">
      <c r="B11" s="13"/>
      <c r="C11" s="13"/>
      <c r="D11" s="13"/>
      <c r="E11" s="13"/>
      <c r="F11" s="13"/>
      <c r="G11" s="13"/>
      <c r="H11" s="13"/>
    </row>
    <row r="12" spans="2:8" x14ac:dyDescent="0.25">
      <c r="B12" s="13"/>
      <c r="C12" s="13"/>
      <c r="D12" s="13"/>
      <c r="E12" s="13"/>
      <c r="F12" s="13"/>
      <c r="G12" s="13"/>
      <c r="H12" s="13"/>
    </row>
    <row r="13" spans="2:8" x14ac:dyDescent="0.25">
      <c r="B13" s="13"/>
      <c r="C13" s="13"/>
      <c r="D13" s="13"/>
      <c r="E13" s="13"/>
      <c r="F13" s="13"/>
      <c r="G13" s="13"/>
      <c r="H13" s="13"/>
    </row>
    <row r="14" spans="2:8" x14ac:dyDescent="0.25">
      <c r="B14" s="13"/>
      <c r="C14" s="13"/>
      <c r="D14" s="13"/>
      <c r="E14" s="13"/>
      <c r="F14" s="13"/>
      <c r="G14" s="13"/>
      <c r="H14" s="13"/>
    </row>
    <row r="15" spans="2:8" x14ac:dyDescent="0.25">
      <c r="B15" s="13"/>
      <c r="C15" s="13"/>
      <c r="D15" s="13"/>
      <c r="E15" s="13"/>
      <c r="F15" s="13"/>
      <c r="G15" s="13"/>
      <c r="H15" s="13"/>
    </row>
    <row r="16" spans="2:8" ht="15.75" thickBot="1" x14ac:dyDescent="0.3">
      <c r="B16" s="29"/>
      <c r="C16" s="16"/>
      <c r="D16" s="16"/>
      <c r="E16" s="16"/>
      <c r="F16" s="16"/>
      <c r="G16" s="16"/>
      <c r="H16" s="16"/>
    </row>
    <row r="17" spans="1:8" x14ac:dyDescent="0.25">
      <c r="B17" s="26" t="s">
        <v>2</v>
      </c>
      <c r="C17" s="27" t="s">
        <v>60</v>
      </c>
      <c r="D17" s="27" t="s">
        <v>61</v>
      </c>
      <c r="E17" s="27" t="s">
        <v>5</v>
      </c>
      <c r="F17" s="28" t="s">
        <v>62</v>
      </c>
      <c r="G17" s="27" t="s">
        <v>63</v>
      </c>
      <c r="H17" s="27" t="s">
        <v>53</v>
      </c>
    </row>
    <row r="18" spans="1:8" x14ac:dyDescent="0.25">
      <c r="B18" s="13">
        <v>44237</v>
      </c>
      <c r="C18" s="30" t="s">
        <v>67</v>
      </c>
      <c r="D18" s="14" t="s">
        <v>68</v>
      </c>
      <c r="E18" s="14" t="s">
        <v>69</v>
      </c>
      <c r="F18" s="14">
        <f>100*150</f>
        <v>15000</v>
      </c>
      <c r="G18" s="14">
        <v>0.85</v>
      </c>
      <c r="H18" s="15">
        <f>F18*G18</f>
        <v>12750</v>
      </c>
    </row>
    <row r="19" spans="1:8" x14ac:dyDescent="0.25">
      <c r="B19" s="13">
        <v>44237</v>
      </c>
      <c r="C19" s="30" t="s">
        <v>70</v>
      </c>
      <c r="D19" s="14" t="s">
        <v>68</v>
      </c>
      <c r="E19" s="14" t="s">
        <v>69</v>
      </c>
      <c r="F19" s="14">
        <f>100*26</f>
        <v>2600</v>
      </c>
      <c r="G19" s="14">
        <v>0.9</v>
      </c>
      <c r="H19" s="15">
        <f>F19*G19</f>
        <v>2340</v>
      </c>
    </row>
    <row r="20" spans="1:8" x14ac:dyDescent="0.25">
      <c r="B20" s="13">
        <v>44270</v>
      </c>
      <c r="C20" s="14">
        <v>11</v>
      </c>
      <c r="D20" s="14" t="s">
        <v>68</v>
      </c>
      <c r="E20" s="14" t="s">
        <v>69</v>
      </c>
      <c r="F20" s="14">
        <v>15000</v>
      </c>
      <c r="G20" s="14">
        <v>0.85</v>
      </c>
      <c r="H20" s="15">
        <f>F20*G20</f>
        <v>12750</v>
      </c>
    </row>
    <row r="21" spans="1:8" x14ac:dyDescent="0.25">
      <c r="A21" s="64"/>
      <c r="B21" s="5">
        <v>44281</v>
      </c>
      <c r="C21" s="6">
        <v>16</v>
      </c>
      <c r="D21" s="14" t="s">
        <v>68</v>
      </c>
      <c r="E21" s="14" t="s">
        <v>69</v>
      </c>
      <c r="F21" s="6">
        <v>5000</v>
      </c>
      <c r="G21" s="6">
        <v>0.85</v>
      </c>
      <c r="H21" s="58">
        <v>4250</v>
      </c>
    </row>
    <row r="22" spans="1:8" x14ac:dyDescent="0.25">
      <c r="A22" s="64"/>
      <c r="B22" s="5">
        <v>44295</v>
      </c>
      <c r="C22" s="6">
        <v>21</v>
      </c>
      <c r="D22" s="14" t="s">
        <v>159</v>
      </c>
      <c r="E22" s="14" t="s">
        <v>69</v>
      </c>
      <c r="F22" s="6">
        <v>4980</v>
      </c>
      <c r="G22" s="6">
        <v>0.9</v>
      </c>
      <c r="H22" s="58">
        <v>4482</v>
      </c>
    </row>
    <row r="23" spans="1:8" x14ac:dyDescent="0.25">
      <c r="A23" s="64"/>
      <c r="B23" s="5">
        <v>44306</v>
      </c>
      <c r="C23" s="6">
        <v>27</v>
      </c>
      <c r="D23" s="14" t="s">
        <v>160</v>
      </c>
      <c r="E23" s="14" t="s">
        <v>69</v>
      </c>
      <c r="F23" s="6">
        <v>20000</v>
      </c>
      <c r="G23" s="6">
        <v>0.85</v>
      </c>
      <c r="H23" s="58">
        <v>17000</v>
      </c>
    </row>
    <row r="24" spans="1:8" x14ac:dyDescent="0.25">
      <c r="A24" s="64"/>
      <c r="B24" s="5">
        <v>44315</v>
      </c>
      <c r="C24" s="6">
        <v>31</v>
      </c>
      <c r="D24" s="14" t="s">
        <v>161</v>
      </c>
      <c r="E24" s="14" t="s">
        <v>69</v>
      </c>
      <c r="F24" s="6">
        <v>1980</v>
      </c>
      <c r="G24" s="6">
        <v>1.22</v>
      </c>
      <c r="H24" s="58">
        <v>2415.6</v>
      </c>
    </row>
    <row r="25" spans="1:8" x14ac:dyDescent="0.25">
      <c r="A25" s="64"/>
      <c r="B25" s="5">
        <v>44319</v>
      </c>
      <c r="C25" s="6">
        <v>33</v>
      </c>
      <c r="D25" s="6" t="s">
        <v>161</v>
      </c>
      <c r="E25" s="14" t="s">
        <v>69</v>
      </c>
      <c r="F25" s="6">
        <v>3000</v>
      </c>
      <c r="G25" s="6">
        <v>1.22</v>
      </c>
      <c r="H25" s="58">
        <v>3660</v>
      </c>
    </row>
    <row r="26" spans="1:8" x14ac:dyDescent="0.25">
      <c r="A26" s="64"/>
      <c r="B26" s="5">
        <v>44319</v>
      </c>
      <c r="C26" s="6">
        <v>33</v>
      </c>
      <c r="D26" s="5" t="s">
        <v>161</v>
      </c>
      <c r="E26" s="14" t="s">
        <v>69</v>
      </c>
      <c r="F26" s="6">
        <v>20</v>
      </c>
      <c r="G26" s="6">
        <v>1.22</v>
      </c>
      <c r="H26" s="6">
        <v>24.4</v>
      </c>
    </row>
    <row r="27" spans="1:8" x14ac:dyDescent="0.25">
      <c r="A27" s="64"/>
      <c r="B27" s="5">
        <v>44321</v>
      </c>
      <c r="C27" s="6">
        <v>36</v>
      </c>
      <c r="D27" s="5" t="s">
        <v>159</v>
      </c>
      <c r="E27" s="14" t="s">
        <v>69</v>
      </c>
      <c r="F27" s="6">
        <v>19980</v>
      </c>
      <c r="G27" s="6">
        <v>1.22</v>
      </c>
      <c r="H27" s="58">
        <v>24375.599999999999</v>
      </c>
    </row>
    <row r="28" spans="1:8" x14ac:dyDescent="0.25">
      <c r="A28" s="64"/>
      <c r="B28" s="5">
        <v>44321</v>
      </c>
      <c r="C28" s="6">
        <v>36</v>
      </c>
      <c r="D28" s="5" t="s">
        <v>159</v>
      </c>
      <c r="E28" s="14" t="s">
        <v>69</v>
      </c>
      <c r="F28" s="6">
        <v>20</v>
      </c>
      <c r="G28" s="6">
        <v>1.22</v>
      </c>
      <c r="H28" s="6">
        <v>24.4</v>
      </c>
    </row>
    <row r="29" spans="1:8" x14ac:dyDescent="0.25">
      <c r="A29" s="64"/>
      <c r="B29" s="5">
        <v>44356</v>
      </c>
      <c r="C29" s="6">
        <v>41</v>
      </c>
      <c r="D29" s="5" t="s">
        <v>162</v>
      </c>
      <c r="E29" s="14" t="s">
        <v>69</v>
      </c>
      <c r="F29" s="6">
        <v>4560</v>
      </c>
      <c r="G29" s="6">
        <v>1.22</v>
      </c>
      <c r="H29" s="58">
        <f>1.22*4560</f>
        <v>5563.2</v>
      </c>
    </row>
    <row r="30" spans="1:8" x14ac:dyDescent="0.25">
      <c r="A30" s="64"/>
      <c r="B30" s="5">
        <v>44356</v>
      </c>
      <c r="C30" s="6"/>
      <c r="D30" s="5" t="s">
        <v>68</v>
      </c>
      <c r="E30" s="14" t="s">
        <v>69</v>
      </c>
      <c r="F30" s="6">
        <v>26400</v>
      </c>
      <c r="G30" s="6">
        <v>0.85</v>
      </c>
      <c r="H30" s="6">
        <f>0.85*26400</f>
        <v>22440</v>
      </c>
    </row>
    <row r="31" spans="1:8" x14ac:dyDescent="0.25">
      <c r="A31" s="64"/>
      <c r="B31" s="5">
        <v>44368</v>
      </c>
      <c r="C31" s="6">
        <v>46</v>
      </c>
      <c r="D31" s="5" t="s">
        <v>163</v>
      </c>
      <c r="E31" s="5" t="s">
        <v>69</v>
      </c>
      <c r="F31" s="6">
        <v>35000</v>
      </c>
      <c r="G31" s="6">
        <v>0.85</v>
      </c>
      <c r="H31" s="6">
        <f>0.85*35000</f>
        <v>29750</v>
      </c>
    </row>
    <row r="32" spans="1:8" x14ac:dyDescent="0.25">
      <c r="A32" s="64"/>
      <c r="B32" s="5">
        <v>44368</v>
      </c>
      <c r="C32" s="5"/>
      <c r="D32" s="5" t="s">
        <v>68</v>
      </c>
      <c r="E32" s="5" t="s">
        <v>69</v>
      </c>
      <c r="F32" s="6">
        <v>8600</v>
      </c>
      <c r="G32" s="6">
        <v>0.85</v>
      </c>
      <c r="H32" s="6">
        <f>0.85*8600</f>
        <v>7310</v>
      </c>
    </row>
    <row r="33" spans="1:8" x14ac:dyDescent="0.25">
      <c r="A33" s="64"/>
      <c r="B33" s="5"/>
      <c r="C33" s="5"/>
      <c r="D33" s="5"/>
      <c r="E33" s="5"/>
      <c r="F33" s="5"/>
      <c r="G33" s="5"/>
      <c r="H33" s="5"/>
    </row>
    <row r="34" spans="1:8" x14ac:dyDescent="0.25">
      <c r="A34" s="64"/>
      <c r="B34" s="5"/>
      <c r="C34" s="5"/>
      <c r="D34" s="5"/>
      <c r="E34" s="5"/>
      <c r="F34" s="5"/>
      <c r="G34" s="5"/>
      <c r="H34" s="5"/>
    </row>
    <row r="35" spans="1:8" x14ac:dyDescent="0.25">
      <c r="A35" s="64"/>
      <c r="B35" s="5"/>
      <c r="C35" s="5"/>
      <c r="D35" s="5"/>
      <c r="E35" s="5"/>
      <c r="F35" s="5"/>
      <c r="G35" s="5"/>
      <c r="H35" s="5"/>
    </row>
    <row r="36" spans="1:8" x14ac:dyDescent="0.25">
      <c r="A36" s="64"/>
      <c r="B36" s="5"/>
      <c r="C36" s="5"/>
      <c r="D36" s="5"/>
      <c r="E36" s="5"/>
      <c r="F36" s="5"/>
      <c r="G36" s="5"/>
      <c r="H36" s="5"/>
    </row>
    <row r="37" spans="1:8" x14ac:dyDescent="0.25">
      <c r="A37" s="64"/>
    </row>
    <row r="38" spans="1:8" x14ac:dyDescent="0.25">
      <c r="A38" s="64"/>
    </row>
    <row r="39" spans="1:8" x14ac:dyDescent="0.25">
      <c r="A39" s="64"/>
    </row>
    <row r="40" spans="1:8" x14ac:dyDescent="0.25">
      <c r="A40" s="64"/>
    </row>
  </sheetData>
  <mergeCells count="1">
    <mergeCell ref="B1:H2"/>
  </mergeCells>
  <pageMargins left="0.7" right="0.7" top="0.75" bottom="0.75" header="0.3" footer="0.3"/>
  <pageSetup scale="68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979A2-9CA0-487B-836D-02038ED4027E}">
  <dimension ref="A1:G22"/>
  <sheetViews>
    <sheetView workbookViewId="0">
      <selection activeCell="A2" sqref="A2:G2"/>
    </sheetView>
  </sheetViews>
  <sheetFormatPr defaultRowHeight="15" x14ac:dyDescent="0.25"/>
  <cols>
    <col min="1" max="1" width="12.42578125" customWidth="1"/>
    <col min="2" max="2" width="13.140625" customWidth="1"/>
    <col min="3" max="3" width="20.140625" customWidth="1"/>
    <col min="4" max="4" width="26.5703125" customWidth="1"/>
    <col min="5" max="5" width="11.28515625" customWidth="1"/>
    <col min="6" max="6" width="10.7109375" customWidth="1"/>
    <col min="7" max="7" width="13.85546875" customWidth="1"/>
    <col min="9" max="9" width="12.28515625" customWidth="1"/>
    <col min="257" max="257" width="12.42578125" customWidth="1"/>
    <col min="258" max="258" width="13.140625" customWidth="1"/>
    <col min="259" max="259" width="20.140625" customWidth="1"/>
    <col min="260" max="260" width="26.5703125" customWidth="1"/>
    <col min="261" max="261" width="11.28515625" customWidth="1"/>
    <col min="262" max="262" width="10.7109375" customWidth="1"/>
    <col min="263" max="263" width="13.85546875" customWidth="1"/>
    <col min="265" max="265" width="12.28515625" customWidth="1"/>
    <col min="513" max="513" width="12.42578125" customWidth="1"/>
    <col min="514" max="514" width="13.140625" customWidth="1"/>
    <col min="515" max="515" width="20.140625" customWidth="1"/>
    <col min="516" max="516" width="26.5703125" customWidth="1"/>
    <col min="517" max="517" width="11.28515625" customWidth="1"/>
    <col min="518" max="518" width="10.7109375" customWidth="1"/>
    <col min="519" max="519" width="13.85546875" customWidth="1"/>
    <col min="521" max="521" width="12.28515625" customWidth="1"/>
    <col min="769" max="769" width="12.42578125" customWidth="1"/>
    <col min="770" max="770" width="13.140625" customWidth="1"/>
    <col min="771" max="771" width="20.140625" customWidth="1"/>
    <col min="772" max="772" width="26.5703125" customWidth="1"/>
    <col min="773" max="773" width="11.28515625" customWidth="1"/>
    <col min="774" max="774" width="10.7109375" customWidth="1"/>
    <col min="775" max="775" width="13.85546875" customWidth="1"/>
    <col min="777" max="777" width="12.28515625" customWidth="1"/>
    <col min="1025" max="1025" width="12.42578125" customWidth="1"/>
    <col min="1026" max="1026" width="13.140625" customWidth="1"/>
    <col min="1027" max="1027" width="20.140625" customWidth="1"/>
    <col min="1028" max="1028" width="26.5703125" customWidth="1"/>
    <col min="1029" max="1029" width="11.28515625" customWidth="1"/>
    <col min="1030" max="1030" width="10.7109375" customWidth="1"/>
    <col min="1031" max="1031" width="13.85546875" customWidth="1"/>
    <col min="1033" max="1033" width="12.28515625" customWidth="1"/>
    <col min="1281" max="1281" width="12.42578125" customWidth="1"/>
    <col min="1282" max="1282" width="13.140625" customWidth="1"/>
    <col min="1283" max="1283" width="20.140625" customWidth="1"/>
    <col min="1284" max="1284" width="26.5703125" customWidth="1"/>
    <col min="1285" max="1285" width="11.28515625" customWidth="1"/>
    <col min="1286" max="1286" width="10.7109375" customWidth="1"/>
    <col min="1287" max="1287" width="13.85546875" customWidth="1"/>
    <col min="1289" max="1289" width="12.28515625" customWidth="1"/>
    <col min="1537" max="1537" width="12.42578125" customWidth="1"/>
    <col min="1538" max="1538" width="13.140625" customWidth="1"/>
    <col min="1539" max="1539" width="20.140625" customWidth="1"/>
    <col min="1540" max="1540" width="26.5703125" customWidth="1"/>
    <col min="1541" max="1541" width="11.28515625" customWidth="1"/>
    <col min="1542" max="1542" width="10.7109375" customWidth="1"/>
    <col min="1543" max="1543" width="13.85546875" customWidth="1"/>
    <col min="1545" max="1545" width="12.28515625" customWidth="1"/>
    <col min="1793" max="1793" width="12.42578125" customWidth="1"/>
    <col min="1794" max="1794" width="13.140625" customWidth="1"/>
    <col min="1795" max="1795" width="20.140625" customWidth="1"/>
    <col min="1796" max="1796" width="26.5703125" customWidth="1"/>
    <col min="1797" max="1797" width="11.28515625" customWidth="1"/>
    <col min="1798" max="1798" width="10.7109375" customWidth="1"/>
    <col min="1799" max="1799" width="13.85546875" customWidth="1"/>
    <col min="1801" max="1801" width="12.28515625" customWidth="1"/>
    <col min="2049" max="2049" width="12.42578125" customWidth="1"/>
    <col min="2050" max="2050" width="13.140625" customWidth="1"/>
    <col min="2051" max="2051" width="20.140625" customWidth="1"/>
    <col min="2052" max="2052" width="26.5703125" customWidth="1"/>
    <col min="2053" max="2053" width="11.28515625" customWidth="1"/>
    <col min="2054" max="2054" width="10.7109375" customWidth="1"/>
    <col min="2055" max="2055" width="13.85546875" customWidth="1"/>
    <col min="2057" max="2057" width="12.28515625" customWidth="1"/>
    <col min="2305" max="2305" width="12.42578125" customWidth="1"/>
    <col min="2306" max="2306" width="13.140625" customWidth="1"/>
    <col min="2307" max="2307" width="20.140625" customWidth="1"/>
    <col min="2308" max="2308" width="26.5703125" customWidth="1"/>
    <col min="2309" max="2309" width="11.28515625" customWidth="1"/>
    <col min="2310" max="2310" width="10.7109375" customWidth="1"/>
    <col min="2311" max="2311" width="13.85546875" customWidth="1"/>
    <col min="2313" max="2313" width="12.28515625" customWidth="1"/>
    <col min="2561" max="2561" width="12.42578125" customWidth="1"/>
    <col min="2562" max="2562" width="13.140625" customWidth="1"/>
    <col min="2563" max="2563" width="20.140625" customWidth="1"/>
    <col min="2564" max="2564" width="26.5703125" customWidth="1"/>
    <col min="2565" max="2565" width="11.28515625" customWidth="1"/>
    <col min="2566" max="2566" width="10.7109375" customWidth="1"/>
    <col min="2567" max="2567" width="13.85546875" customWidth="1"/>
    <col min="2569" max="2569" width="12.28515625" customWidth="1"/>
    <col min="2817" max="2817" width="12.42578125" customWidth="1"/>
    <col min="2818" max="2818" width="13.140625" customWidth="1"/>
    <col min="2819" max="2819" width="20.140625" customWidth="1"/>
    <col min="2820" max="2820" width="26.5703125" customWidth="1"/>
    <col min="2821" max="2821" width="11.28515625" customWidth="1"/>
    <col min="2822" max="2822" width="10.7109375" customWidth="1"/>
    <col min="2823" max="2823" width="13.85546875" customWidth="1"/>
    <col min="2825" max="2825" width="12.28515625" customWidth="1"/>
    <col min="3073" max="3073" width="12.42578125" customWidth="1"/>
    <col min="3074" max="3074" width="13.140625" customWidth="1"/>
    <col min="3075" max="3075" width="20.140625" customWidth="1"/>
    <col min="3076" max="3076" width="26.5703125" customWidth="1"/>
    <col min="3077" max="3077" width="11.28515625" customWidth="1"/>
    <col min="3078" max="3078" width="10.7109375" customWidth="1"/>
    <col min="3079" max="3079" width="13.85546875" customWidth="1"/>
    <col min="3081" max="3081" width="12.28515625" customWidth="1"/>
    <col min="3329" max="3329" width="12.42578125" customWidth="1"/>
    <col min="3330" max="3330" width="13.140625" customWidth="1"/>
    <col min="3331" max="3331" width="20.140625" customWidth="1"/>
    <col min="3332" max="3332" width="26.5703125" customWidth="1"/>
    <col min="3333" max="3333" width="11.28515625" customWidth="1"/>
    <col min="3334" max="3334" width="10.7109375" customWidth="1"/>
    <col min="3335" max="3335" width="13.85546875" customWidth="1"/>
    <col min="3337" max="3337" width="12.28515625" customWidth="1"/>
    <col min="3585" max="3585" width="12.42578125" customWidth="1"/>
    <col min="3586" max="3586" width="13.140625" customWidth="1"/>
    <col min="3587" max="3587" width="20.140625" customWidth="1"/>
    <col min="3588" max="3588" width="26.5703125" customWidth="1"/>
    <col min="3589" max="3589" width="11.28515625" customWidth="1"/>
    <col min="3590" max="3590" width="10.7109375" customWidth="1"/>
    <col min="3591" max="3591" width="13.85546875" customWidth="1"/>
    <col min="3593" max="3593" width="12.28515625" customWidth="1"/>
    <col min="3841" max="3841" width="12.42578125" customWidth="1"/>
    <col min="3842" max="3842" width="13.140625" customWidth="1"/>
    <col min="3843" max="3843" width="20.140625" customWidth="1"/>
    <col min="3844" max="3844" width="26.5703125" customWidth="1"/>
    <col min="3845" max="3845" width="11.28515625" customWidth="1"/>
    <col min="3846" max="3846" width="10.7109375" customWidth="1"/>
    <col min="3847" max="3847" width="13.85546875" customWidth="1"/>
    <col min="3849" max="3849" width="12.28515625" customWidth="1"/>
    <col min="4097" max="4097" width="12.42578125" customWidth="1"/>
    <col min="4098" max="4098" width="13.140625" customWidth="1"/>
    <col min="4099" max="4099" width="20.140625" customWidth="1"/>
    <col min="4100" max="4100" width="26.5703125" customWidth="1"/>
    <col min="4101" max="4101" width="11.28515625" customWidth="1"/>
    <col min="4102" max="4102" width="10.7109375" customWidth="1"/>
    <col min="4103" max="4103" width="13.85546875" customWidth="1"/>
    <col min="4105" max="4105" width="12.28515625" customWidth="1"/>
    <col min="4353" max="4353" width="12.42578125" customWidth="1"/>
    <col min="4354" max="4354" width="13.140625" customWidth="1"/>
    <col min="4355" max="4355" width="20.140625" customWidth="1"/>
    <col min="4356" max="4356" width="26.5703125" customWidth="1"/>
    <col min="4357" max="4357" width="11.28515625" customWidth="1"/>
    <col min="4358" max="4358" width="10.7109375" customWidth="1"/>
    <col min="4359" max="4359" width="13.85546875" customWidth="1"/>
    <col min="4361" max="4361" width="12.28515625" customWidth="1"/>
    <col min="4609" max="4609" width="12.42578125" customWidth="1"/>
    <col min="4610" max="4610" width="13.140625" customWidth="1"/>
    <col min="4611" max="4611" width="20.140625" customWidth="1"/>
    <col min="4612" max="4612" width="26.5703125" customWidth="1"/>
    <col min="4613" max="4613" width="11.28515625" customWidth="1"/>
    <col min="4614" max="4614" width="10.7109375" customWidth="1"/>
    <col min="4615" max="4615" width="13.85546875" customWidth="1"/>
    <col min="4617" max="4617" width="12.28515625" customWidth="1"/>
    <col min="4865" max="4865" width="12.42578125" customWidth="1"/>
    <col min="4866" max="4866" width="13.140625" customWidth="1"/>
    <col min="4867" max="4867" width="20.140625" customWidth="1"/>
    <col min="4868" max="4868" width="26.5703125" customWidth="1"/>
    <col min="4869" max="4869" width="11.28515625" customWidth="1"/>
    <col min="4870" max="4870" width="10.7109375" customWidth="1"/>
    <col min="4871" max="4871" width="13.85546875" customWidth="1"/>
    <col min="4873" max="4873" width="12.28515625" customWidth="1"/>
    <col min="5121" max="5121" width="12.42578125" customWidth="1"/>
    <col min="5122" max="5122" width="13.140625" customWidth="1"/>
    <col min="5123" max="5123" width="20.140625" customWidth="1"/>
    <col min="5124" max="5124" width="26.5703125" customWidth="1"/>
    <col min="5125" max="5125" width="11.28515625" customWidth="1"/>
    <col min="5126" max="5126" width="10.7109375" customWidth="1"/>
    <col min="5127" max="5127" width="13.85546875" customWidth="1"/>
    <col min="5129" max="5129" width="12.28515625" customWidth="1"/>
    <col min="5377" max="5377" width="12.42578125" customWidth="1"/>
    <col min="5378" max="5378" width="13.140625" customWidth="1"/>
    <col min="5379" max="5379" width="20.140625" customWidth="1"/>
    <col min="5380" max="5380" width="26.5703125" customWidth="1"/>
    <col min="5381" max="5381" width="11.28515625" customWidth="1"/>
    <col min="5382" max="5382" width="10.7109375" customWidth="1"/>
    <col min="5383" max="5383" width="13.85546875" customWidth="1"/>
    <col min="5385" max="5385" width="12.28515625" customWidth="1"/>
    <col min="5633" max="5633" width="12.42578125" customWidth="1"/>
    <col min="5634" max="5634" width="13.140625" customWidth="1"/>
    <col min="5635" max="5635" width="20.140625" customWidth="1"/>
    <col min="5636" max="5636" width="26.5703125" customWidth="1"/>
    <col min="5637" max="5637" width="11.28515625" customWidth="1"/>
    <col min="5638" max="5638" width="10.7109375" customWidth="1"/>
    <col min="5639" max="5639" width="13.85546875" customWidth="1"/>
    <col min="5641" max="5641" width="12.28515625" customWidth="1"/>
    <col min="5889" max="5889" width="12.42578125" customWidth="1"/>
    <col min="5890" max="5890" width="13.140625" customWidth="1"/>
    <col min="5891" max="5891" width="20.140625" customWidth="1"/>
    <col min="5892" max="5892" width="26.5703125" customWidth="1"/>
    <col min="5893" max="5893" width="11.28515625" customWidth="1"/>
    <col min="5894" max="5894" width="10.7109375" customWidth="1"/>
    <col min="5895" max="5895" width="13.85546875" customWidth="1"/>
    <col min="5897" max="5897" width="12.28515625" customWidth="1"/>
    <col min="6145" max="6145" width="12.42578125" customWidth="1"/>
    <col min="6146" max="6146" width="13.140625" customWidth="1"/>
    <col min="6147" max="6147" width="20.140625" customWidth="1"/>
    <col min="6148" max="6148" width="26.5703125" customWidth="1"/>
    <col min="6149" max="6149" width="11.28515625" customWidth="1"/>
    <col min="6150" max="6150" width="10.7109375" customWidth="1"/>
    <col min="6151" max="6151" width="13.85546875" customWidth="1"/>
    <col min="6153" max="6153" width="12.28515625" customWidth="1"/>
    <col min="6401" max="6401" width="12.42578125" customWidth="1"/>
    <col min="6402" max="6402" width="13.140625" customWidth="1"/>
    <col min="6403" max="6403" width="20.140625" customWidth="1"/>
    <col min="6404" max="6404" width="26.5703125" customWidth="1"/>
    <col min="6405" max="6405" width="11.28515625" customWidth="1"/>
    <col min="6406" max="6406" width="10.7109375" customWidth="1"/>
    <col min="6407" max="6407" width="13.85546875" customWidth="1"/>
    <col min="6409" max="6409" width="12.28515625" customWidth="1"/>
    <col min="6657" max="6657" width="12.42578125" customWidth="1"/>
    <col min="6658" max="6658" width="13.140625" customWidth="1"/>
    <col min="6659" max="6659" width="20.140625" customWidth="1"/>
    <col min="6660" max="6660" width="26.5703125" customWidth="1"/>
    <col min="6661" max="6661" width="11.28515625" customWidth="1"/>
    <col min="6662" max="6662" width="10.7109375" customWidth="1"/>
    <col min="6663" max="6663" width="13.85546875" customWidth="1"/>
    <col min="6665" max="6665" width="12.28515625" customWidth="1"/>
    <col min="6913" max="6913" width="12.42578125" customWidth="1"/>
    <col min="6914" max="6914" width="13.140625" customWidth="1"/>
    <col min="6915" max="6915" width="20.140625" customWidth="1"/>
    <col min="6916" max="6916" width="26.5703125" customWidth="1"/>
    <col min="6917" max="6917" width="11.28515625" customWidth="1"/>
    <col min="6918" max="6918" width="10.7109375" customWidth="1"/>
    <col min="6919" max="6919" width="13.85546875" customWidth="1"/>
    <col min="6921" max="6921" width="12.28515625" customWidth="1"/>
    <col min="7169" max="7169" width="12.42578125" customWidth="1"/>
    <col min="7170" max="7170" width="13.140625" customWidth="1"/>
    <col min="7171" max="7171" width="20.140625" customWidth="1"/>
    <col min="7172" max="7172" width="26.5703125" customWidth="1"/>
    <col min="7173" max="7173" width="11.28515625" customWidth="1"/>
    <col min="7174" max="7174" width="10.7109375" customWidth="1"/>
    <col min="7175" max="7175" width="13.85546875" customWidth="1"/>
    <col min="7177" max="7177" width="12.28515625" customWidth="1"/>
    <col min="7425" max="7425" width="12.42578125" customWidth="1"/>
    <col min="7426" max="7426" width="13.140625" customWidth="1"/>
    <col min="7427" max="7427" width="20.140625" customWidth="1"/>
    <col min="7428" max="7428" width="26.5703125" customWidth="1"/>
    <col min="7429" max="7429" width="11.28515625" customWidth="1"/>
    <col min="7430" max="7430" width="10.7109375" customWidth="1"/>
    <col min="7431" max="7431" width="13.85546875" customWidth="1"/>
    <col min="7433" max="7433" width="12.28515625" customWidth="1"/>
    <col min="7681" max="7681" width="12.42578125" customWidth="1"/>
    <col min="7682" max="7682" width="13.140625" customWidth="1"/>
    <col min="7683" max="7683" width="20.140625" customWidth="1"/>
    <col min="7684" max="7684" width="26.5703125" customWidth="1"/>
    <col min="7685" max="7685" width="11.28515625" customWidth="1"/>
    <col min="7686" max="7686" width="10.7109375" customWidth="1"/>
    <col min="7687" max="7687" width="13.85546875" customWidth="1"/>
    <col min="7689" max="7689" width="12.28515625" customWidth="1"/>
    <col min="7937" max="7937" width="12.42578125" customWidth="1"/>
    <col min="7938" max="7938" width="13.140625" customWidth="1"/>
    <col min="7939" max="7939" width="20.140625" customWidth="1"/>
    <col min="7940" max="7940" width="26.5703125" customWidth="1"/>
    <col min="7941" max="7941" width="11.28515625" customWidth="1"/>
    <col min="7942" max="7942" width="10.7109375" customWidth="1"/>
    <col min="7943" max="7943" width="13.85546875" customWidth="1"/>
    <col min="7945" max="7945" width="12.28515625" customWidth="1"/>
    <col min="8193" max="8193" width="12.42578125" customWidth="1"/>
    <col min="8194" max="8194" width="13.140625" customWidth="1"/>
    <col min="8195" max="8195" width="20.140625" customWidth="1"/>
    <col min="8196" max="8196" width="26.5703125" customWidth="1"/>
    <col min="8197" max="8197" width="11.28515625" customWidth="1"/>
    <col min="8198" max="8198" width="10.7109375" customWidth="1"/>
    <col min="8199" max="8199" width="13.85546875" customWidth="1"/>
    <col min="8201" max="8201" width="12.28515625" customWidth="1"/>
    <col min="8449" max="8449" width="12.42578125" customWidth="1"/>
    <col min="8450" max="8450" width="13.140625" customWidth="1"/>
    <col min="8451" max="8451" width="20.140625" customWidth="1"/>
    <col min="8452" max="8452" width="26.5703125" customWidth="1"/>
    <col min="8453" max="8453" width="11.28515625" customWidth="1"/>
    <col min="8454" max="8454" width="10.7109375" customWidth="1"/>
    <col min="8455" max="8455" width="13.85546875" customWidth="1"/>
    <col min="8457" max="8457" width="12.28515625" customWidth="1"/>
    <col min="8705" max="8705" width="12.42578125" customWidth="1"/>
    <col min="8706" max="8706" width="13.140625" customWidth="1"/>
    <col min="8707" max="8707" width="20.140625" customWidth="1"/>
    <col min="8708" max="8708" width="26.5703125" customWidth="1"/>
    <col min="8709" max="8709" width="11.28515625" customWidth="1"/>
    <col min="8710" max="8710" width="10.7109375" customWidth="1"/>
    <col min="8711" max="8711" width="13.85546875" customWidth="1"/>
    <col min="8713" max="8713" width="12.28515625" customWidth="1"/>
    <col min="8961" max="8961" width="12.42578125" customWidth="1"/>
    <col min="8962" max="8962" width="13.140625" customWidth="1"/>
    <col min="8963" max="8963" width="20.140625" customWidth="1"/>
    <col min="8964" max="8964" width="26.5703125" customWidth="1"/>
    <col min="8965" max="8965" width="11.28515625" customWidth="1"/>
    <col min="8966" max="8966" width="10.7109375" customWidth="1"/>
    <col min="8967" max="8967" width="13.85546875" customWidth="1"/>
    <col min="8969" max="8969" width="12.28515625" customWidth="1"/>
    <col min="9217" max="9217" width="12.42578125" customWidth="1"/>
    <col min="9218" max="9218" width="13.140625" customWidth="1"/>
    <col min="9219" max="9219" width="20.140625" customWidth="1"/>
    <col min="9220" max="9220" width="26.5703125" customWidth="1"/>
    <col min="9221" max="9221" width="11.28515625" customWidth="1"/>
    <col min="9222" max="9222" width="10.7109375" customWidth="1"/>
    <col min="9223" max="9223" width="13.85546875" customWidth="1"/>
    <col min="9225" max="9225" width="12.28515625" customWidth="1"/>
    <col min="9473" max="9473" width="12.42578125" customWidth="1"/>
    <col min="9474" max="9474" width="13.140625" customWidth="1"/>
    <col min="9475" max="9475" width="20.140625" customWidth="1"/>
    <col min="9476" max="9476" width="26.5703125" customWidth="1"/>
    <col min="9477" max="9477" width="11.28515625" customWidth="1"/>
    <col min="9478" max="9478" width="10.7109375" customWidth="1"/>
    <col min="9479" max="9479" width="13.85546875" customWidth="1"/>
    <col min="9481" max="9481" width="12.28515625" customWidth="1"/>
    <col min="9729" max="9729" width="12.42578125" customWidth="1"/>
    <col min="9730" max="9730" width="13.140625" customWidth="1"/>
    <col min="9731" max="9731" width="20.140625" customWidth="1"/>
    <col min="9732" max="9732" width="26.5703125" customWidth="1"/>
    <col min="9733" max="9733" width="11.28515625" customWidth="1"/>
    <col min="9734" max="9734" width="10.7109375" customWidth="1"/>
    <col min="9735" max="9735" width="13.85546875" customWidth="1"/>
    <col min="9737" max="9737" width="12.28515625" customWidth="1"/>
    <col min="9985" max="9985" width="12.42578125" customWidth="1"/>
    <col min="9986" max="9986" width="13.140625" customWidth="1"/>
    <col min="9987" max="9987" width="20.140625" customWidth="1"/>
    <col min="9988" max="9988" width="26.5703125" customWidth="1"/>
    <col min="9989" max="9989" width="11.28515625" customWidth="1"/>
    <col min="9990" max="9990" width="10.7109375" customWidth="1"/>
    <col min="9991" max="9991" width="13.85546875" customWidth="1"/>
    <col min="9993" max="9993" width="12.28515625" customWidth="1"/>
    <col min="10241" max="10241" width="12.42578125" customWidth="1"/>
    <col min="10242" max="10242" width="13.140625" customWidth="1"/>
    <col min="10243" max="10243" width="20.140625" customWidth="1"/>
    <col min="10244" max="10244" width="26.5703125" customWidth="1"/>
    <col min="10245" max="10245" width="11.28515625" customWidth="1"/>
    <col min="10246" max="10246" width="10.7109375" customWidth="1"/>
    <col min="10247" max="10247" width="13.85546875" customWidth="1"/>
    <col min="10249" max="10249" width="12.28515625" customWidth="1"/>
    <col min="10497" max="10497" width="12.42578125" customWidth="1"/>
    <col min="10498" max="10498" width="13.140625" customWidth="1"/>
    <col min="10499" max="10499" width="20.140625" customWidth="1"/>
    <col min="10500" max="10500" width="26.5703125" customWidth="1"/>
    <col min="10501" max="10501" width="11.28515625" customWidth="1"/>
    <col min="10502" max="10502" width="10.7109375" customWidth="1"/>
    <col min="10503" max="10503" width="13.85546875" customWidth="1"/>
    <col min="10505" max="10505" width="12.28515625" customWidth="1"/>
    <col min="10753" max="10753" width="12.42578125" customWidth="1"/>
    <col min="10754" max="10754" width="13.140625" customWidth="1"/>
    <col min="10755" max="10755" width="20.140625" customWidth="1"/>
    <col min="10756" max="10756" width="26.5703125" customWidth="1"/>
    <col min="10757" max="10757" width="11.28515625" customWidth="1"/>
    <col min="10758" max="10758" width="10.7109375" customWidth="1"/>
    <col min="10759" max="10759" width="13.85546875" customWidth="1"/>
    <col min="10761" max="10761" width="12.28515625" customWidth="1"/>
    <col min="11009" max="11009" width="12.42578125" customWidth="1"/>
    <col min="11010" max="11010" width="13.140625" customWidth="1"/>
    <col min="11011" max="11011" width="20.140625" customWidth="1"/>
    <col min="11012" max="11012" width="26.5703125" customWidth="1"/>
    <col min="11013" max="11013" width="11.28515625" customWidth="1"/>
    <col min="11014" max="11014" width="10.7109375" customWidth="1"/>
    <col min="11015" max="11015" width="13.85546875" customWidth="1"/>
    <col min="11017" max="11017" width="12.28515625" customWidth="1"/>
    <col min="11265" max="11265" width="12.42578125" customWidth="1"/>
    <col min="11266" max="11266" width="13.140625" customWidth="1"/>
    <col min="11267" max="11267" width="20.140625" customWidth="1"/>
    <col min="11268" max="11268" width="26.5703125" customWidth="1"/>
    <col min="11269" max="11269" width="11.28515625" customWidth="1"/>
    <col min="11270" max="11270" width="10.7109375" customWidth="1"/>
    <col min="11271" max="11271" width="13.85546875" customWidth="1"/>
    <col min="11273" max="11273" width="12.28515625" customWidth="1"/>
    <col min="11521" max="11521" width="12.42578125" customWidth="1"/>
    <col min="11522" max="11522" width="13.140625" customWidth="1"/>
    <col min="11523" max="11523" width="20.140625" customWidth="1"/>
    <col min="11524" max="11524" width="26.5703125" customWidth="1"/>
    <col min="11525" max="11525" width="11.28515625" customWidth="1"/>
    <col min="11526" max="11526" width="10.7109375" customWidth="1"/>
    <col min="11527" max="11527" width="13.85546875" customWidth="1"/>
    <col min="11529" max="11529" width="12.28515625" customWidth="1"/>
    <col min="11777" max="11777" width="12.42578125" customWidth="1"/>
    <col min="11778" max="11778" width="13.140625" customWidth="1"/>
    <col min="11779" max="11779" width="20.140625" customWidth="1"/>
    <col min="11780" max="11780" width="26.5703125" customWidth="1"/>
    <col min="11781" max="11781" width="11.28515625" customWidth="1"/>
    <col min="11782" max="11782" width="10.7109375" customWidth="1"/>
    <col min="11783" max="11783" width="13.85546875" customWidth="1"/>
    <col min="11785" max="11785" width="12.28515625" customWidth="1"/>
    <col min="12033" max="12033" width="12.42578125" customWidth="1"/>
    <col min="12034" max="12034" width="13.140625" customWidth="1"/>
    <col min="12035" max="12035" width="20.140625" customWidth="1"/>
    <col min="12036" max="12036" width="26.5703125" customWidth="1"/>
    <col min="12037" max="12037" width="11.28515625" customWidth="1"/>
    <col min="12038" max="12038" width="10.7109375" customWidth="1"/>
    <col min="12039" max="12039" width="13.85546875" customWidth="1"/>
    <col min="12041" max="12041" width="12.28515625" customWidth="1"/>
    <col min="12289" max="12289" width="12.42578125" customWidth="1"/>
    <col min="12290" max="12290" width="13.140625" customWidth="1"/>
    <col min="12291" max="12291" width="20.140625" customWidth="1"/>
    <col min="12292" max="12292" width="26.5703125" customWidth="1"/>
    <col min="12293" max="12293" width="11.28515625" customWidth="1"/>
    <col min="12294" max="12294" width="10.7109375" customWidth="1"/>
    <col min="12295" max="12295" width="13.85546875" customWidth="1"/>
    <col min="12297" max="12297" width="12.28515625" customWidth="1"/>
    <col min="12545" max="12545" width="12.42578125" customWidth="1"/>
    <col min="12546" max="12546" width="13.140625" customWidth="1"/>
    <col min="12547" max="12547" width="20.140625" customWidth="1"/>
    <col min="12548" max="12548" width="26.5703125" customWidth="1"/>
    <col min="12549" max="12549" width="11.28515625" customWidth="1"/>
    <col min="12550" max="12550" width="10.7109375" customWidth="1"/>
    <col min="12551" max="12551" width="13.85546875" customWidth="1"/>
    <col min="12553" max="12553" width="12.28515625" customWidth="1"/>
    <col min="12801" max="12801" width="12.42578125" customWidth="1"/>
    <col min="12802" max="12802" width="13.140625" customWidth="1"/>
    <col min="12803" max="12803" width="20.140625" customWidth="1"/>
    <col min="12804" max="12804" width="26.5703125" customWidth="1"/>
    <col min="12805" max="12805" width="11.28515625" customWidth="1"/>
    <col min="12806" max="12806" width="10.7109375" customWidth="1"/>
    <col min="12807" max="12807" width="13.85546875" customWidth="1"/>
    <col min="12809" max="12809" width="12.28515625" customWidth="1"/>
    <col min="13057" max="13057" width="12.42578125" customWidth="1"/>
    <col min="13058" max="13058" width="13.140625" customWidth="1"/>
    <col min="13059" max="13059" width="20.140625" customWidth="1"/>
    <col min="13060" max="13060" width="26.5703125" customWidth="1"/>
    <col min="13061" max="13061" width="11.28515625" customWidth="1"/>
    <col min="13062" max="13062" width="10.7109375" customWidth="1"/>
    <col min="13063" max="13063" width="13.85546875" customWidth="1"/>
    <col min="13065" max="13065" width="12.28515625" customWidth="1"/>
    <col min="13313" max="13313" width="12.42578125" customWidth="1"/>
    <col min="13314" max="13314" width="13.140625" customWidth="1"/>
    <col min="13315" max="13315" width="20.140625" customWidth="1"/>
    <col min="13316" max="13316" width="26.5703125" customWidth="1"/>
    <col min="13317" max="13317" width="11.28515625" customWidth="1"/>
    <col min="13318" max="13318" width="10.7109375" customWidth="1"/>
    <col min="13319" max="13319" width="13.85546875" customWidth="1"/>
    <col min="13321" max="13321" width="12.28515625" customWidth="1"/>
    <col min="13569" max="13569" width="12.42578125" customWidth="1"/>
    <col min="13570" max="13570" width="13.140625" customWidth="1"/>
    <col min="13571" max="13571" width="20.140625" customWidth="1"/>
    <col min="13572" max="13572" width="26.5703125" customWidth="1"/>
    <col min="13573" max="13573" width="11.28515625" customWidth="1"/>
    <col min="13574" max="13574" width="10.7109375" customWidth="1"/>
    <col min="13575" max="13575" width="13.85546875" customWidth="1"/>
    <col min="13577" max="13577" width="12.28515625" customWidth="1"/>
    <col min="13825" max="13825" width="12.42578125" customWidth="1"/>
    <col min="13826" max="13826" width="13.140625" customWidth="1"/>
    <col min="13827" max="13827" width="20.140625" customWidth="1"/>
    <col min="13828" max="13828" width="26.5703125" customWidth="1"/>
    <col min="13829" max="13829" width="11.28515625" customWidth="1"/>
    <col min="13830" max="13830" width="10.7109375" customWidth="1"/>
    <col min="13831" max="13831" width="13.85546875" customWidth="1"/>
    <col min="13833" max="13833" width="12.28515625" customWidth="1"/>
    <col min="14081" max="14081" width="12.42578125" customWidth="1"/>
    <col min="14082" max="14082" width="13.140625" customWidth="1"/>
    <col min="14083" max="14083" width="20.140625" customWidth="1"/>
    <col min="14084" max="14084" width="26.5703125" customWidth="1"/>
    <col min="14085" max="14085" width="11.28515625" customWidth="1"/>
    <col min="14086" max="14086" width="10.7109375" customWidth="1"/>
    <col min="14087" max="14087" width="13.85546875" customWidth="1"/>
    <col min="14089" max="14089" width="12.28515625" customWidth="1"/>
    <col min="14337" max="14337" width="12.42578125" customWidth="1"/>
    <col min="14338" max="14338" width="13.140625" customWidth="1"/>
    <col min="14339" max="14339" width="20.140625" customWidth="1"/>
    <col min="14340" max="14340" width="26.5703125" customWidth="1"/>
    <col min="14341" max="14341" width="11.28515625" customWidth="1"/>
    <col min="14342" max="14342" width="10.7109375" customWidth="1"/>
    <col min="14343" max="14343" width="13.85546875" customWidth="1"/>
    <col min="14345" max="14345" width="12.28515625" customWidth="1"/>
    <col min="14593" max="14593" width="12.42578125" customWidth="1"/>
    <col min="14594" max="14594" width="13.140625" customWidth="1"/>
    <col min="14595" max="14595" width="20.140625" customWidth="1"/>
    <col min="14596" max="14596" width="26.5703125" customWidth="1"/>
    <col min="14597" max="14597" width="11.28515625" customWidth="1"/>
    <col min="14598" max="14598" width="10.7109375" customWidth="1"/>
    <col min="14599" max="14599" width="13.85546875" customWidth="1"/>
    <col min="14601" max="14601" width="12.28515625" customWidth="1"/>
    <col min="14849" max="14849" width="12.42578125" customWidth="1"/>
    <col min="14850" max="14850" width="13.140625" customWidth="1"/>
    <col min="14851" max="14851" width="20.140625" customWidth="1"/>
    <col min="14852" max="14852" width="26.5703125" customWidth="1"/>
    <col min="14853" max="14853" width="11.28515625" customWidth="1"/>
    <col min="14854" max="14854" width="10.7109375" customWidth="1"/>
    <col min="14855" max="14855" width="13.85546875" customWidth="1"/>
    <col min="14857" max="14857" width="12.28515625" customWidth="1"/>
    <col min="15105" max="15105" width="12.42578125" customWidth="1"/>
    <col min="15106" max="15106" width="13.140625" customWidth="1"/>
    <col min="15107" max="15107" width="20.140625" customWidth="1"/>
    <col min="15108" max="15108" width="26.5703125" customWidth="1"/>
    <col min="15109" max="15109" width="11.28515625" customWidth="1"/>
    <col min="15110" max="15110" width="10.7109375" customWidth="1"/>
    <col min="15111" max="15111" width="13.85546875" customWidth="1"/>
    <col min="15113" max="15113" width="12.28515625" customWidth="1"/>
    <col min="15361" max="15361" width="12.42578125" customWidth="1"/>
    <col min="15362" max="15362" width="13.140625" customWidth="1"/>
    <col min="15363" max="15363" width="20.140625" customWidth="1"/>
    <col min="15364" max="15364" width="26.5703125" customWidth="1"/>
    <col min="15365" max="15365" width="11.28515625" customWidth="1"/>
    <col min="15366" max="15366" width="10.7109375" customWidth="1"/>
    <col min="15367" max="15367" width="13.85546875" customWidth="1"/>
    <col min="15369" max="15369" width="12.28515625" customWidth="1"/>
    <col min="15617" max="15617" width="12.42578125" customWidth="1"/>
    <col min="15618" max="15618" width="13.140625" customWidth="1"/>
    <col min="15619" max="15619" width="20.140625" customWidth="1"/>
    <col min="15620" max="15620" width="26.5703125" customWidth="1"/>
    <col min="15621" max="15621" width="11.28515625" customWidth="1"/>
    <col min="15622" max="15622" width="10.7109375" customWidth="1"/>
    <col min="15623" max="15623" width="13.85546875" customWidth="1"/>
    <col min="15625" max="15625" width="12.28515625" customWidth="1"/>
    <col min="15873" max="15873" width="12.42578125" customWidth="1"/>
    <col min="15874" max="15874" width="13.140625" customWidth="1"/>
    <col min="15875" max="15875" width="20.140625" customWidth="1"/>
    <col min="15876" max="15876" width="26.5703125" customWidth="1"/>
    <col min="15877" max="15877" width="11.28515625" customWidth="1"/>
    <col min="15878" max="15878" width="10.7109375" customWidth="1"/>
    <col min="15879" max="15879" width="13.85546875" customWidth="1"/>
    <col min="15881" max="15881" width="12.28515625" customWidth="1"/>
    <col min="16129" max="16129" width="12.42578125" customWidth="1"/>
    <col min="16130" max="16130" width="13.140625" customWidth="1"/>
    <col min="16131" max="16131" width="20.140625" customWidth="1"/>
    <col min="16132" max="16132" width="26.5703125" customWidth="1"/>
    <col min="16133" max="16133" width="11.28515625" customWidth="1"/>
    <col min="16134" max="16134" width="10.7109375" customWidth="1"/>
    <col min="16135" max="16135" width="13.85546875" customWidth="1"/>
    <col min="16137" max="16137" width="12.28515625" customWidth="1"/>
  </cols>
  <sheetData>
    <row r="1" spans="1:7" ht="19.5" thickBot="1" x14ac:dyDescent="0.35">
      <c r="A1" s="50" t="s">
        <v>118</v>
      </c>
      <c r="B1" s="50"/>
      <c r="C1" s="50"/>
      <c r="D1" s="50"/>
      <c r="E1" s="50"/>
      <c r="F1" s="50"/>
      <c r="G1" s="50"/>
    </row>
    <row r="2" spans="1:7" x14ac:dyDescent="0.25">
      <c r="A2" s="31" t="s">
        <v>2</v>
      </c>
      <c r="B2" s="32" t="s">
        <v>72</v>
      </c>
      <c r="C2" s="32" t="s">
        <v>4</v>
      </c>
      <c r="D2" s="32" t="s">
        <v>5</v>
      </c>
      <c r="E2" s="32" t="s">
        <v>62</v>
      </c>
      <c r="F2" s="32" t="s">
        <v>11</v>
      </c>
      <c r="G2" s="32" t="s">
        <v>53</v>
      </c>
    </row>
    <row r="3" spans="1:7" x14ac:dyDescent="0.25">
      <c r="A3" s="5">
        <v>44266</v>
      </c>
      <c r="B3" s="6" t="s">
        <v>119</v>
      </c>
      <c r="C3" s="6" t="s">
        <v>154</v>
      </c>
      <c r="D3" s="6" t="s">
        <v>155</v>
      </c>
      <c r="E3" s="6">
        <v>5140</v>
      </c>
      <c r="F3" s="6">
        <v>2.42</v>
      </c>
      <c r="G3" s="40">
        <f>E3*F3</f>
        <v>12438.8</v>
      </c>
    </row>
    <row r="4" spans="1:7" x14ac:dyDescent="0.25">
      <c r="A4" s="5">
        <v>44266</v>
      </c>
      <c r="B4" s="6" t="s">
        <v>119</v>
      </c>
      <c r="C4" s="6" t="s">
        <v>156</v>
      </c>
      <c r="D4" s="6" t="s">
        <v>155</v>
      </c>
      <c r="E4" s="6">
        <v>1030</v>
      </c>
      <c r="F4" s="6">
        <v>2.6</v>
      </c>
      <c r="G4" s="40">
        <f>E4*F4</f>
        <v>2678</v>
      </c>
    </row>
    <row r="5" spans="1:7" x14ac:dyDescent="0.25">
      <c r="A5" s="6"/>
      <c r="B5" s="6"/>
      <c r="C5" s="6"/>
      <c r="D5" s="6"/>
      <c r="E5" s="6"/>
      <c r="F5" s="6"/>
      <c r="G5" s="6"/>
    </row>
    <row r="6" spans="1:7" x14ac:dyDescent="0.25">
      <c r="A6" s="6"/>
      <c r="B6" s="6"/>
      <c r="C6" s="6"/>
      <c r="D6" s="6"/>
      <c r="E6" s="6"/>
      <c r="F6" s="6"/>
      <c r="G6" s="6"/>
    </row>
    <row r="7" spans="1:7" x14ac:dyDescent="0.25">
      <c r="A7" s="6"/>
      <c r="B7" s="6"/>
      <c r="C7" s="6"/>
      <c r="D7" s="6"/>
      <c r="E7" s="6"/>
      <c r="F7" s="6"/>
      <c r="G7" s="6"/>
    </row>
    <row r="8" spans="1:7" x14ac:dyDescent="0.25">
      <c r="A8" s="6"/>
      <c r="B8" s="6"/>
      <c r="C8" s="6"/>
      <c r="D8" s="6"/>
      <c r="E8" s="6"/>
      <c r="F8" s="6"/>
      <c r="G8" s="6"/>
    </row>
    <row r="9" spans="1:7" x14ac:dyDescent="0.25">
      <c r="A9" s="6"/>
      <c r="B9" s="6"/>
      <c r="C9" s="6"/>
      <c r="D9" s="6"/>
      <c r="E9" s="6"/>
      <c r="F9" s="6"/>
      <c r="G9" s="6"/>
    </row>
    <row r="10" spans="1:7" x14ac:dyDescent="0.25">
      <c r="A10" s="6"/>
      <c r="B10" s="6"/>
      <c r="C10" s="6"/>
      <c r="D10" s="6"/>
      <c r="E10" s="6"/>
      <c r="F10" s="6"/>
      <c r="G10" s="6"/>
    </row>
    <row r="11" spans="1:7" x14ac:dyDescent="0.25">
      <c r="A11" s="6"/>
      <c r="B11" s="6"/>
      <c r="C11" s="6"/>
      <c r="D11" s="6"/>
      <c r="E11" s="6"/>
      <c r="F11" s="6"/>
      <c r="G11" s="6"/>
    </row>
    <row r="12" spans="1:7" x14ac:dyDescent="0.25">
      <c r="A12" s="6"/>
      <c r="B12" s="6"/>
      <c r="C12" s="6"/>
      <c r="D12" s="6"/>
      <c r="E12" s="6"/>
      <c r="F12" s="6"/>
      <c r="G12" s="6"/>
    </row>
    <row r="13" spans="1:7" x14ac:dyDescent="0.25">
      <c r="A13" s="6"/>
      <c r="B13" s="6"/>
      <c r="C13" s="6"/>
      <c r="D13" s="6"/>
      <c r="E13" s="6"/>
      <c r="F13" s="6"/>
      <c r="G13" s="6"/>
    </row>
    <row r="14" spans="1:7" x14ac:dyDescent="0.25">
      <c r="A14" s="6"/>
      <c r="B14" s="6"/>
      <c r="C14" s="6"/>
      <c r="D14" s="6"/>
      <c r="E14" s="6"/>
      <c r="F14" s="6"/>
      <c r="G14" s="6"/>
    </row>
    <row r="15" spans="1:7" x14ac:dyDescent="0.25">
      <c r="A15" s="6"/>
      <c r="B15" s="6"/>
      <c r="C15" s="6"/>
      <c r="D15" s="6"/>
      <c r="E15" s="6"/>
      <c r="F15" s="6"/>
      <c r="G15" s="6"/>
    </row>
    <row r="16" spans="1:7" x14ac:dyDescent="0.25">
      <c r="A16" s="6"/>
      <c r="B16" s="6"/>
      <c r="C16" s="6"/>
      <c r="D16" s="6"/>
      <c r="E16" s="6"/>
      <c r="F16" s="6"/>
      <c r="G16" s="6"/>
    </row>
    <row r="17" spans="1:7" x14ac:dyDescent="0.25">
      <c r="A17" s="6"/>
      <c r="B17" s="6"/>
      <c r="C17" s="6"/>
      <c r="D17" s="6"/>
      <c r="E17" s="6"/>
      <c r="F17" s="6"/>
      <c r="G17" s="6"/>
    </row>
    <row r="18" spans="1:7" x14ac:dyDescent="0.25">
      <c r="A18" s="6"/>
      <c r="B18" s="6"/>
      <c r="C18" s="6"/>
      <c r="D18" s="6"/>
      <c r="E18" s="6"/>
      <c r="F18" s="6"/>
      <c r="G18" s="6"/>
    </row>
    <row r="19" spans="1:7" x14ac:dyDescent="0.25">
      <c r="A19" s="6"/>
      <c r="B19" s="6"/>
      <c r="C19" s="6"/>
      <c r="D19" s="6"/>
      <c r="E19" s="6"/>
      <c r="F19" s="6"/>
      <c r="G19" s="6"/>
    </row>
    <row r="20" spans="1:7" x14ac:dyDescent="0.25">
      <c r="A20" s="6"/>
      <c r="B20" s="6"/>
      <c r="C20" s="6"/>
      <c r="D20" s="6"/>
      <c r="E20" s="6"/>
      <c r="F20" s="6"/>
      <c r="G20" s="6"/>
    </row>
    <row r="21" spans="1:7" x14ac:dyDescent="0.25">
      <c r="A21" s="6"/>
      <c r="B21" s="6"/>
      <c r="C21" s="6"/>
      <c r="D21" s="6"/>
      <c r="E21" s="6"/>
      <c r="F21" s="6"/>
      <c r="G21" s="6"/>
    </row>
    <row r="22" spans="1:7" x14ac:dyDescent="0.25">
      <c r="A22" s="6"/>
      <c r="B22" s="6"/>
      <c r="C22" s="6"/>
      <c r="D22" s="6"/>
      <c r="E22" s="6"/>
      <c r="F22" s="6"/>
      <c r="G22" s="6"/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949BE-34F9-48A1-A341-416453AD2DB6}">
  <dimension ref="A1:G4"/>
  <sheetViews>
    <sheetView workbookViewId="0">
      <selection activeCell="E10" sqref="E10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21.42578125" bestFit="1" customWidth="1"/>
    <col min="4" max="4" width="36.42578125" bestFit="1" customWidth="1"/>
    <col min="257" max="257" width="10.7109375" bestFit="1" customWidth="1"/>
    <col min="258" max="258" width="12.28515625" bestFit="1" customWidth="1"/>
    <col min="259" max="259" width="21.42578125" bestFit="1" customWidth="1"/>
    <col min="260" max="260" width="36.42578125" bestFit="1" customWidth="1"/>
    <col min="513" max="513" width="10.7109375" bestFit="1" customWidth="1"/>
    <col min="514" max="514" width="12.28515625" bestFit="1" customWidth="1"/>
    <col min="515" max="515" width="21.42578125" bestFit="1" customWidth="1"/>
    <col min="516" max="516" width="36.42578125" bestFit="1" customWidth="1"/>
    <col min="769" max="769" width="10.7109375" bestFit="1" customWidth="1"/>
    <col min="770" max="770" width="12.28515625" bestFit="1" customWidth="1"/>
    <col min="771" max="771" width="21.42578125" bestFit="1" customWidth="1"/>
    <col min="772" max="772" width="36.42578125" bestFit="1" customWidth="1"/>
    <col min="1025" max="1025" width="10.7109375" bestFit="1" customWidth="1"/>
    <col min="1026" max="1026" width="12.28515625" bestFit="1" customWidth="1"/>
    <col min="1027" max="1027" width="21.42578125" bestFit="1" customWidth="1"/>
    <col min="1028" max="1028" width="36.42578125" bestFit="1" customWidth="1"/>
    <col min="1281" max="1281" width="10.7109375" bestFit="1" customWidth="1"/>
    <col min="1282" max="1282" width="12.28515625" bestFit="1" customWidth="1"/>
    <col min="1283" max="1283" width="21.42578125" bestFit="1" customWidth="1"/>
    <col min="1284" max="1284" width="36.42578125" bestFit="1" customWidth="1"/>
    <col min="1537" max="1537" width="10.7109375" bestFit="1" customWidth="1"/>
    <col min="1538" max="1538" width="12.28515625" bestFit="1" customWidth="1"/>
    <col min="1539" max="1539" width="21.42578125" bestFit="1" customWidth="1"/>
    <col min="1540" max="1540" width="36.42578125" bestFit="1" customWidth="1"/>
    <col min="1793" max="1793" width="10.7109375" bestFit="1" customWidth="1"/>
    <col min="1794" max="1794" width="12.28515625" bestFit="1" customWidth="1"/>
    <col min="1795" max="1795" width="21.42578125" bestFit="1" customWidth="1"/>
    <col min="1796" max="1796" width="36.42578125" bestFit="1" customWidth="1"/>
    <col min="2049" max="2049" width="10.7109375" bestFit="1" customWidth="1"/>
    <col min="2050" max="2050" width="12.28515625" bestFit="1" customWidth="1"/>
    <col min="2051" max="2051" width="21.42578125" bestFit="1" customWidth="1"/>
    <col min="2052" max="2052" width="36.42578125" bestFit="1" customWidth="1"/>
    <col min="2305" max="2305" width="10.7109375" bestFit="1" customWidth="1"/>
    <col min="2306" max="2306" width="12.28515625" bestFit="1" customWidth="1"/>
    <col min="2307" max="2307" width="21.42578125" bestFit="1" customWidth="1"/>
    <col min="2308" max="2308" width="36.42578125" bestFit="1" customWidth="1"/>
    <col min="2561" max="2561" width="10.7109375" bestFit="1" customWidth="1"/>
    <col min="2562" max="2562" width="12.28515625" bestFit="1" customWidth="1"/>
    <col min="2563" max="2563" width="21.42578125" bestFit="1" customWidth="1"/>
    <col min="2564" max="2564" width="36.42578125" bestFit="1" customWidth="1"/>
    <col min="2817" max="2817" width="10.7109375" bestFit="1" customWidth="1"/>
    <col min="2818" max="2818" width="12.28515625" bestFit="1" customWidth="1"/>
    <col min="2819" max="2819" width="21.42578125" bestFit="1" customWidth="1"/>
    <col min="2820" max="2820" width="36.42578125" bestFit="1" customWidth="1"/>
    <col min="3073" max="3073" width="10.7109375" bestFit="1" customWidth="1"/>
    <col min="3074" max="3074" width="12.28515625" bestFit="1" customWidth="1"/>
    <col min="3075" max="3075" width="21.42578125" bestFit="1" customWidth="1"/>
    <col min="3076" max="3076" width="36.42578125" bestFit="1" customWidth="1"/>
    <col min="3329" max="3329" width="10.7109375" bestFit="1" customWidth="1"/>
    <col min="3330" max="3330" width="12.28515625" bestFit="1" customWidth="1"/>
    <col min="3331" max="3331" width="21.42578125" bestFit="1" customWidth="1"/>
    <col min="3332" max="3332" width="36.42578125" bestFit="1" customWidth="1"/>
    <col min="3585" max="3585" width="10.7109375" bestFit="1" customWidth="1"/>
    <col min="3586" max="3586" width="12.28515625" bestFit="1" customWidth="1"/>
    <col min="3587" max="3587" width="21.42578125" bestFit="1" customWidth="1"/>
    <col min="3588" max="3588" width="36.42578125" bestFit="1" customWidth="1"/>
    <col min="3841" max="3841" width="10.7109375" bestFit="1" customWidth="1"/>
    <col min="3842" max="3842" width="12.28515625" bestFit="1" customWidth="1"/>
    <col min="3843" max="3843" width="21.42578125" bestFit="1" customWidth="1"/>
    <col min="3844" max="3844" width="36.42578125" bestFit="1" customWidth="1"/>
    <col min="4097" max="4097" width="10.7109375" bestFit="1" customWidth="1"/>
    <col min="4098" max="4098" width="12.28515625" bestFit="1" customWidth="1"/>
    <col min="4099" max="4099" width="21.42578125" bestFit="1" customWidth="1"/>
    <col min="4100" max="4100" width="36.42578125" bestFit="1" customWidth="1"/>
    <col min="4353" max="4353" width="10.7109375" bestFit="1" customWidth="1"/>
    <col min="4354" max="4354" width="12.28515625" bestFit="1" customWidth="1"/>
    <col min="4355" max="4355" width="21.42578125" bestFit="1" customWidth="1"/>
    <col min="4356" max="4356" width="36.42578125" bestFit="1" customWidth="1"/>
    <col min="4609" max="4609" width="10.7109375" bestFit="1" customWidth="1"/>
    <col min="4610" max="4610" width="12.28515625" bestFit="1" customWidth="1"/>
    <col min="4611" max="4611" width="21.42578125" bestFit="1" customWidth="1"/>
    <col min="4612" max="4612" width="36.42578125" bestFit="1" customWidth="1"/>
    <col min="4865" max="4865" width="10.7109375" bestFit="1" customWidth="1"/>
    <col min="4866" max="4866" width="12.28515625" bestFit="1" customWidth="1"/>
    <col min="4867" max="4867" width="21.42578125" bestFit="1" customWidth="1"/>
    <col min="4868" max="4868" width="36.42578125" bestFit="1" customWidth="1"/>
    <col min="5121" max="5121" width="10.7109375" bestFit="1" customWidth="1"/>
    <col min="5122" max="5122" width="12.28515625" bestFit="1" customWidth="1"/>
    <col min="5123" max="5123" width="21.42578125" bestFit="1" customWidth="1"/>
    <col min="5124" max="5124" width="36.42578125" bestFit="1" customWidth="1"/>
    <col min="5377" max="5377" width="10.7109375" bestFit="1" customWidth="1"/>
    <col min="5378" max="5378" width="12.28515625" bestFit="1" customWidth="1"/>
    <col min="5379" max="5379" width="21.42578125" bestFit="1" customWidth="1"/>
    <col min="5380" max="5380" width="36.42578125" bestFit="1" customWidth="1"/>
    <col min="5633" max="5633" width="10.7109375" bestFit="1" customWidth="1"/>
    <col min="5634" max="5634" width="12.28515625" bestFit="1" customWidth="1"/>
    <col min="5635" max="5635" width="21.42578125" bestFit="1" customWidth="1"/>
    <col min="5636" max="5636" width="36.42578125" bestFit="1" customWidth="1"/>
    <col min="5889" max="5889" width="10.7109375" bestFit="1" customWidth="1"/>
    <col min="5890" max="5890" width="12.28515625" bestFit="1" customWidth="1"/>
    <col min="5891" max="5891" width="21.42578125" bestFit="1" customWidth="1"/>
    <col min="5892" max="5892" width="36.42578125" bestFit="1" customWidth="1"/>
    <col min="6145" max="6145" width="10.7109375" bestFit="1" customWidth="1"/>
    <col min="6146" max="6146" width="12.28515625" bestFit="1" customWidth="1"/>
    <col min="6147" max="6147" width="21.42578125" bestFit="1" customWidth="1"/>
    <col min="6148" max="6148" width="36.42578125" bestFit="1" customWidth="1"/>
    <col min="6401" max="6401" width="10.7109375" bestFit="1" customWidth="1"/>
    <col min="6402" max="6402" width="12.28515625" bestFit="1" customWidth="1"/>
    <col min="6403" max="6403" width="21.42578125" bestFit="1" customWidth="1"/>
    <col min="6404" max="6404" width="36.42578125" bestFit="1" customWidth="1"/>
    <col min="6657" max="6657" width="10.7109375" bestFit="1" customWidth="1"/>
    <col min="6658" max="6658" width="12.28515625" bestFit="1" customWidth="1"/>
    <col min="6659" max="6659" width="21.42578125" bestFit="1" customWidth="1"/>
    <col min="6660" max="6660" width="36.42578125" bestFit="1" customWidth="1"/>
    <col min="6913" max="6913" width="10.7109375" bestFit="1" customWidth="1"/>
    <col min="6914" max="6914" width="12.28515625" bestFit="1" customWidth="1"/>
    <col min="6915" max="6915" width="21.42578125" bestFit="1" customWidth="1"/>
    <col min="6916" max="6916" width="36.42578125" bestFit="1" customWidth="1"/>
    <col min="7169" max="7169" width="10.7109375" bestFit="1" customWidth="1"/>
    <col min="7170" max="7170" width="12.28515625" bestFit="1" customWidth="1"/>
    <col min="7171" max="7171" width="21.42578125" bestFit="1" customWidth="1"/>
    <col min="7172" max="7172" width="36.42578125" bestFit="1" customWidth="1"/>
    <col min="7425" max="7425" width="10.7109375" bestFit="1" customWidth="1"/>
    <col min="7426" max="7426" width="12.28515625" bestFit="1" customWidth="1"/>
    <col min="7427" max="7427" width="21.42578125" bestFit="1" customWidth="1"/>
    <col min="7428" max="7428" width="36.42578125" bestFit="1" customWidth="1"/>
    <col min="7681" max="7681" width="10.7109375" bestFit="1" customWidth="1"/>
    <col min="7682" max="7682" width="12.28515625" bestFit="1" customWidth="1"/>
    <col min="7683" max="7683" width="21.42578125" bestFit="1" customWidth="1"/>
    <col min="7684" max="7684" width="36.42578125" bestFit="1" customWidth="1"/>
    <col min="7937" max="7937" width="10.7109375" bestFit="1" customWidth="1"/>
    <col min="7938" max="7938" width="12.28515625" bestFit="1" customWidth="1"/>
    <col min="7939" max="7939" width="21.42578125" bestFit="1" customWidth="1"/>
    <col min="7940" max="7940" width="36.42578125" bestFit="1" customWidth="1"/>
    <col min="8193" max="8193" width="10.7109375" bestFit="1" customWidth="1"/>
    <col min="8194" max="8194" width="12.28515625" bestFit="1" customWidth="1"/>
    <col min="8195" max="8195" width="21.42578125" bestFit="1" customWidth="1"/>
    <col min="8196" max="8196" width="36.42578125" bestFit="1" customWidth="1"/>
    <col min="8449" max="8449" width="10.7109375" bestFit="1" customWidth="1"/>
    <col min="8450" max="8450" width="12.28515625" bestFit="1" customWidth="1"/>
    <col min="8451" max="8451" width="21.42578125" bestFit="1" customWidth="1"/>
    <col min="8452" max="8452" width="36.42578125" bestFit="1" customWidth="1"/>
    <col min="8705" max="8705" width="10.7109375" bestFit="1" customWidth="1"/>
    <col min="8706" max="8706" width="12.28515625" bestFit="1" customWidth="1"/>
    <col min="8707" max="8707" width="21.42578125" bestFit="1" customWidth="1"/>
    <col min="8708" max="8708" width="36.42578125" bestFit="1" customWidth="1"/>
    <col min="8961" max="8961" width="10.7109375" bestFit="1" customWidth="1"/>
    <col min="8962" max="8962" width="12.28515625" bestFit="1" customWidth="1"/>
    <col min="8963" max="8963" width="21.42578125" bestFit="1" customWidth="1"/>
    <col min="8964" max="8964" width="36.42578125" bestFit="1" customWidth="1"/>
    <col min="9217" max="9217" width="10.7109375" bestFit="1" customWidth="1"/>
    <col min="9218" max="9218" width="12.28515625" bestFit="1" customWidth="1"/>
    <col min="9219" max="9219" width="21.42578125" bestFit="1" customWidth="1"/>
    <col min="9220" max="9220" width="36.42578125" bestFit="1" customWidth="1"/>
    <col min="9473" max="9473" width="10.7109375" bestFit="1" customWidth="1"/>
    <col min="9474" max="9474" width="12.28515625" bestFit="1" customWidth="1"/>
    <col min="9475" max="9475" width="21.42578125" bestFit="1" customWidth="1"/>
    <col min="9476" max="9476" width="36.42578125" bestFit="1" customWidth="1"/>
    <col min="9729" max="9729" width="10.7109375" bestFit="1" customWidth="1"/>
    <col min="9730" max="9730" width="12.28515625" bestFit="1" customWidth="1"/>
    <col min="9731" max="9731" width="21.42578125" bestFit="1" customWidth="1"/>
    <col min="9732" max="9732" width="36.42578125" bestFit="1" customWidth="1"/>
    <col min="9985" max="9985" width="10.7109375" bestFit="1" customWidth="1"/>
    <col min="9986" max="9986" width="12.28515625" bestFit="1" customWidth="1"/>
    <col min="9987" max="9987" width="21.42578125" bestFit="1" customWidth="1"/>
    <col min="9988" max="9988" width="36.42578125" bestFit="1" customWidth="1"/>
    <col min="10241" max="10241" width="10.7109375" bestFit="1" customWidth="1"/>
    <col min="10242" max="10242" width="12.28515625" bestFit="1" customWidth="1"/>
    <col min="10243" max="10243" width="21.42578125" bestFit="1" customWidth="1"/>
    <col min="10244" max="10244" width="36.42578125" bestFit="1" customWidth="1"/>
    <col min="10497" max="10497" width="10.7109375" bestFit="1" customWidth="1"/>
    <col min="10498" max="10498" width="12.28515625" bestFit="1" customWidth="1"/>
    <col min="10499" max="10499" width="21.42578125" bestFit="1" customWidth="1"/>
    <col min="10500" max="10500" width="36.42578125" bestFit="1" customWidth="1"/>
    <col min="10753" max="10753" width="10.7109375" bestFit="1" customWidth="1"/>
    <col min="10754" max="10754" width="12.28515625" bestFit="1" customWidth="1"/>
    <col min="10755" max="10755" width="21.42578125" bestFit="1" customWidth="1"/>
    <col min="10756" max="10756" width="36.42578125" bestFit="1" customWidth="1"/>
    <col min="11009" max="11009" width="10.7109375" bestFit="1" customWidth="1"/>
    <col min="11010" max="11010" width="12.28515625" bestFit="1" customWidth="1"/>
    <col min="11011" max="11011" width="21.42578125" bestFit="1" customWidth="1"/>
    <col min="11012" max="11012" width="36.42578125" bestFit="1" customWidth="1"/>
    <col min="11265" max="11265" width="10.7109375" bestFit="1" customWidth="1"/>
    <col min="11266" max="11266" width="12.28515625" bestFit="1" customWidth="1"/>
    <col min="11267" max="11267" width="21.42578125" bestFit="1" customWidth="1"/>
    <col min="11268" max="11268" width="36.42578125" bestFit="1" customWidth="1"/>
    <col min="11521" max="11521" width="10.7109375" bestFit="1" customWidth="1"/>
    <col min="11522" max="11522" width="12.28515625" bestFit="1" customWidth="1"/>
    <col min="11523" max="11523" width="21.42578125" bestFit="1" customWidth="1"/>
    <col min="11524" max="11524" width="36.42578125" bestFit="1" customWidth="1"/>
    <col min="11777" max="11777" width="10.7109375" bestFit="1" customWidth="1"/>
    <col min="11778" max="11778" width="12.28515625" bestFit="1" customWidth="1"/>
    <col min="11779" max="11779" width="21.42578125" bestFit="1" customWidth="1"/>
    <col min="11780" max="11780" width="36.42578125" bestFit="1" customWidth="1"/>
    <col min="12033" max="12033" width="10.7109375" bestFit="1" customWidth="1"/>
    <col min="12034" max="12034" width="12.28515625" bestFit="1" customWidth="1"/>
    <col min="12035" max="12035" width="21.42578125" bestFit="1" customWidth="1"/>
    <col min="12036" max="12036" width="36.42578125" bestFit="1" customWidth="1"/>
    <col min="12289" max="12289" width="10.7109375" bestFit="1" customWidth="1"/>
    <col min="12290" max="12290" width="12.28515625" bestFit="1" customWidth="1"/>
    <col min="12291" max="12291" width="21.42578125" bestFit="1" customWidth="1"/>
    <col min="12292" max="12292" width="36.42578125" bestFit="1" customWidth="1"/>
    <col min="12545" max="12545" width="10.7109375" bestFit="1" customWidth="1"/>
    <col min="12546" max="12546" width="12.28515625" bestFit="1" customWidth="1"/>
    <col min="12547" max="12547" width="21.42578125" bestFit="1" customWidth="1"/>
    <col min="12548" max="12548" width="36.42578125" bestFit="1" customWidth="1"/>
    <col min="12801" max="12801" width="10.7109375" bestFit="1" customWidth="1"/>
    <col min="12802" max="12802" width="12.28515625" bestFit="1" customWidth="1"/>
    <col min="12803" max="12803" width="21.42578125" bestFit="1" customWidth="1"/>
    <col min="12804" max="12804" width="36.42578125" bestFit="1" customWidth="1"/>
    <col min="13057" max="13057" width="10.7109375" bestFit="1" customWidth="1"/>
    <col min="13058" max="13058" width="12.28515625" bestFit="1" customWidth="1"/>
    <col min="13059" max="13059" width="21.42578125" bestFit="1" customWidth="1"/>
    <col min="13060" max="13060" width="36.42578125" bestFit="1" customWidth="1"/>
    <col min="13313" max="13313" width="10.7109375" bestFit="1" customWidth="1"/>
    <col min="13314" max="13314" width="12.28515625" bestFit="1" customWidth="1"/>
    <col min="13315" max="13315" width="21.42578125" bestFit="1" customWidth="1"/>
    <col min="13316" max="13316" width="36.42578125" bestFit="1" customWidth="1"/>
    <col min="13569" max="13569" width="10.7109375" bestFit="1" customWidth="1"/>
    <col min="13570" max="13570" width="12.28515625" bestFit="1" customWidth="1"/>
    <col min="13571" max="13571" width="21.42578125" bestFit="1" customWidth="1"/>
    <col min="13572" max="13572" width="36.42578125" bestFit="1" customWidth="1"/>
    <col min="13825" max="13825" width="10.7109375" bestFit="1" customWidth="1"/>
    <col min="13826" max="13826" width="12.28515625" bestFit="1" customWidth="1"/>
    <col min="13827" max="13827" width="21.42578125" bestFit="1" customWidth="1"/>
    <col min="13828" max="13828" width="36.42578125" bestFit="1" customWidth="1"/>
    <col min="14081" max="14081" width="10.7109375" bestFit="1" customWidth="1"/>
    <col min="14082" max="14082" width="12.28515625" bestFit="1" customWidth="1"/>
    <col min="14083" max="14083" width="21.42578125" bestFit="1" customWidth="1"/>
    <col min="14084" max="14084" width="36.42578125" bestFit="1" customWidth="1"/>
    <col min="14337" max="14337" width="10.7109375" bestFit="1" customWidth="1"/>
    <col min="14338" max="14338" width="12.28515625" bestFit="1" customWidth="1"/>
    <col min="14339" max="14339" width="21.42578125" bestFit="1" customWidth="1"/>
    <col min="14340" max="14340" width="36.42578125" bestFit="1" customWidth="1"/>
    <col min="14593" max="14593" width="10.7109375" bestFit="1" customWidth="1"/>
    <col min="14594" max="14594" width="12.28515625" bestFit="1" customWidth="1"/>
    <col min="14595" max="14595" width="21.42578125" bestFit="1" customWidth="1"/>
    <col min="14596" max="14596" width="36.42578125" bestFit="1" customWidth="1"/>
    <col min="14849" max="14849" width="10.7109375" bestFit="1" customWidth="1"/>
    <col min="14850" max="14850" width="12.28515625" bestFit="1" customWidth="1"/>
    <col min="14851" max="14851" width="21.42578125" bestFit="1" customWidth="1"/>
    <col min="14852" max="14852" width="36.42578125" bestFit="1" customWidth="1"/>
    <col min="15105" max="15105" width="10.7109375" bestFit="1" customWidth="1"/>
    <col min="15106" max="15106" width="12.28515625" bestFit="1" customWidth="1"/>
    <col min="15107" max="15107" width="21.42578125" bestFit="1" customWidth="1"/>
    <col min="15108" max="15108" width="36.42578125" bestFit="1" customWidth="1"/>
    <col min="15361" max="15361" width="10.7109375" bestFit="1" customWidth="1"/>
    <col min="15362" max="15362" width="12.28515625" bestFit="1" customWidth="1"/>
    <col min="15363" max="15363" width="21.42578125" bestFit="1" customWidth="1"/>
    <col min="15364" max="15364" width="36.42578125" bestFit="1" customWidth="1"/>
    <col min="15617" max="15617" width="10.7109375" bestFit="1" customWidth="1"/>
    <col min="15618" max="15618" width="12.28515625" bestFit="1" customWidth="1"/>
    <col min="15619" max="15619" width="21.42578125" bestFit="1" customWidth="1"/>
    <col min="15620" max="15620" width="36.42578125" bestFit="1" customWidth="1"/>
    <col min="15873" max="15873" width="10.7109375" bestFit="1" customWidth="1"/>
    <col min="15874" max="15874" width="12.28515625" bestFit="1" customWidth="1"/>
    <col min="15875" max="15875" width="21.42578125" bestFit="1" customWidth="1"/>
    <col min="15876" max="15876" width="36.42578125" bestFit="1" customWidth="1"/>
    <col min="16129" max="16129" width="10.7109375" bestFit="1" customWidth="1"/>
    <col min="16130" max="16130" width="12.28515625" bestFit="1" customWidth="1"/>
    <col min="16131" max="16131" width="21.42578125" bestFit="1" customWidth="1"/>
    <col min="16132" max="16132" width="36.42578125" bestFit="1" customWidth="1"/>
  </cols>
  <sheetData>
    <row r="1" spans="1:7" ht="19.5" thickBot="1" x14ac:dyDescent="0.35">
      <c r="A1" s="50" t="s">
        <v>118</v>
      </c>
      <c r="B1" s="50"/>
      <c r="C1" s="50"/>
      <c r="D1" s="50"/>
      <c r="E1" s="50"/>
      <c r="F1" s="50"/>
      <c r="G1" s="50"/>
    </row>
    <row r="2" spans="1:7" x14ac:dyDescent="0.25">
      <c r="A2" s="31" t="s">
        <v>2</v>
      </c>
      <c r="B2" s="32" t="s">
        <v>72</v>
      </c>
      <c r="C2" s="32" t="s">
        <v>4</v>
      </c>
      <c r="D2" s="32" t="s">
        <v>5</v>
      </c>
      <c r="E2" s="32" t="s">
        <v>62</v>
      </c>
      <c r="F2" s="32" t="s">
        <v>11</v>
      </c>
      <c r="G2" s="32" t="s">
        <v>53</v>
      </c>
    </row>
    <row r="3" spans="1:7" x14ac:dyDescent="0.25">
      <c r="A3" s="22">
        <v>44340</v>
      </c>
      <c r="B3" t="s">
        <v>150</v>
      </c>
      <c r="C3" t="s">
        <v>151</v>
      </c>
      <c r="D3" t="s">
        <v>152</v>
      </c>
      <c r="E3">
        <v>8000</v>
      </c>
      <c r="F3">
        <v>1.04</v>
      </c>
      <c r="G3" s="61">
        <v>8320</v>
      </c>
    </row>
    <row r="4" spans="1:7" x14ac:dyDescent="0.25">
      <c r="C4" t="s">
        <v>153</v>
      </c>
      <c r="E4">
        <v>7000</v>
      </c>
      <c r="F4">
        <v>1.04</v>
      </c>
      <c r="G4" s="61">
        <v>7280</v>
      </c>
    </row>
  </sheetData>
  <mergeCells count="1">
    <mergeCell ref="A1:G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5090-D7BB-4901-B464-24B4192DE208}">
  <sheetPr>
    <pageSetUpPr fitToPage="1"/>
  </sheetPr>
  <dimension ref="A1:G10"/>
  <sheetViews>
    <sheetView workbookViewId="0">
      <selection activeCell="B5" sqref="B5"/>
    </sheetView>
  </sheetViews>
  <sheetFormatPr defaultRowHeight="15" x14ac:dyDescent="0.25"/>
  <cols>
    <col min="1" max="1" width="12.42578125" customWidth="1"/>
    <col min="2" max="2" width="21.5703125" customWidth="1"/>
    <col min="3" max="3" width="24.28515625" customWidth="1"/>
    <col min="4" max="4" width="27.28515625" bestFit="1" customWidth="1"/>
    <col min="5" max="5" width="11.85546875" customWidth="1"/>
    <col min="6" max="6" width="12.28515625" customWidth="1"/>
    <col min="7" max="7" width="12.5703125" customWidth="1"/>
    <col min="9" max="9" width="11.5703125" customWidth="1"/>
    <col min="257" max="257" width="12.42578125" customWidth="1"/>
    <col min="258" max="258" width="21.5703125" customWidth="1"/>
    <col min="259" max="259" width="24.28515625" customWidth="1"/>
    <col min="260" max="260" width="27.28515625" bestFit="1" customWidth="1"/>
    <col min="261" max="261" width="11.85546875" customWidth="1"/>
    <col min="262" max="262" width="12.28515625" customWidth="1"/>
    <col min="263" max="263" width="12.5703125" customWidth="1"/>
    <col min="265" max="265" width="11.5703125" customWidth="1"/>
    <col min="513" max="513" width="12.42578125" customWidth="1"/>
    <col min="514" max="514" width="21.5703125" customWidth="1"/>
    <col min="515" max="515" width="24.28515625" customWidth="1"/>
    <col min="516" max="516" width="27.28515625" bestFit="1" customWidth="1"/>
    <col min="517" max="517" width="11.85546875" customWidth="1"/>
    <col min="518" max="518" width="12.28515625" customWidth="1"/>
    <col min="519" max="519" width="12.5703125" customWidth="1"/>
    <col min="521" max="521" width="11.5703125" customWidth="1"/>
    <col min="769" max="769" width="12.42578125" customWidth="1"/>
    <col min="770" max="770" width="21.5703125" customWidth="1"/>
    <col min="771" max="771" width="24.28515625" customWidth="1"/>
    <col min="772" max="772" width="27.28515625" bestFit="1" customWidth="1"/>
    <col min="773" max="773" width="11.85546875" customWidth="1"/>
    <col min="774" max="774" width="12.28515625" customWidth="1"/>
    <col min="775" max="775" width="12.5703125" customWidth="1"/>
    <col min="777" max="777" width="11.5703125" customWidth="1"/>
    <col min="1025" max="1025" width="12.42578125" customWidth="1"/>
    <col min="1026" max="1026" width="21.5703125" customWidth="1"/>
    <col min="1027" max="1027" width="24.28515625" customWidth="1"/>
    <col min="1028" max="1028" width="27.28515625" bestFit="1" customWidth="1"/>
    <col min="1029" max="1029" width="11.85546875" customWidth="1"/>
    <col min="1030" max="1030" width="12.28515625" customWidth="1"/>
    <col min="1031" max="1031" width="12.5703125" customWidth="1"/>
    <col min="1033" max="1033" width="11.5703125" customWidth="1"/>
    <col min="1281" max="1281" width="12.42578125" customWidth="1"/>
    <col min="1282" max="1282" width="21.5703125" customWidth="1"/>
    <col min="1283" max="1283" width="24.28515625" customWidth="1"/>
    <col min="1284" max="1284" width="27.28515625" bestFit="1" customWidth="1"/>
    <col min="1285" max="1285" width="11.85546875" customWidth="1"/>
    <col min="1286" max="1286" width="12.28515625" customWidth="1"/>
    <col min="1287" max="1287" width="12.5703125" customWidth="1"/>
    <col min="1289" max="1289" width="11.5703125" customWidth="1"/>
    <col min="1537" max="1537" width="12.42578125" customWidth="1"/>
    <col min="1538" max="1538" width="21.5703125" customWidth="1"/>
    <col min="1539" max="1539" width="24.28515625" customWidth="1"/>
    <col min="1540" max="1540" width="27.28515625" bestFit="1" customWidth="1"/>
    <col min="1541" max="1541" width="11.85546875" customWidth="1"/>
    <col min="1542" max="1542" width="12.28515625" customWidth="1"/>
    <col min="1543" max="1543" width="12.5703125" customWidth="1"/>
    <col min="1545" max="1545" width="11.5703125" customWidth="1"/>
    <col min="1793" max="1793" width="12.42578125" customWidth="1"/>
    <col min="1794" max="1794" width="21.5703125" customWidth="1"/>
    <col min="1795" max="1795" width="24.28515625" customWidth="1"/>
    <col min="1796" max="1796" width="27.28515625" bestFit="1" customWidth="1"/>
    <col min="1797" max="1797" width="11.85546875" customWidth="1"/>
    <col min="1798" max="1798" width="12.28515625" customWidth="1"/>
    <col min="1799" max="1799" width="12.5703125" customWidth="1"/>
    <col min="1801" max="1801" width="11.5703125" customWidth="1"/>
    <col min="2049" max="2049" width="12.42578125" customWidth="1"/>
    <col min="2050" max="2050" width="21.5703125" customWidth="1"/>
    <col min="2051" max="2051" width="24.28515625" customWidth="1"/>
    <col min="2052" max="2052" width="27.28515625" bestFit="1" customWidth="1"/>
    <col min="2053" max="2053" width="11.85546875" customWidth="1"/>
    <col min="2054" max="2054" width="12.28515625" customWidth="1"/>
    <col min="2055" max="2055" width="12.5703125" customWidth="1"/>
    <col min="2057" max="2057" width="11.5703125" customWidth="1"/>
    <col min="2305" max="2305" width="12.42578125" customWidth="1"/>
    <col min="2306" max="2306" width="21.5703125" customWidth="1"/>
    <col min="2307" max="2307" width="24.28515625" customWidth="1"/>
    <col min="2308" max="2308" width="27.28515625" bestFit="1" customWidth="1"/>
    <col min="2309" max="2309" width="11.85546875" customWidth="1"/>
    <col min="2310" max="2310" width="12.28515625" customWidth="1"/>
    <col min="2311" max="2311" width="12.5703125" customWidth="1"/>
    <col min="2313" max="2313" width="11.5703125" customWidth="1"/>
    <col min="2561" max="2561" width="12.42578125" customWidth="1"/>
    <col min="2562" max="2562" width="21.5703125" customWidth="1"/>
    <col min="2563" max="2563" width="24.28515625" customWidth="1"/>
    <col min="2564" max="2564" width="27.28515625" bestFit="1" customWidth="1"/>
    <col min="2565" max="2565" width="11.85546875" customWidth="1"/>
    <col min="2566" max="2566" width="12.28515625" customWidth="1"/>
    <col min="2567" max="2567" width="12.5703125" customWidth="1"/>
    <col min="2569" max="2569" width="11.5703125" customWidth="1"/>
    <col min="2817" max="2817" width="12.42578125" customWidth="1"/>
    <col min="2818" max="2818" width="21.5703125" customWidth="1"/>
    <col min="2819" max="2819" width="24.28515625" customWidth="1"/>
    <col min="2820" max="2820" width="27.28515625" bestFit="1" customWidth="1"/>
    <col min="2821" max="2821" width="11.85546875" customWidth="1"/>
    <col min="2822" max="2822" width="12.28515625" customWidth="1"/>
    <col min="2823" max="2823" width="12.5703125" customWidth="1"/>
    <col min="2825" max="2825" width="11.5703125" customWidth="1"/>
    <col min="3073" max="3073" width="12.42578125" customWidth="1"/>
    <col min="3074" max="3074" width="21.5703125" customWidth="1"/>
    <col min="3075" max="3075" width="24.28515625" customWidth="1"/>
    <col min="3076" max="3076" width="27.28515625" bestFit="1" customWidth="1"/>
    <col min="3077" max="3077" width="11.85546875" customWidth="1"/>
    <col min="3078" max="3078" width="12.28515625" customWidth="1"/>
    <col min="3079" max="3079" width="12.5703125" customWidth="1"/>
    <col min="3081" max="3081" width="11.5703125" customWidth="1"/>
    <col min="3329" max="3329" width="12.42578125" customWidth="1"/>
    <col min="3330" max="3330" width="21.5703125" customWidth="1"/>
    <col min="3331" max="3331" width="24.28515625" customWidth="1"/>
    <col min="3332" max="3332" width="27.28515625" bestFit="1" customWidth="1"/>
    <col min="3333" max="3333" width="11.85546875" customWidth="1"/>
    <col min="3334" max="3334" width="12.28515625" customWidth="1"/>
    <col min="3335" max="3335" width="12.5703125" customWidth="1"/>
    <col min="3337" max="3337" width="11.5703125" customWidth="1"/>
    <col min="3585" max="3585" width="12.42578125" customWidth="1"/>
    <col min="3586" max="3586" width="21.5703125" customWidth="1"/>
    <col min="3587" max="3587" width="24.28515625" customWidth="1"/>
    <col min="3588" max="3588" width="27.28515625" bestFit="1" customWidth="1"/>
    <col min="3589" max="3589" width="11.85546875" customWidth="1"/>
    <col min="3590" max="3590" width="12.28515625" customWidth="1"/>
    <col min="3591" max="3591" width="12.5703125" customWidth="1"/>
    <col min="3593" max="3593" width="11.5703125" customWidth="1"/>
    <col min="3841" max="3841" width="12.42578125" customWidth="1"/>
    <col min="3842" max="3842" width="21.5703125" customWidth="1"/>
    <col min="3843" max="3843" width="24.28515625" customWidth="1"/>
    <col min="3844" max="3844" width="27.28515625" bestFit="1" customWidth="1"/>
    <col min="3845" max="3845" width="11.85546875" customWidth="1"/>
    <col min="3846" max="3846" width="12.28515625" customWidth="1"/>
    <col min="3847" max="3847" width="12.5703125" customWidth="1"/>
    <col min="3849" max="3849" width="11.5703125" customWidth="1"/>
    <col min="4097" max="4097" width="12.42578125" customWidth="1"/>
    <col min="4098" max="4098" width="21.5703125" customWidth="1"/>
    <col min="4099" max="4099" width="24.28515625" customWidth="1"/>
    <col min="4100" max="4100" width="27.28515625" bestFit="1" customWidth="1"/>
    <col min="4101" max="4101" width="11.85546875" customWidth="1"/>
    <col min="4102" max="4102" width="12.28515625" customWidth="1"/>
    <col min="4103" max="4103" width="12.5703125" customWidth="1"/>
    <col min="4105" max="4105" width="11.5703125" customWidth="1"/>
    <col min="4353" max="4353" width="12.42578125" customWidth="1"/>
    <col min="4354" max="4354" width="21.5703125" customWidth="1"/>
    <col min="4355" max="4355" width="24.28515625" customWidth="1"/>
    <col min="4356" max="4356" width="27.28515625" bestFit="1" customWidth="1"/>
    <col min="4357" max="4357" width="11.85546875" customWidth="1"/>
    <col min="4358" max="4358" width="12.28515625" customWidth="1"/>
    <col min="4359" max="4359" width="12.5703125" customWidth="1"/>
    <col min="4361" max="4361" width="11.5703125" customWidth="1"/>
    <col min="4609" max="4609" width="12.42578125" customWidth="1"/>
    <col min="4610" max="4610" width="21.5703125" customWidth="1"/>
    <col min="4611" max="4611" width="24.28515625" customWidth="1"/>
    <col min="4612" max="4612" width="27.28515625" bestFit="1" customWidth="1"/>
    <col min="4613" max="4613" width="11.85546875" customWidth="1"/>
    <col min="4614" max="4614" width="12.28515625" customWidth="1"/>
    <col min="4615" max="4615" width="12.5703125" customWidth="1"/>
    <col min="4617" max="4617" width="11.5703125" customWidth="1"/>
    <col min="4865" max="4865" width="12.42578125" customWidth="1"/>
    <col min="4866" max="4866" width="21.5703125" customWidth="1"/>
    <col min="4867" max="4867" width="24.28515625" customWidth="1"/>
    <col min="4868" max="4868" width="27.28515625" bestFit="1" customWidth="1"/>
    <col min="4869" max="4869" width="11.85546875" customWidth="1"/>
    <col min="4870" max="4870" width="12.28515625" customWidth="1"/>
    <col min="4871" max="4871" width="12.5703125" customWidth="1"/>
    <col min="4873" max="4873" width="11.5703125" customWidth="1"/>
    <col min="5121" max="5121" width="12.42578125" customWidth="1"/>
    <col min="5122" max="5122" width="21.5703125" customWidth="1"/>
    <col min="5123" max="5123" width="24.28515625" customWidth="1"/>
    <col min="5124" max="5124" width="27.28515625" bestFit="1" customWidth="1"/>
    <col min="5125" max="5125" width="11.85546875" customWidth="1"/>
    <col min="5126" max="5126" width="12.28515625" customWidth="1"/>
    <col min="5127" max="5127" width="12.5703125" customWidth="1"/>
    <col min="5129" max="5129" width="11.5703125" customWidth="1"/>
    <col min="5377" max="5377" width="12.42578125" customWidth="1"/>
    <col min="5378" max="5378" width="21.5703125" customWidth="1"/>
    <col min="5379" max="5379" width="24.28515625" customWidth="1"/>
    <col min="5380" max="5380" width="27.28515625" bestFit="1" customWidth="1"/>
    <col min="5381" max="5381" width="11.85546875" customWidth="1"/>
    <col min="5382" max="5382" width="12.28515625" customWidth="1"/>
    <col min="5383" max="5383" width="12.5703125" customWidth="1"/>
    <col min="5385" max="5385" width="11.5703125" customWidth="1"/>
    <col min="5633" max="5633" width="12.42578125" customWidth="1"/>
    <col min="5634" max="5634" width="21.5703125" customWidth="1"/>
    <col min="5635" max="5635" width="24.28515625" customWidth="1"/>
    <col min="5636" max="5636" width="27.28515625" bestFit="1" customWidth="1"/>
    <col min="5637" max="5637" width="11.85546875" customWidth="1"/>
    <col min="5638" max="5638" width="12.28515625" customWidth="1"/>
    <col min="5639" max="5639" width="12.5703125" customWidth="1"/>
    <col min="5641" max="5641" width="11.5703125" customWidth="1"/>
    <col min="5889" max="5889" width="12.42578125" customWidth="1"/>
    <col min="5890" max="5890" width="21.5703125" customWidth="1"/>
    <col min="5891" max="5891" width="24.28515625" customWidth="1"/>
    <col min="5892" max="5892" width="27.28515625" bestFit="1" customWidth="1"/>
    <col min="5893" max="5893" width="11.85546875" customWidth="1"/>
    <col min="5894" max="5894" width="12.28515625" customWidth="1"/>
    <col min="5895" max="5895" width="12.5703125" customWidth="1"/>
    <col min="5897" max="5897" width="11.5703125" customWidth="1"/>
    <col min="6145" max="6145" width="12.42578125" customWidth="1"/>
    <col min="6146" max="6146" width="21.5703125" customWidth="1"/>
    <col min="6147" max="6147" width="24.28515625" customWidth="1"/>
    <col min="6148" max="6148" width="27.28515625" bestFit="1" customWidth="1"/>
    <col min="6149" max="6149" width="11.85546875" customWidth="1"/>
    <col min="6150" max="6150" width="12.28515625" customWidth="1"/>
    <col min="6151" max="6151" width="12.5703125" customWidth="1"/>
    <col min="6153" max="6153" width="11.5703125" customWidth="1"/>
    <col min="6401" max="6401" width="12.42578125" customWidth="1"/>
    <col min="6402" max="6402" width="21.5703125" customWidth="1"/>
    <col min="6403" max="6403" width="24.28515625" customWidth="1"/>
    <col min="6404" max="6404" width="27.28515625" bestFit="1" customWidth="1"/>
    <col min="6405" max="6405" width="11.85546875" customWidth="1"/>
    <col min="6406" max="6406" width="12.28515625" customWidth="1"/>
    <col min="6407" max="6407" width="12.5703125" customWidth="1"/>
    <col min="6409" max="6409" width="11.5703125" customWidth="1"/>
    <col min="6657" max="6657" width="12.42578125" customWidth="1"/>
    <col min="6658" max="6658" width="21.5703125" customWidth="1"/>
    <col min="6659" max="6659" width="24.28515625" customWidth="1"/>
    <col min="6660" max="6660" width="27.28515625" bestFit="1" customWidth="1"/>
    <col min="6661" max="6661" width="11.85546875" customWidth="1"/>
    <col min="6662" max="6662" width="12.28515625" customWidth="1"/>
    <col min="6663" max="6663" width="12.5703125" customWidth="1"/>
    <col min="6665" max="6665" width="11.5703125" customWidth="1"/>
    <col min="6913" max="6913" width="12.42578125" customWidth="1"/>
    <col min="6914" max="6914" width="21.5703125" customWidth="1"/>
    <col min="6915" max="6915" width="24.28515625" customWidth="1"/>
    <col min="6916" max="6916" width="27.28515625" bestFit="1" customWidth="1"/>
    <col min="6917" max="6917" width="11.85546875" customWidth="1"/>
    <col min="6918" max="6918" width="12.28515625" customWidth="1"/>
    <col min="6919" max="6919" width="12.5703125" customWidth="1"/>
    <col min="6921" max="6921" width="11.5703125" customWidth="1"/>
    <col min="7169" max="7169" width="12.42578125" customWidth="1"/>
    <col min="7170" max="7170" width="21.5703125" customWidth="1"/>
    <col min="7171" max="7171" width="24.28515625" customWidth="1"/>
    <col min="7172" max="7172" width="27.28515625" bestFit="1" customWidth="1"/>
    <col min="7173" max="7173" width="11.85546875" customWidth="1"/>
    <col min="7174" max="7174" width="12.28515625" customWidth="1"/>
    <col min="7175" max="7175" width="12.5703125" customWidth="1"/>
    <col min="7177" max="7177" width="11.5703125" customWidth="1"/>
    <col min="7425" max="7425" width="12.42578125" customWidth="1"/>
    <col min="7426" max="7426" width="21.5703125" customWidth="1"/>
    <col min="7427" max="7427" width="24.28515625" customWidth="1"/>
    <col min="7428" max="7428" width="27.28515625" bestFit="1" customWidth="1"/>
    <col min="7429" max="7429" width="11.85546875" customWidth="1"/>
    <col min="7430" max="7430" width="12.28515625" customWidth="1"/>
    <col min="7431" max="7431" width="12.5703125" customWidth="1"/>
    <col min="7433" max="7433" width="11.5703125" customWidth="1"/>
    <col min="7681" max="7681" width="12.42578125" customWidth="1"/>
    <col min="7682" max="7682" width="21.5703125" customWidth="1"/>
    <col min="7683" max="7683" width="24.28515625" customWidth="1"/>
    <col min="7684" max="7684" width="27.28515625" bestFit="1" customWidth="1"/>
    <col min="7685" max="7685" width="11.85546875" customWidth="1"/>
    <col min="7686" max="7686" width="12.28515625" customWidth="1"/>
    <col min="7687" max="7687" width="12.5703125" customWidth="1"/>
    <col min="7689" max="7689" width="11.5703125" customWidth="1"/>
    <col min="7937" max="7937" width="12.42578125" customWidth="1"/>
    <col min="7938" max="7938" width="21.5703125" customWidth="1"/>
    <col min="7939" max="7939" width="24.28515625" customWidth="1"/>
    <col min="7940" max="7940" width="27.28515625" bestFit="1" customWidth="1"/>
    <col min="7941" max="7941" width="11.85546875" customWidth="1"/>
    <col min="7942" max="7942" width="12.28515625" customWidth="1"/>
    <col min="7943" max="7943" width="12.5703125" customWidth="1"/>
    <col min="7945" max="7945" width="11.5703125" customWidth="1"/>
    <col min="8193" max="8193" width="12.42578125" customWidth="1"/>
    <col min="8194" max="8194" width="21.5703125" customWidth="1"/>
    <col min="8195" max="8195" width="24.28515625" customWidth="1"/>
    <col min="8196" max="8196" width="27.28515625" bestFit="1" customWidth="1"/>
    <col min="8197" max="8197" width="11.85546875" customWidth="1"/>
    <col min="8198" max="8198" width="12.28515625" customWidth="1"/>
    <col min="8199" max="8199" width="12.5703125" customWidth="1"/>
    <col min="8201" max="8201" width="11.5703125" customWidth="1"/>
    <col min="8449" max="8449" width="12.42578125" customWidth="1"/>
    <col min="8450" max="8450" width="21.5703125" customWidth="1"/>
    <col min="8451" max="8451" width="24.28515625" customWidth="1"/>
    <col min="8452" max="8452" width="27.28515625" bestFit="1" customWidth="1"/>
    <col min="8453" max="8453" width="11.85546875" customWidth="1"/>
    <col min="8454" max="8454" width="12.28515625" customWidth="1"/>
    <col min="8455" max="8455" width="12.5703125" customWidth="1"/>
    <col min="8457" max="8457" width="11.5703125" customWidth="1"/>
    <col min="8705" max="8705" width="12.42578125" customWidth="1"/>
    <col min="8706" max="8706" width="21.5703125" customWidth="1"/>
    <col min="8707" max="8707" width="24.28515625" customWidth="1"/>
    <col min="8708" max="8708" width="27.28515625" bestFit="1" customWidth="1"/>
    <col min="8709" max="8709" width="11.85546875" customWidth="1"/>
    <col min="8710" max="8710" width="12.28515625" customWidth="1"/>
    <col min="8711" max="8711" width="12.5703125" customWidth="1"/>
    <col min="8713" max="8713" width="11.5703125" customWidth="1"/>
    <col min="8961" max="8961" width="12.42578125" customWidth="1"/>
    <col min="8962" max="8962" width="21.5703125" customWidth="1"/>
    <col min="8963" max="8963" width="24.28515625" customWidth="1"/>
    <col min="8964" max="8964" width="27.28515625" bestFit="1" customWidth="1"/>
    <col min="8965" max="8965" width="11.85546875" customWidth="1"/>
    <col min="8966" max="8966" width="12.28515625" customWidth="1"/>
    <col min="8967" max="8967" width="12.5703125" customWidth="1"/>
    <col min="8969" max="8969" width="11.5703125" customWidth="1"/>
    <col min="9217" max="9217" width="12.42578125" customWidth="1"/>
    <col min="9218" max="9218" width="21.5703125" customWidth="1"/>
    <col min="9219" max="9219" width="24.28515625" customWidth="1"/>
    <col min="9220" max="9220" width="27.28515625" bestFit="1" customWidth="1"/>
    <col min="9221" max="9221" width="11.85546875" customWidth="1"/>
    <col min="9222" max="9222" width="12.28515625" customWidth="1"/>
    <col min="9223" max="9223" width="12.5703125" customWidth="1"/>
    <col min="9225" max="9225" width="11.5703125" customWidth="1"/>
    <col min="9473" max="9473" width="12.42578125" customWidth="1"/>
    <col min="9474" max="9474" width="21.5703125" customWidth="1"/>
    <col min="9475" max="9475" width="24.28515625" customWidth="1"/>
    <col min="9476" max="9476" width="27.28515625" bestFit="1" customWidth="1"/>
    <col min="9477" max="9477" width="11.85546875" customWidth="1"/>
    <col min="9478" max="9478" width="12.28515625" customWidth="1"/>
    <col min="9479" max="9479" width="12.5703125" customWidth="1"/>
    <col min="9481" max="9481" width="11.5703125" customWidth="1"/>
    <col min="9729" max="9729" width="12.42578125" customWidth="1"/>
    <col min="9730" max="9730" width="21.5703125" customWidth="1"/>
    <col min="9731" max="9731" width="24.28515625" customWidth="1"/>
    <col min="9732" max="9732" width="27.28515625" bestFit="1" customWidth="1"/>
    <col min="9733" max="9733" width="11.85546875" customWidth="1"/>
    <col min="9734" max="9734" width="12.28515625" customWidth="1"/>
    <col min="9735" max="9735" width="12.5703125" customWidth="1"/>
    <col min="9737" max="9737" width="11.5703125" customWidth="1"/>
    <col min="9985" max="9985" width="12.42578125" customWidth="1"/>
    <col min="9986" max="9986" width="21.5703125" customWidth="1"/>
    <col min="9987" max="9987" width="24.28515625" customWidth="1"/>
    <col min="9988" max="9988" width="27.28515625" bestFit="1" customWidth="1"/>
    <col min="9989" max="9989" width="11.85546875" customWidth="1"/>
    <col min="9990" max="9990" width="12.28515625" customWidth="1"/>
    <col min="9991" max="9991" width="12.5703125" customWidth="1"/>
    <col min="9993" max="9993" width="11.5703125" customWidth="1"/>
    <col min="10241" max="10241" width="12.42578125" customWidth="1"/>
    <col min="10242" max="10242" width="21.5703125" customWidth="1"/>
    <col min="10243" max="10243" width="24.28515625" customWidth="1"/>
    <col min="10244" max="10244" width="27.28515625" bestFit="1" customWidth="1"/>
    <col min="10245" max="10245" width="11.85546875" customWidth="1"/>
    <col min="10246" max="10246" width="12.28515625" customWidth="1"/>
    <col min="10247" max="10247" width="12.5703125" customWidth="1"/>
    <col min="10249" max="10249" width="11.5703125" customWidth="1"/>
    <col min="10497" max="10497" width="12.42578125" customWidth="1"/>
    <col min="10498" max="10498" width="21.5703125" customWidth="1"/>
    <col min="10499" max="10499" width="24.28515625" customWidth="1"/>
    <col min="10500" max="10500" width="27.28515625" bestFit="1" customWidth="1"/>
    <col min="10501" max="10501" width="11.85546875" customWidth="1"/>
    <col min="10502" max="10502" width="12.28515625" customWidth="1"/>
    <col min="10503" max="10503" width="12.5703125" customWidth="1"/>
    <col min="10505" max="10505" width="11.5703125" customWidth="1"/>
    <col min="10753" max="10753" width="12.42578125" customWidth="1"/>
    <col min="10754" max="10754" width="21.5703125" customWidth="1"/>
    <col min="10755" max="10755" width="24.28515625" customWidth="1"/>
    <col min="10756" max="10756" width="27.28515625" bestFit="1" customWidth="1"/>
    <col min="10757" max="10757" width="11.85546875" customWidth="1"/>
    <col min="10758" max="10758" width="12.28515625" customWidth="1"/>
    <col min="10759" max="10759" width="12.5703125" customWidth="1"/>
    <col min="10761" max="10761" width="11.5703125" customWidth="1"/>
    <col min="11009" max="11009" width="12.42578125" customWidth="1"/>
    <col min="11010" max="11010" width="21.5703125" customWidth="1"/>
    <col min="11011" max="11011" width="24.28515625" customWidth="1"/>
    <col min="11012" max="11012" width="27.28515625" bestFit="1" customWidth="1"/>
    <col min="11013" max="11013" width="11.85546875" customWidth="1"/>
    <col min="11014" max="11014" width="12.28515625" customWidth="1"/>
    <col min="11015" max="11015" width="12.5703125" customWidth="1"/>
    <col min="11017" max="11017" width="11.5703125" customWidth="1"/>
    <col min="11265" max="11265" width="12.42578125" customWidth="1"/>
    <col min="11266" max="11266" width="21.5703125" customWidth="1"/>
    <col min="11267" max="11267" width="24.28515625" customWidth="1"/>
    <col min="11268" max="11268" width="27.28515625" bestFit="1" customWidth="1"/>
    <col min="11269" max="11269" width="11.85546875" customWidth="1"/>
    <col min="11270" max="11270" width="12.28515625" customWidth="1"/>
    <col min="11271" max="11271" width="12.5703125" customWidth="1"/>
    <col min="11273" max="11273" width="11.5703125" customWidth="1"/>
    <col min="11521" max="11521" width="12.42578125" customWidth="1"/>
    <col min="11522" max="11522" width="21.5703125" customWidth="1"/>
    <col min="11523" max="11523" width="24.28515625" customWidth="1"/>
    <col min="11524" max="11524" width="27.28515625" bestFit="1" customWidth="1"/>
    <col min="11525" max="11525" width="11.85546875" customWidth="1"/>
    <col min="11526" max="11526" width="12.28515625" customWidth="1"/>
    <col min="11527" max="11527" width="12.5703125" customWidth="1"/>
    <col min="11529" max="11529" width="11.5703125" customWidth="1"/>
    <col min="11777" max="11777" width="12.42578125" customWidth="1"/>
    <col min="11778" max="11778" width="21.5703125" customWidth="1"/>
    <col min="11779" max="11779" width="24.28515625" customWidth="1"/>
    <col min="11780" max="11780" width="27.28515625" bestFit="1" customWidth="1"/>
    <col min="11781" max="11781" width="11.85546875" customWidth="1"/>
    <col min="11782" max="11782" width="12.28515625" customWidth="1"/>
    <col min="11783" max="11783" width="12.5703125" customWidth="1"/>
    <col min="11785" max="11785" width="11.5703125" customWidth="1"/>
    <col min="12033" max="12033" width="12.42578125" customWidth="1"/>
    <col min="12034" max="12034" width="21.5703125" customWidth="1"/>
    <col min="12035" max="12035" width="24.28515625" customWidth="1"/>
    <col min="12036" max="12036" width="27.28515625" bestFit="1" customWidth="1"/>
    <col min="12037" max="12037" width="11.85546875" customWidth="1"/>
    <col min="12038" max="12038" width="12.28515625" customWidth="1"/>
    <col min="12039" max="12039" width="12.5703125" customWidth="1"/>
    <col min="12041" max="12041" width="11.5703125" customWidth="1"/>
    <col min="12289" max="12289" width="12.42578125" customWidth="1"/>
    <col min="12290" max="12290" width="21.5703125" customWidth="1"/>
    <col min="12291" max="12291" width="24.28515625" customWidth="1"/>
    <col min="12292" max="12292" width="27.28515625" bestFit="1" customWidth="1"/>
    <col min="12293" max="12293" width="11.85546875" customWidth="1"/>
    <col min="12294" max="12294" width="12.28515625" customWidth="1"/>
    <col min="12295" max="12295" width="12.5703125" customWidth="1"/>
    <col min="12297" max="12297" width="11.5703125" customWidth="1"/>
    <col min="12545" max="12545" width="12.42578125" customWidth="1"/>
    <col min="12546" max="12546" width="21.5703125" customWidth="1"/>
    <col min="12547" max="12547" width="24.28515625" customWidth="1"/>
    <col min="12548" max="12548" width="27.28515625" bestFit="1" customWidth="1"/>
    <col min="12549" max="12549" width="11.85546875" customWidth="1"/>
    <col min="12550" max="12550" width="12.28515625" customWidth="1"/>
    <col min="12551" max="12551" width="12.5703125" customWidth="1"/>
    <col min="12553" max="12553" width="11.5703125" customWidth="1"/>
    <col min="12801" max="12801" width="12.42578125" customWidth="1"/>
    <col min="12802" max="12802" width="21.5703125" customWidth="1"/>
    <col min="12803" max="12803" width="24.28515625" customWidth="1"/>
    <col min="12804" max="12804" width="27.28515625" bestFit="1" customWidth="1"/>
    <col min="12805" max="12805" width="11.85546875" customWidth="1"/>
    <col min="12806" max="12806" width="12.28515625" customWidth="1"/>
    <col min="12807" max="12807" width="12.5703125" customWidth="1"/>
    <col min="12809" max="12809" width="11.5703125" customWidth="1"/>
    <col min="13057" max="13057" width="12.42578125" customWidth="1"/>
    <col min="13058" max="13058" width="21.5703125" customWidth="1"/>
    <col min="13059" max="13059" width="24.28515625" customWidth="1"/>
    <col min="13060" max="13060" width="27.28515625" bestFit="1" customWidth="1"/>
    <col min="13061" max="13061" width="11.85546875" customWidth="1"/>
    <col min="13062" max="13062" width="12.28515625" customWidth="1"/>
    <col min="13063" max="13063" width="12.5703125" customWidth="1"/>
    <col min="13065" max="13065" width="11.5703125" customWidth="1"/>
    <col min="13313" max="13313" width="12.42578125" customWidth="1"/>
    <col min="13314" max="13314" width="21.5703125" customWidth="1"/>
    <col min="13315" max="13315" width="24.28515625" customWidth="1"/>
    <col min="13316" max="13316" width="27.28515625" bestFit="1" customWidth="1"/>
    <col min="13317" max="13317" width="11.85546875" customWidth="1"/>
    <col min="13318" max="13318" width="12.28515625" customWidth="1"/>
    <col min="13319" max="13319" width="12.5703125" customWidth="1"/>
    <col min="13321" max="13321" width="11.5703125" customWidth="1"/>
    <col min="13569" max="13569" width="12.42578125" customWidth="1"/>
    <col min="13570" max="13570" width="21.5703125" customWidth="1"/>
    <col min="13571" max="13571" width="24.28515625" customWidth="1"/>
    <col min="13572" max="13572" width="27.28515625" bestFit="1" customWidth="1"/>
    <col min="13573" max="13573" width="11.85546875" customWidth="1"/>
    <col min="13574" max="13574" width="12.28515625" customWidth="1"/>
    <col min="13575" max="13575" width="12.5703125" customWidth="1"/>
    <col min="13577" max="13577" width="11.5703125" customWidth="1"/>
    <col min="13825" max="13825" width="12.42578125" customWidth="1"/>
    <col min="13826" max="13826" width="21.5703125" customWidth="1"/>
    <col min="13827" max="13827" width="24.28515625" customWidth="1"/>
    <col min="13828" max="13828" width="27.28515625" bestFit="1" customWidth="1"/>
    <col min="13829" max="13829" width="11.85546875" customWidth="1"/>
    <col min="13830" max="13830" width="12.28515625" customWidth="1"/>
    <col min="13831" max="13831" width="12.5703125" customWidth="1"/>
    <col min="13833" max="13833" width="11.5703125" customWidth="1"/>
    <col min="14081" max="14081" width="12.42578125" customWidth="1"/>
    <col min="14082" max="14082" width="21.5703125" customWidth="1"/>
    <col min="14083" max="14083" width="24.28515625" customWidth="1"/>
    <col min="14084" max="14084" width="27.28515625" bestFit="1" customWidth="1"/>
    <col min="14085" max="14085" width="11.85546875" customWidth="1"/>
    <col min="14086" max="14086" width="12.28515625" customWidth="1"/>
    <col min="14087" max="14087" width="12.5703125" customWidth="1"/>
    <col min="14089" max="14089" width="11.5703125" customWidth="1"/>
    <col min="14337" max="14337" width="12.42578125" customWidth="1"/>
    <col min="14338" max="14338" width="21.5703125" customWidth="1"/>
    <col min="14339" max="14339" width="24.28515625" customWidth="1"/>
    <col min="14340" max="14340" width="27.28515625" bestFit="1" customWidth="1"/>
    <col min="14341" max="14341" width="11.85546875" customWidth="1"/>
    <col min="14342" max="14342" width="12.28515625" customWidth="1"/>
    <col min="14343" max="14343" width="12.5703125" customWidth="1"/>
    <col min="14345" max="14345" width="11.5703125" customWidth="1"/>
    <col min="14593" max="14593" width="12.42578125" customWidth="1"/>
    <col min="14594" max="14594" width="21.5703125" customWidth="1"/>
    <col min="14595" max="14595" width="24.28515625" customWidth="1"/>
    <col min="14596" max="14596" width="27.28515625" bestFit="1" customWidth="1"/>
    <col min="14597" max="14597" width="11.85546875" customWidth="1"/>
    <col min="14598" max="14598" width="12.28515625" customWidth="1"/>
    <col min="14599" max="14599" width="12.5703125" customWidth="1"/>
    <col min="14601" max="14601" width="11.5703125" customWidth="1"/>
    <col min="14849" max="14849" width="12.42578125" customWidth="1"/>
    <col min="14850" max="14850" width="21.5703125" customWidth="1"/>
    <col min="14851" max="14851" width="24.28515625" customWidth="1"/>
    <col min="14852" max="14852" width="27.28515625" bestFit="1" customWidth="1"/>
    <col min="14853" max="14853" width="11.85546875" customWidth="1"/>
    <col min="14854" max="14854" width="12.28515625" customWidth="1"/>
    <col min="14855" max="14855" width="12.5703125" customWidth="1"/>
    <col min="14857" max="14857" width="11.5703125" customWidth="1"/>
    <col min="15105" max="15105" width="12.42578125" customWidth="1"/>
    <col min="15106" max="15106" width="21.5703125" customWidth="1"/>
    <col min="15107" max="15107" width="24.28515625" customWidth="1"/>
    <col min="15108" max="15108" width="27.28515625" bestFit="1" customWidth="1"/>
    <col min="15109" max="15109" width="11.85546875" customWidth="1"/>
    <col min="15110" max="15110" width="12.28515625" customWidth="1"/>
    <col min="15111" max="15111" width="12.5703125" customWidth="1"/>
    <col min="15113" max="15113" width="11.5703125" customWidth="1"/>
    <col min="15361" max="15361" width="12.42578125" customWidth="1"/>
    <col min="15362" max="15362" width="21.5703125" customWidth="1"/>
    <col min="15363" max="15363" width="24.28515625" customWidth="1"/>
    <col min="15364" max="15364" width="27.28515625" bestFit="1" customWidth="1"/>
    <col min="15365" max="15365" width="11.85546875" customWidth="1"/>
    <col min="15366" max="15366" width="12.28515625" customWidth="1"/>
    <col min="15367" max="15367" width="12.5703125" customWidth="1"/>
    <col min="15369" max="15369" width="11.5703125" customWidth="1"/>
    <col min="15617" max="15617" width="12.42578125" customWidth="1"/>
    <col min="15618" max="15618" width="21.5703125" customWidth="1"/>
    <col min="15619" max="15619" width="24.28515625" customWidth="1"/>
    <col min="15620" max="15620" width="27.28515625" bestFit="1" customWidth="1"/>
    <col min="15621" max="15621" width="11.85546875" customWidth="1"/>
    <col min="15622" max="15622" width="12.28515625" customWidth="1"/>
    <col min="15623" max="15623" width="12.5703125" customWidth="1"/>
    <col min="15625" max="15625" width="11.5703125" customWidth="1"/>
    <col min="15873" max="15873" width="12.42578125" customWidth="1"/>
    <col min="15874" max="15874" width="21.5703125" customWidth="1"/>
    <col min="15875" max="15875" width="24.28515625" customWidth="1"/>
    <col min="15876" max="15876" width="27.28515625" bestFit="1" customWidth="1"/>
    <col min="15877" max="15877" width="11.85546875" customWidth="1"/>
    <col min="15878" max="15878" width="12.28515625" customWidth="1"/>
    <col min="15879" max="15879" width="12.5703125" customWidth="1"/>
    <col min="15881" max="15881" width="11.5703125" customWidth="1"/>
    <col min="16129" max="16129" width="12.42578125" customWidth="1"/>
    <col min="16130" max="16130" width="21.5703125" customWidth="1"/>
    <col min="16131" max="16131" width="24.28515625" customWidth="1"/>
    <col min="16132" max="16132" width="27.28515625" bestFit="1" customWidth="1"/>
    <col min="16133" max="16133" width="11.85546875" customWidth="1"/>
    <col min="16134" max="16134" width="12.28515625" customWidth="1"/>
    <col min="16135" max="16135" width="12.5703125" customWidth="1"/>
    <col min="16137" max="16137" width="11.5703125" customWidth="1"/>
  </cols>
  <sheetData>
    <row r="1" spans="1:7" ht="18.75" x14ac:dyDescent="0.3">
      <c r="A1" s="59" t="s">
        <v>79</v>
      </c>
      <c r="B1" s="59"/>
      <c r="C1" s="59"/>
      <c r="D1" s="59"/>
      <c r="E1" s="59"/>
      <c r="F1" s="59"/>
      <c r="G1" s="59"/>
    </row>
    <row r="2" spans="1:7" x14ac:dyDescent="0.25">
      <c r="A2" s="33" t="s">
        <v>2</v>
      </c>
      <c r="B2" s="33" t="s">
        <v>60</v>
      </c>
      <c r="C2" s="34" t="s">
        <v>61</v>
      </c>
      <c r="D2" s="34" t="s">
        <v>5</v>
      </c>
      <c r="E2" s="36" t="s">
        <v>62</v>
      </c>
      <c r="F2" s="34" t="s">
        <v>63</v>
      </c>
      <c r="G2" s="34" t="s">
        <v>53</v>
      </c>
    </row>
    <row r="3" spans="1:7" x14ac:dyDescent="0.25">
      <c r="A3" s="5">
        <v>44222</v>
      </c>
      <c r="B3" s="6" t="s">
        <v>140</v>
      </c>
      <c r="C3" s="6" t="s">
        <v>141</v>
      </c>
      <c r="D3" s="6" t="s">
        <v>142</v>
      </c>
      <c r="E3" s="6">
        <v>3000</v>
      </c>
      <c r="F3" s="37">
        <f>(1.05*1.0667)*1.125</f>
        <v>1.2600393750000001</v>
      </c>
      <c r="G3" s="38">
        <f>E3*F3</f>
        <v>3780.1181250000004</v>
      </c>
    </row>
    <row r="4" spans="1:7" x14ac:dyDescent="0.25">
      <c r="A4" s="5">
        <v>44222</v>
      </c>
      <c r="B4" s="6" t="s">
        <v>143</v>
      </c>
      <c r="C4" s="6" t="s">
        <v>144</v>
      </c>
      <c r="D4" s="6" t="s">
        <v>142</v>
      </c>
      <c r="E4" s="6">
        <v>3000</v>
      </c>
      <c r="F4" s="37">
        <f>(1.05*1.1005)*1.125</f>
        <v>1.2999656250000002</v>
      </c>
      <c r="G4" s="38">
        <f>E4*F4</f>
        <v>3899.8968750000008</v>
      </c>
    </row>
    <row r="5" spans="1:7" x14ac:dyDescent="0.25">
      <c r="A5" s="6"/>
      <c r="B5" s="6"/>
      <c r="C5" s="6"/>
      <c r="D5" s="6"/>
      <c r="E5" s="6"/>
      <c r="F5" s="6"/>
      <c r="G5" s="6"/>
    </row>
    <row r="8" spans="1:7" x14ac:dyDescent="0.25">
      <c r="A8" s="33" t="s">
        <v>2</v>
      </c>
      <c r="B8" s="33" t="s">
        <v>60</v>
      </c>
      <c r="C8" s="34" t="s">
        <v>61</v>
      </c>
      <c r="D8" s="34" t="s">
        <v>5</v>
      </c>
      <c r="E8" s="36" t="s">
        <v>62</v>
      </c>
      <c r="F8" s="34" t="s">
        <v>63</v>
      </c>
      <c r="G8" s="34" t="s">
        <v>53</v>
      </c>
    </row>
    <row r="9" spans="1:7" x14ac:dyDescent="0.25">
      <c r="A9" s="22">
        <v>44287</v>
      </c>
      <c r="B9" t="s">
        <v>145</v>
      </c>
      <c r="C9" t="s">
        <v>146</v>
      </c>
      <c r="D9" t="s">
        <v>147</v>
      </c>
      <c r="E9" s="60">
        <v>10000</v>
      </c>
      <c r="F9">
        <v>1.2</v>
      </c>
      <c r="G9" s="61">
        <v>12000</v>
      </c>
    </row>
    <row r="10" spans="1:7" x14ac:dyDescent="0.25">
      <c r="A10" s="22">
        <v>44292</v>
      </c>
      <c r="B10" t="s">
        <v>148</v>
      </c>
      <c r="C10" t="s">
        <v>149</v>
      </c>
      <c r="D10" t="s">
        <v>147</v>
      </c>
      <c r="E10" s="60">
        <v>10200</v>
      </c>
      <c r="F10">
        <v>1.05</v>
      </c>
      <c r="G10" s="61">
        <v>10710</v>
      </c>
    </row>
  </sheetData>
  <mergeCells count="1">
    <mergeCell ref="A1:G1"/>
  </mergeCells>
  <pageMargins left="0.7" right="0.7" top="0.75" bottom="0.75" header="0.3" footer="0.3"/>
  <pageSetup paperSize="9" scale="71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77C42-A9D0-4289-9440-92E592116AE7}">
  <dimension ref="A1:K12"/>
  <sheetViews>
    <sheetView workbookViewId="0">
      <selection activeCell="A4" sqref="A4:IV4"/>
    </sheetView>
  </sheetViews>
  <sheetFormatPr defaultRowHeight="15" x14ac:dyDescent="0.25"/>
  <cols>
    <col min="1" max="1" width="12.42578125" customWidth="1"/>
    <col min="2" max="2" width="22.140625" customWidth="1"/>
    <col min="3" max="3" width="23.28515625" customWidth="1"/>
    <col min="4" max="4" width="32.42578125" customWidth="1"/>
    <col min="5" max="5" width="11.5703125" customWidth="1"/>
    <col min="6" max="6" width="9.7109375" customWidth="1"/>
    <col min="7" max="7" width="11.5703125" customWidth="1"/>
    <col min="9" max="9" width="11.28515625" bestFit="1" customWidth="1"/>
    <col min="257" max="257" width="12.42578125" customWidth="1"/>
    <col min="258" max="258" width="22.140625" customWidth="1"/>
    <col min="259" max="259" width="23.28515625" customWidth="1"/>
    <col min="260" max="260" width="32.42578125" customWidth="1"/>
    <col min="261" max="261" width="11.5703125" customWidth="1"/>
    <col min="262" max="262" width="9.7109375" customWidth="1"/>
    <col min="263" max="263" width="11.5703125" customWidth="1"/>
    <col min="265" max="265" width="11.28515625" bestFit="1" customWidth="1"/>
    <col min="513" max="513" width="12.42578125" customWidth="1"/>
    <col min="514" max="514" width="22.140625" customWidth="1"/>
    <col min="515" max="515" width="23.28515625" customWidth="1"/>
    <col min="516" max="516" width="32.42578125" customWidth="1"/>
    <col min="517" max="517" width="11.5703125" customWidth="1"/>
    <col min="518" max="518" width="9.7109375" customWidth="1"/>
    <col min="519" max="519" width="11.5703125" customWidth="1"/>
    <col min="521" max="521" width="11.28515625" bestFit="1" customWidth="1"/>
    <col min="769" max="769" width="12.42578125" customWidth="1"/>
    <col min="770" max="770" width="22.140625" customWidth="1"/>
    <col min="771" max="771" width="23.28515625" customWidth="1"/>
    <col min="772" max="772" width="32.42578125" customWidth="1"/>
    <col min="773" max="773" width="11.5703125" customWidth="1"/>
    <col min="774" max="774" width="9.7109375" customWidth="1"/>
    <col min="775" max="775" width="11.5703125" customWidth="1"/>
    <col min="777" max="777" width="11.28515625" bestFit="1" customWidth="1"/>
    <col min="1025" max="1025" width="12.42578125" customWidth="1"/>
    <col min="1026" max="1026" width="22.140625" customWidth="1"/>
    <col min="1027" max="1027" width="23.28515625" customWidth="1"/>
    <col min="1028" max="1028" width="32.42578125" customWidth="1"/>
    <col min="1029" max="1029" width="11.5703125" customWidth="1"/>
    <col min="1030" max="1030" width="9.7109375" customWidth="1"/>
    <col min="1031" max="1031" width="11.5703125" customWidth="1"/>
    <col min="1033" max="1033" width="11.28515625" bestFit="1" customWidth="1"/>
    <col min="1281" max="1281" width="12.42578125" customWidth="1"/>
    <col min="1282" max="1282" width="22.140625" customWidth="1"/>
    <col min="1283" max="1283" width="23.28515625" customWidth="1"/>
    <col min="1284" max="1284" width="32.42578125" customWidth="1"/>
    <col min="1285" max="1285" width="11.5703125" customWidth="1"/>
    <col min="1286" max="1286" width="9.7109375" customWidth="1"/>
    <col min="1287" max="1287" width="11.5703125" customWidth="1"/>
    <col min="1289" max="1289" width="11.28515625" bestFit="1" customWidth="1"/>
    <col min="1537" max="1537" width="12.42578125" customWidth="1"/>
    <col min="1538" max="1538" width="22.140625" customWidth="1"/>
    <col min="1539" max="1539" width="23.28515625" customWidth="1"/>
    <col min="1540" max="1540" width="32.42578125" customWidth="1"/>
    <col min="1541" max="1541" width="11.5703125" customWidth="1"/>
    <col min="1542" max="1542" width="9.7109375" customWidth="1"/>
    <col min="1543" max="1543" width="11.5703125" customWidth="1"/>
    <col min="1545" max="1545" width="11.28515625" bestFit="1" customWidth="1"/>
    <col min="1793" max="1793" width="12.42578125" customWidth="1"/>
    <col min="1794" max="1794" width="22.140625" customWidth="1"/>
    <col min="1795" max="1795" width="23.28515625" customWidth="1"/>
    <col min="1796" max="1796" width="32.42578125" customWidth="1"/>
    <col min="1797" max="1797" width="11.5703125" customWidth="1"/>
    <col min="1798" max="1798" width="9.7109375" customWidth="1"/>
    <col min="1799" max="1799" width="11.5703125" customWidth="1"/>
    <col min="1801" max="1801" width="11.28515625" bestFit="1" customWidth="1"/>
    <col min="2049" max="2049" width="12.42578125" customWidth="1"/>
    <col min="2050" max="2050" width="22.140625" customWidth="1"/>
    <col min="2051" max="2051" width="23.28515625" customWidth="1"/>
    <col min="2052" max="2052" width="32.42578125" customWidth="1"/>
    <col min="2053" max="2053" width="11.5703125" customWidth="1"/>
    <col min="2054" max="2054" width="9.7109375" customWidth="1"/>
    <col min="2055" max="2055" width="11.5703125" customWidth="1"/>
    <col min="2057" max="2057" width="11.28515625" bestFit="1" customWidth="1"/>
    <col min="2305" max="2305" width="12.42578125" customWidth="1"/>
    <col min="2306" max="2306" width="22.140625" customWidth="1"/>
    <col min="2307" max="2307" width="23.28515625" customWidth="1"/>
    <col min="2308" max="2308" width="32.42578125" customWidth="1"/>
    <col min="2309" max="2309" width="11.5703125" customWidth="1"/>
    <col min="2310" max="2310" width="9.7109375" customWidth="1"/>
    <col min="2311" max="2311" width="11.5703125" customWidth="1"/>
    <col min="2313" max="2313" width="11.28515625" bestFit="1" customWidth="1"/>
    <col min="2561" max="2561" width="12.42578125" customWidth="1"/>
    <col min="2562" max="2562" width="22.140625" customWidth="1"/>
    <col min="2563" max="2563" width="23.28515625" customWidth="1"/>
    <col min="2564" max="2564" width="32.42578125" customWidth="1"/>
    <col min="2565" max="2565" width="11.5703125" customWidth="1"/>
    <col min="2566" max="2566" width="9.7109375" customWidth="1"/>
    <col min="2567" max="2567" width="11.5703125" customWidth="1"/>
    <col min="2569" max="2569" width="11.28515625" bestFit="1" customWidth="1"/>
    <col min="2817" max="2817" width="12.42578125" customWidth="1"/>
    <col min="2818" max="2818" width="22.140625" customWidth="1"/>
    <col min="2819" max="2819" width="23.28515625" customWidth="1"/>
    <col min="2820" max="2820" width="32.42578125" customWidth="1"/>
    <col min="2821" max="2821" width="11.5703125" customWidth="1"/>
    <col min="2822" max="2822" width="9.7109375" customWidth="1"/>
    <col min="2823" max="2823" width="11.5703125" customWidth="1"/>
    <col min="2825" max="2825" width="11.28515625" bestFit="1" customWidth="1"/>
    <col min="3073" max="3073" width="12.42578125" customWidth="1"/>
    <col min="3074" max="3074" width="22.140625" customWidth="1"/>
    <col min="3075" max="3075" width="23.28515625" customWidth="1"/>
    <col min="3076" max="3076" width="32.42578125" customWidth="1"/>
    <col min="3077" max="3077" width="11.5703125" customWidth="1"/>
    <col min="3078" max="3078" width="9.7109375" customWidth="1"/>
    <col min="3079" max="3079" width="11.5703125" customWidth="1"/>
    <col min="3081" max="3081" width="11.28515625" bestFit="1" customWidth="1"/>
    <col min="3329" max="3329" width="12.42578125" customWidth="1"/>
    <col min="3330" max="3330" width="22.140625" customWidth="1"/>
    <col min="3331" max="3331" width="23.28515625" customWidth="1"/>
    <col min="3332" max="3332" width="32.42578125" customWidth="1"/>
    <col min="3333" max="3333" width="11.5703125" customWidth="1"/>
    <col min="3334" max="3334" width="9.7109375" customWidth="1"/>
    <col min="3335" max="3335" width="11.5703125" customWidth="1"/>
    <col min="3337" max="3337" width="11.28515625" bestFit="1" customWidth="1"/>
    <col min="3585" max="3585" width="12.42578125" customWidth="1"/>
    <col min="3586" max="3586" width="22.140625" customWidth="1"/>
    <col min="3587" max="3587" width="23.28515625" customWidth="1"/>
    <col min="3588" max="3588" width="32.42578125" customWidth="1"/>
    <col min="3589" max="3589" width="11.5703125" customWidth="1"/>
    <col min="3590" max="3590" width="9.7109375" customWidth="1"/>
    <col min="3591" max="3591" width="11.5703125" customWidth="1"/>
    <col min="3593" max="3593" width="11.28515625" bestFit="1" customWidth="1"/>
    <col min="3841" max="3841" width="12.42578125" customWidth="1"/>
    <col min="3842" max="3842" width="22.140625" customWidth="1"/>
    <col min="3843" max="3843" width="23.28515625" customWidth="1"/>
    <col min="3844" max="3844" width="32.42578125" customWidth="1"/>
    <col min="3845" max="3845" width="11.5703125" customWidth="1"/>
    <col min="3846" max="3846" width="9.7109375" customWidth="1"/>
    <col min="3847" max="3847" width="11.5703125" customWidth="1"/>
    <col min="3849" max="3849" width="11.28515625" bestFit="1" customWidth="1"/>
    <col min="4097" max="4097" width="12.42578125" customWidth="1"/>
    <col min="4098" max="4098" width="22.140625" customWidth="1"/>
    <col min="4099" max="4099" width="23.28515625" customWidth="1"/>
    <col min="4100" max="4100" width="32.42578125" customWidth="1"/>
    <col min="4101" max="4101" width="11.5703125" customWidth="1"/>
    <col min="4102" max="4102" width="9.7109375" customWidth="1"/>
    <col min="4103" max="4103" width="11.5703125" customWidth="1"/>
    <col min="4105" max="4105" width="11.28515625" bestFit="1" customWidth="1"/>
    <col min="4353" max="4353" width="12.42578125" customWidth="1"/>
    <col min="4354" max="4354" width="22.140625" customWidth="1"/>
    <col min="4355" max="4355" width="23.28515625" customWidth="1"/>
    <col min="4356" max="4356" width="32.42578125" customWidth="1"/>
    <col min="4357" max="4357" width="11.5703125" customWidth="1"/>
    <col min="4358" max="4358" width="9.7109375" customWidth="1"/>
    <col min="4359" max="4359" width="11.5703125" customWidth="1"/>
    <col min="4361" max="4361" width="11.28515625" bestFit="1" customWidth="1"/>
    <col min="4609" max="4609" width="12.42578125" customWidth="1"/>
    <col min="4610" max="4610" width="22.140625" customWidth="1"/>
    <col min="4611" max="4611" width="23.28515625" customWidth="1"/>
    <col min="4612" max="4612" width="32.42578125" customWidth="1"/>
    <col min="4613" max="4613" width="11.5703125" customWidth="1"/>
    <col min="4614" max="4614" width="9.7109375" customWidth="1"/>
    <col min="4615" max="4615" width="11.5703125" customWidth="1"/>
    <col min="4617" max="4617" width="11.28515625" bestFit="1" customWidth="1"/>
    <col min="4865" max="4865" width="12.42578125" customWidth="1"/>
    <col min="4866" max="4866" width="22.140625" customWidth="1"/>
    <col min="4867" max="4867" width="23.28515625" customWidth="1"/>
    <col min="4868" max="4868" width="32.42578125" customWidth="1"/>
    <col min="4869" max="4869" width="11.5703125" customWidth="1"/>
    <col min="4870" max="4870" width="9.7109375" customWidth="1"/>
    <col min="4871" max="4871" width="11.5703125" customWidth="1"/>
    <col min="4873" max="4873" width="11.28515625" bestFit="1" customWidth="1"/>
    <col min="5121" max="5121" width="12.42578125" customWidth="1"/>
    <col min="5122" max="5122" width="22.140625" customWidth="1"/>
    <col min="5123" max="5123" width="23.28515625" customWidth="1"/>
    <col min="5124" max="5124" width="32.42578125" customWidth="1"/>
    <col min="5125" max="5125" width="11.5703125" customWidth="1"/>
    <col min="5126" max="5126" width="9.7109375" customWidth="1"/>
    <col min="5127" max="5127" width="11.5703125" customWidth="1"/>
    <col min="5129" max="5129" width="11.28515625" bestFit="1" customWidth="1"/>
    <col min="5377" max="5377" width="12.42578125" customWidth="1"/>
    <col min="5378" max="5378" width="22.140625" customWidth="1"/>
    <col min="5379" max="5379" width="23.28515625" customWidth="1"/>
    <col min="5380" max="5380" width="32.42578125" customWidth="1"/>
    <col min="5381" max="5381" width="11.5703125" customWidth="1"/>
    <col min="5382" max="5382" width="9.7109375" customWidth="1"/>
    <col min="5383" max="5383" width="11.5703125" customWidth="1"/>
    <col min="5385" max="5385" width="11.28515625" bestFit="1" customWidth="1"/>
    <col min="5633" max="5633" width="12.42578125" customWidth="1"/>
    <col min="5634" max="5634" width="22.140625" customWidth="1"/>
    <col min="5635" max="5635" width="23.28515625" customWidth="1"/>
    <col min="5636" max="5636" width="32.42578125" customWidth="1"/>
    <col min="5637" max="5637" width="11.5703125" customWidth="1"/>
    <col min="5638" max="5638" width="9.7109375" customWidth="1"/>
    <col min="5639" max="5639" width="11.5703125" customWidth="1"/>
    <col min="5641" max="5641" width="11.28515625" bestFit="1" customWidth="1"/>
    <col min="5889" max="5889" width="12.42578125" customWidth="1"/>
    <col min="5890" max="5890" width="22.140625" customWidth="1"/>
    <col min="5891" max="5891" width="23.28515625" customWidth="1"/>
    <col min="5892" max="5892" width="32.42578125" customWidth="1"/>
    <col min="5893" max="5893" width="11.5703125" customWidth="1"/>
    <col min="5894" max="5894" width="9.7109375" customWidth="1"/>
    <col min="5895" max="5895" width="11.5703125" customWidth="1"/>
    <col min="5897" max="5897" width="11.28515625" bestFit="1" customWidth="1"/>
    <col min="6145" max="6145" width="12.42578125" customWidth="1"/>
    <col min="6146" max="6146" width="22.140625" customWidth="1"/>
    <col min="6147" max="6147" width="23.28515625" customWidth="1"/>
    <col min="6148" max="6148" width="32.42578125" customWidth="1"/>
    <col min="6149" max="6149" width="11.5703125" customWidth="1"/>
    <col min="6150" max="6150" width="9.7109375" customWidth="1"/>
    <col min="6151" max="6151" width="11.5703125" customWidth="1"/>
    <col min="6153" max="6153" width="11.28515625" bestFit="1" customWidth="1"/>
    <col min="6401" max="6401" width="12.42578125" customWidth="1"/>
    <col min="6402" max="6402" width="22.140625" customWidth="1"/>
    <col min="6403" max="6403" width="23.28515625" customWidth="1"/>
    <col min="6404" max="6404" width="32.42578125" customWidth="1"/>
    <col min="6405" max="6405" width="11.5703125" customWidth="1"/>
    <col min="6406" max="6406" width="9.7109375" customWidth="1"/>
    <col min="6407" max="6407" width="11.5703125" customWidth="1"/>
    <col min="6409" max="6409" width="11.28515625" bestFit="1" customWidth="1"/>
    <col min="6657" max="6657" width="12.42578125" customWidth="1"/>
    <col min="6658" max="6658" width="22.140625" customWidth="1"/>
    <col min="6659" max="6659" width="23.28515625" customWidth="1"/>
    <col min="6660" max="6660" width="32.42578125" customWidth="1"/>
    <col min="6661" max="6661" width="11.5703125" customWidth="1"/>
    <col min="6662" max="6662" width="9.7109375" customWidth="1"/>
    <col min="6663" max="6663" width="11.5703125" customWidth="1"/>
    <col min="6665" max="6665" width="11.28515625" bestFit="1" customWidth="1"/>
    <col min="6913" max="6913" width="12.42578125" customWidth="1"/>
    <col min="6914" max="6914" width="22.140625" customWidth="1"/>
    <col min="6915" max="6915" width="23.28515625" customWidth="1"/>
    <col min="6916" max="6916" width="32.42578125" customWidth="1"/>
    <col min="6917" max="6917" width="11.5703125" customWidth="1"/>
    <col min="6918" max="6918" width="9.7109375" customWidth="1"/>
    <col min="6919" max="6919" width="11.5703125" customWidth="1"/>
    <col min="6921" max="6921" width="11.28515625" bestFit="1" customWidth="1"/>
    <col min="7169" max="7169" width="12.42578125" customWidth="1"/>
    <col min="7170" max="7170" width="22.140625" customWidth="1"/>
    <col min="7171" max="7171" width="23.28515625" customWidth="1"/>
    <col min="7172" max="7172" width="32.42578125" customWidth="1"/>
    <col min="7173" max="7173" width="11.5703125" customWidth="1"/>
    <col min="7174" max="7174" width="9.7109375" customWidth="1"/>
    <col min="7175" max="7175" width="11.5703125" customWidth="1"/>
    <col min="7177" max="7177" width="11.28515625" bestFit="1" customWidth="1"/>
    <col min="7425" max="7425" width="12.42578125" customWidth="1"/>
    <col min="7426" max="7426" width="22.140625" customWidth="1"/>
    <col min="7427" max="7427" width="23.28515625" customWidth="1"/>
    <col min="7428" max="7428" width="32.42578125" customWidth="1"/>
    <col min="7429" max="7429" width="11.5703125" customWidth="1"/>
    <col min="7430" max="7430" width="9.7109375" customWidth="1"/>
    <col min="7431" max="7431" width="11.5703125" customWidth="1"/>
    <col min="7433" max="7433" width="11.28515625" bestFit="1" customWidth="1"/>
    <col min="7681" max="7681" width="12.42578125" customWidth="1"/>
    <col min="7682" max="7682" width="22.140625" customWidth="1"/>
    <col min="7683" max="7683" width="23.28515625" customWidth="1"/>
    <col min="7684" max="7684" width="32.42578125" customWidth="1"/>
    <col min="7685" max="7685" width="11.5703125" customWidth="1"/>
    <col min="7686" max="7686" width="9.7109375" customWidth="1"/>
    <col min="7687" max="7687" width="11.5703125" customWidth="1"/>
    <col min="7689" max="7689" width="11.28515625" bestFit="1" customWidth="1"/>
    <col min="7937" max="7937" width="12.42578125" customWidth="1"/>
    <col min="7938" max="7938" width="22.140625" customWidth="1"/>
    <col min="7939" max="7939" width="23.28515625" customWidth="1"/>
    <col min="7940" max="7940" width="32.42578125" customWidth="1"/>
    <col min="7941" max="7941" width="11.5703125" customWidth="1"/>
    <col min="7942" max="7942" width="9.7109375" customWidth="1"/>
    <col min="7943" max="7943" width="11.5703125" customWidth="1"/>
    <col min="7945" max="7945" width="11.28515625" bestFit="1" customWidth="1"/>
    <col min="8193" max="8193" width="12.42578125" customWidth="1"/>
    <col min="8194" max="8194" width="22.140625" customWidth="1"/>
    <col min="8195" max="8195" width="23.28515625" customWidth="1"/>
    <col min="8196" max="8196" width="32.42578125" customWidth="1"/>
    <col min="8197" max="8197" width="11.5703125" customWidth="1"/>
    <col min="8198" max="8198" width="9.7109375" customWidth="1"/>
    <col min="8199" max="8199" width="11.5703125" customWidth="1"/>
    <col min="8201" max="8201" width="11.28515625" bestFit="1" customWidth="1"/>
    <col min="8449" max="8449" width="12.42578125" customWidth="1"/>
    <col min="8450" max="8450" width="22.140625" customWidth="1"/>
    <col min="8451" max="8451" width="23.28515625" customWidth="1"/>
    <col min="8452" max="8452" width="32.42578125" customWidth="1"/>
    <col min="8453" max="8453" width="11.5703125" customWidth="1"/>
    <col min="8454" max="8454" width="9.7109375" customWidth="1"/>
    <col min="8455" max="8455" width="11.5703125" customWidth="1"/>
    <col min="8457" max="8457" width="11.28515625" bestFit="1" customWidth="1"/>
    <col min="8705" max="8705" width="12.42578125" customWidth="1"/>
    <col min="8706" max="8706" width="22.140625" customWidth="1"/>
    <col min="8707" max="8707" width="23.28515625" customWidth="1"/>
    <col min="8708" max="8708" width="32.42578125" customWidth="1"/>
    <col min="8709" max="8709" width="11.5703125" customWidth="1"/>
    <col min="8710" max="8710" width="9.7109375" customWidth="1"/>
    <col min="8711" max="8711" width="11.5703125" customWidth="1"/>
    <col min="8713" max="8713" width="11.28515625" bestFit="1" customWidth="1"/>
    <col min="8961" max="8961" width="12.42578125" customWidth="1"/>
    <col min="8962" max="8962" width="22.140625" customWidth="1"/>
    <col min="8963" max="8963" width="23.28515625" customWidth="1"/>
    <col min="8964" max="8964" width="32.42578125" customWidth="1"/>
    <col min="8965" max="8965" width="11.5703125" customWidth="1"/>
    <col min="8966" max="8966" width="9.7109375" customWidth="1"/>
    <col min="8967" max="8967" width="11.5703125" customWidth="1"/>
    <col min="8969" max="8969" width="11.28515625" bestFit="1" customWidth="1"/>
    <col min="9217" max="9217" width="12.42578125" customWidth="1"/>
    <col min="9218" max="9218" width="22.140625" customWidth="1"/>
    <col min="9219" max="9219" width="23.28515625" customWidth="1"/>
    <col min="9220" max="9220" width="32.42578125" customWidth="1"/>
    <col min="9221" max="9221" width="11.5703125" customWidth="1"/>
    <col min="9222" max="9222" width="9.7109375" customWidth="1"/>
    <col min="9223" max="9223" width="11.5703125" customWidth="1"/>
    <col min="9225" max="9225" width="11.28515625" bestFit="1" customWidth="1"/>
    <col min="9473" max="9473" width="12.42578125" customWidth="1"/>
    <col min="9474" max="9474" width="22.140625" customWidth="1"/>
    <col min="9475" max="9475" width="23.28515625" customWidth="1"/>
    <col min="9476" max="9476" width="32.42578125" customWidth="1"/>
    <col min="9477" max="9477" width="11.5703125" customWidth="1"/>
    <col min="9478" max="9478" width="9.7109375" customWidth="1"/>
    <col min="9479" max="9479" width="11.5703125" customWidth="1"/>
    <col min="9481" max="9481" width="11.28515625" bestFit="1" customWidth="1"/>
    <col min="9729" max="9729" width="12.42578125" customWidth="1"/>
    <col min="9730" max="9730" width="22.140625" customWidth="1"/>
    <col min="9731" max="9731" width="23.28515625" customWidth="1"/>
    <col min="9732" max="9732" width="32.42578125" customWidth="1"/>
    <col min="9733" max="9733" width="11.5703125" customWidth="1"/>
    <col min="9734" max="9734" width="9.7109375" customWidth="1"/>
    <col min="9735" max="9735" width="11.5703125" customWidth="1"/>
    <col min="9737" max="9737" width="11.28515625" bestFit="1" customWidth="1"/>
    <col min="9985" max="9985" width="12.42578125" customWidth="1"/>
    <col min="9986" max="9986" width="22.140625" customWidth="1"/>
    <col min="9987" max="9987" width="23.28515625" customWidth="1"/>
    <col min="9988" max="9988" width="32.42578125" customWidth="1"/>
    <col min="9989" max="9989" width="11.5703125" customWidth="1"/>
    <col min="9990" max="9990" width="9.7109375" customWidth="1"/>
    <col min="9991" max="9991" width="11.5703125" customWidth="1"/>
    <col min="9993" max="9993" width="11.28515625" bestFit="1" customWidth="1"/>
    <col min="10241" max="10241" width="12.42578125" customWidth="1"/>
    <col min="10242" max="10242" width="22.140625" customWidth="1"/>
    <col min="10243" max="10243" width="23.28515625" customWidth="1"/>
    <col min="10244" max="10244" width="32.42578125" customWidth="1"/>
    <col min="10245" max="10245" width="11.5703125" customWidth="1"/>
    <col min="10246" max="10246" width="9.7109375" customWidth="1"/>
    <col min="10247" max="10247" width="11.5703125" customWidth="1"/>
    <col min="10249" max="10249" width="11.28515625" bestFit="1" customWidth="1"/>
    <col min="10497" max="10497" width="12.42578125" customWidth="1"/>
    <col min="10498" max="10498" width="22.140625" customWidth="1"/>
    <col min="10499" max="10499" width="23.28515625" customWidth="1"/>
    <col min="10500" max="10500" width="32.42578125" customWidth="1"/>
    <col min="10501" max="10501" width="11.5703125" customWidth="1"/>
    <col min="10502" max="10502" width="9.7109375" customWidth="1"/>
    <col min="10503" max="10503" width="11.5703125" customWidth="1"/>
    <col min="10505" max="10505" width="11.28515625" bestFit="1" customWidth="1"/>
    <col min="10753" max="10753" width="12.42578125" customWidth="1"/>
    <col min="10754" max="10754" width="22.140625" customWidth="1"/>
    <col min="10755" max="10755" width="23.28515625" customWidth="1"/>
    <col min="10756" max="10756" width="32.42578125" customWidth="1"/>
    <col min="10757" max="10757" width="11.5703125" customWidth="1"/>
    <col min="10758" max="10758" width="9.7109375" customWidth="1"/>
    <col min="10759" max="10759" width="11.5703125" customWidth="1"/>
    <col min="10761" max="10761" width="11.28515625" bestFit="1" customWidth="1"/>
    <col min="11009" max="11009" width="12.42578125" customWidth="1"/>
    <col min="11010" max="11010" width="22.140625" customWidth="1"/>
    <col min="11011" max="11011" width="23.28515625" customWidth="1"/>
    <col min="11012" max="11012" width="32.42578125" customWidth="1"/>
    <col min="11013" max="11013" width="11.5703125" customWidth="1"/>
    <col min="11014" max="11014" width="9.7109375" customWidth="1"/>
    <col min="11015" max="11015" width="11.5703125" customWidth="1"/>
    <col min="11017" max="11017" width="11.28515625" bestFit="1" customWidth="1"/>
    <col min="11265" max="11265" width="12.42578125" customWidth="1"/>
    <col min="11266" max="11266" width="22.140625" customWidth="1"/>
    <col min="11267" max="11267" width="23.28515625" customWidth="1"/>
    <col min="11268" max="11268" width="32.42578125" customWidth="1"/>
    <col min="11269" max="11269" width="11.5703125" customWidth="1"/>
    <col min="11270" max="11270" width="9.7109375" customWidth="1"/>
    <col min="11271" max="11271" width="11.5703125" customWidth="1"/>
    <col min="11273" max="11273" width="11.28515625" bestFit="1" customWidth="1"/>
    <col min="11521" max="11521" width="12.42578125" customWidth="1"/>
    <col min="11522" max="11522" width="22.140625" customWidth="1"/>
    <col min="11523" max="11523" width="23.28515625" customWidth="1"/>
    <col min="11524" max="11524" width="32.42578125" customWidth="1"/>
    <col min="11525" max="11525" width="11.5703125" customWidth="1"/>
    <col min="11526" max="11526" width="9.7109375" customWidth="1"/>
    <col min="11527" max="11527" width="11.5703125" customWidth="1"/>
    <col min="11529" max="11529" width="11.28515625" bestFit="1" customWidth="1"/>
    <col min="11777" max="11777" width="12.42578125" customWidth="1"/>
    <col min="11778" max="11778" width="22.140625" customWidth="1"/>
    <col min="11779" max="11779" width="23.28515625" customWidth="1"/>
    <col min="11780" max="11780" width="32.42578125" customWidth="1"/>
    <col min="11781" max="11781" width="11.5703125" customWidth="1"/>
    <col min="11782" max="11782" width="9.7109375" customWidth="1"/>
    <col min="11783" max="11783" width="11.5703125" customWidth="1"/>
    <col min="11785" max="11785" width="11.28515625" bestFit="1" customWidth="1"/>
    <col min="12033" max="12033" width="12.42578125" customWidth="1"/>
    <col min="12034" max="12034" width="22.140625" customWidth="1"/>
    <col min="12035" max="12035" width="23.28515625" customWidth="1"/>
    <col min="12036" max="12036" width="32.42578125" customWidth="1"/>
    <col min="12037" max="12037" width="11.5703125" customWidth="1"/>
    <col min="12038" max="12038" width="9.7109375" customWidth="1"/>
    <col min="12039" max="12039" width="11.5703125" customWidth="1"/>
    <col min="12041" max="12041" width="11.28515625" bestFit="1" customWidth="1"/>
    <col min="12289" max="12289" width="12.42578125" customWidth="1"/>
    <col min="12290" max="12290" width="22.140625" customWidth="1"/>
    <col min="12291" max="12291" width="23.28515625" customWidth="1"/>
    <col min="12292" max="12292" width="32.42578125" customWidth="1"/>
    <col min="12293" max="12293" width="11.5703125" customWidth="1"/>
    <col min="12294" max="12294" width="9.7109375" customWidth="1"/>
    <col min="12295" max="12295" width="11.5703125" customWidth="1"/>
    <col min="12297" max="12297" width="11.28515625" bestFit="1" customWidth="1"/>
    <col min="12545" max="12545" width="12.42578125" customWidth="1"/>
    <col min="12546" max="12546" width="22.140625" customWidth="1"/>
    <col min="12547" max="12547" width="23.28515625" customWidth="1"/>
    <col min="12548" max="12548" width="32.42578125" customWidth="1"/>
    <col min="12549" max="12549" width="11.5703125" customWidth="1"/>
    <col min="12550" max="12550" width="9.7109375" customWidth="1"/>
    <col min="12551" max="12551" width="11.5703125" customWidth="1"/>
    <col min="12553" max="12553" width="11.28515625" bestFit="1" customWidth="1"/>
    <col min="12801" max="12801" width="12.42578125" customWidth="1"/>
    <col min="12802" max="12802" width="22.140625" customWidth="1"/>
    <col min="12803" max="12803" width="23.28515625" customWidth="1"/>
    <col min="12804" max="12804" width="32.42578125" customWidth="1"/>
    <col min="12805" max="12805" width="11.5703125" customWidth="1"/>
    <col min="12806" max="12806" width="9.7109375" customWidth="1"/>
    <col min="12807" max="12807" width="11.5703125" customWidth="1"/>
    <col min="12809" max="12809" width="11.28515625" bestFit="1" customWidth="1"/>
    <col min="13057" max="13057" width="12.42578125" customWidth="1"/>
    <col min="13058" max="13058" width="22.140625" customWidth="1"/>
    <col min="13059" max="13059" width="23.28515625" customWidth="1"/>
    <col min="13060" max="13060" width="32.42578125" customWidth="1"/>
    <col min="13061" max="13061" width="11.5703125" customWidth="1"/>
    <col min="13062" max="13062" width="9.7109375" customWidth="1"/>
    <col min="13063" max="13063" width="11.5703125" customWidth="1"/>
    <col min="13065" max="13065" width="11.28515625" bestFit="1" customWidth="1"/>
    <col min="13313" max="13313" width="12.42578125" customWidth="1"/>
    <col min="13314" max="13314" width="22.140625" customWidth="1"/>
    <col min="13315" max="13315" width="23.28515625" customWidth="1"/>
    <col min="13316" max="13316" width="32.42578125" customWidth="1"/>
    <col min="13317" max="13317" width="11.5703125" customWidth="1"/>
    <col min="13318" max="13318" width="9.7109375" customWidth="1"/>
    <col min="13319" max="13319" width="11.5703125" customWidth="1"/>
    <col min="13321" max="13321" width="11.28515625" bestFit="1" customWidth="1"/>
    <col min="13569" max="13569" width="12.42578125" customWidth="1"/>
    <col min="13570" max="13570" width="22.140625" customWidth="1"/>
    <col min="13571" max="13571" width="23.28515625" customWidth="1"/>
    <col min="13572" max="13572" width="32.42578125" customWidth="1"/>
    <col min="13573" max="13573" width="11.5703125" customWidth="1"/>
    <col min="13574" max="13574" width="9.7109375" customWidth="1"/>
    <col min="13575" max="13575" width="11.5703125" customWidth="1"/>
    <col min="13577" max="13577" width="11.28515625" bestFit="1" customWidth="1"/>
    <col min="13825" max="13825" width="12.42578125" customWidth="1"/>
    <col min="13826" max="13826" width="22.140625" customWidth="1"/>
    <col min="13827" max="13827" width="23.28515625" customWidth="1"/>
    <col min="13828" max="13828" width="32.42578125" customWidth="1"/>
    <col min="13829" max="13829" width="11.5703125" customWidth="1"/>
    <col min="13830" max="13830" width="9.7109375" customWidth="1"/>
    <col min="13831" max="13831" width="11.5703125" customWidth="1"/>
    <col min="13833" max="13833" width="11.28515625" bestFit="1" customWidth="1"/>
    <col min="14081" max="14081" width="12.42578125" customWidth="1"/>
    <col min="14082" max="14082" width="22.140625" customWidth="1"/>
    <col min="14083" max="14083" width="23.28515625" customWidth="1"/>
    <col min="14084" max="14084" width="32.42578125" customWidth="1"/>
    <col min="14085" max="14085" width="11.5703125" customWidth="1"/>
    <col min="14086" max="14086" width="9.7109375" customWidth="1"/>
    <col min="14087" max="14087" width="11.5703125" customWidth="1"/>
    <col min="14089" max="14089" width="11.28515625" bestFit="1" customWidth="1"/>
    <col min="14337" max="14337" width="12.42578125" customWidth="1"/>
    <col min="14338" max="14338" width="22.140625" customWidth="1"/>
    <col min="14339" max="14339" width="23.28515625" customWidth="1"/>
    <col min="14340" max="14340" width="32.42578125" customWidth="1"/>
    <col min="14341" max="14341" width="11.5703125" customWidth="1"/>
    <col min="14342" max="14342" width="9.7109375" customWidth="1"/>
    <col min="14343" max="14343" width="11.5703125" customWidth="1"/>
    <col min="14345" max="14345" width="11.28515625" bestFit="1" customWidth="1"/>
    <col min="14593" max="14593" width="12.42578125" customWidth="1"/>
    <col min="14594" max="14594" width="22.140625" customWidth="1"/>
    <col min="14595" max="14595" width="23.28515625" customWidth="1"/>
    <col min="14596" max="14596" width="32.42578125" customWidth="1"/>
    <col min="14597" max="14597" width="11.5703125" customWidth="1"/>
    <col min="14598" max="14598" width="9.7109375" customWidth="1"/>
    <col min="14599" max="14599" width="11.5703125" customWidth="1"/>
    <col min="14601" max="14601" width="11.28515625" bestFit="1" customWidth="1"/>
    <col min="14849" max="14849" width="12.42578125" customWidth="1"/>
    <col min="14850" max="14850" width="22.140625" customWidth="1"/>
    <col min="14851" max="14851" width="23.28515625" customWidth="1"/>
    <col min="14852" max="14852" width="32.42578125" customWidth="1"/>
    <col min="14853" max="14853" width="11.5703125" customWidth="1"/>
    <col min="14854" max="14854" width="9.7109375" customWidth="1"/>
    <col min="14855" max="14855" width="11.5703125" customWidth="1"/>
    <col min="14857" max="14857" width="11.28515625" bestFit="1" customWidth="1"/>
    <col min="15105" max="15105" width="12.42578125" customWidth="1"/>
    <col min="15106" max="15106" width="22.140625" customWidth="1"/>
    <col min="15107" max="15107" width="23.28515625" customWidth="1"/>
    <col min="15108" max="15108" width="32.42578125" customWidth="1"/>
    <col min="15109" max="15109" width="11.5703125" customWidth="1"/>
    <col min="15110" max="15110" width="9.7109375" customWidth="1"/>
    <col min="15111" max="15111" width="11.5703125" customWidth="1"/>
    <col min="15113" max="15113" width="11.28515625" bestFit="1" customWidth="1"/>
    <col min="15361" max="15361" width="12.42578125" customWidth="1"/>
    <col min="15362" max="15362" width="22.140625" customWidth="1"/>
    <col min="15363" max="15363" width="23.28515625" customWidth="1"/>
    <col min="15364" max="15364" width="32.42578125" customWidth="1"/>
    <col min="15365" max="15365" width="11.5703125" customWidth="1"/>
    <col min="15366" max="15366" width="9.7109375" customWidth="1"/>
    <col min="15367" max="15367" width="11.5703125" customWidth="1"/>
    <col min="15369" max="15369" width="11.28515625" bestFit="1" customWidth="1"/>
    <col min="15617" max="15617" width="12.42578125" customWidth="1"/>
    <col min="15618" max="15618" width="22.140625" customWidth="1"/>
    <col min="15619" max="15619" width="23.28515625" customWidth="1"/>
    <col min="15620" max="15620" width="32.42578125" customWidth="1"/>
    <col min="15621" max="15621" width="11.5703125" customWidth="1"/>
    <col min="15622" max="15622" width="9.7109375" customWidth="1"/>
    <col min="15623" max="15623" width="11.5703125" customWidth="1"/>
    <col min="15625" max="15625" width="11.28515625" bestFit="1" customWidth="1"/>
    <col min="15873" max="15873" width="12.42578125" customWidth="1"/>
    <col min="15874" max="15874" width="22.140625" customWidth="1"/>
    <col min="15875" max="15875" width="23.28515625" customWidth="1"/>
    <col min="15876" max="15876" width="32.42578125" customWidth="1"/>
    <col min="15877" max="15877" width="11.5703125" customWidth="1"/>
    <col min="15878" max="15878" width="9.7109375" customWidth="1"/>
    <col min="15879" max="15879" width="11.5703125" customWidth="1"/>
    <col min="15881" max="15881" width="11.28515625" bestFit="1" customWidth="1"/>
    <col min="16129" max="16129" width="12.42578125" customWidth="1"/>
    <col min="16130" max="16130" width="22.140625" customWidth="1"/>
    <col min="16131" max="16131" width="23.28515625" customWidth="1"/>
    <col min="16132" max="16132" width="32.42578125" customWidth="1"/>
    <col min="16133" max="16133" width="11.5703125" customWidth="1"/>
    <col min="16134" max="16134" width="9.7109375" customWidth="1"/>
    <col min="16135" max="16135" width="11.5703125" customWidth="1"/>
    <col min="16137" max="16137" width="11.28515625" bestFit="1" customWidth="1"/>
  </cols>
  <sheetData>
    <row r="1" spans="1:11" ht="22.15" customHeight="1" thickBot="1" x14ac:dyDescent="0.3">
      <c r="A1" s="56" t="s">
        <v>71</v>
      </c>
      <c r="B1" s="56"/>
      <c r="C1" s="56"/>
      <c r="D1" s="56"/>
      <c r="E1" s="56"/>
      <c r="F1" s="56"/>
      <c r="G1" s="56"/>
    </row>
    <row r="2" spans="1:11" x14ac:dyDescent="0.25">
      <c r="A2" s="31" t="s">
        <v>2</v>
      </c>
      <c r="B2" s="32" t="s">
        <v>72</v>
      </c>
      <c r="C2" s="32" t="s">
        <v>4</v>
      </c>
      <c r="D2" s="32" t="s">
        <v>5</v>
      </c>
      <c r="E2" s="32" t="s">
        <v>62</v>
      </c>
      <c r="F2" s="32" t="s">
        <v>11</v>
      </c>
      <c r="G2" s="32" t="s">
        <v>53</v>
      </c>
    </row>
    <row r="3" spans="1:11" x14ac:dyDescent="0.25">
      <c r="A3" s="5">
        <v>44216</v>
      </c>
      <c r="B3" s="6" t="s">
        <v>73</v>
      </c>
      <c r="C3" s="6" t="s">
        <v>74</v>
      </c>
      <c r="D3" s="6" t="s">
        <v>137</v>
      </c>
      <c r="E3" s="6">
        <v>18000</v>
      </c>
      <c r="F3" s="6">
        <f>(0.12477778*1.05)*1.125</f>
        <v>0.14739375262500001</v>
      </c>
      <c r="G3" s="6">
        <f>E3*F3</f>
        <v>2653.0875472500002</v>
      </c>
    </row>
    <row r="4" spans="1:11" x14ac:dyDescent="0.25">
      <c r="A4" s="5"/>
      <c r="B4" s="6"/>
      <c r="C4" s="6"/>
      <c r="D4" s="6"/>
      <c r="E4" s="6"/>
      <c r="F4" s="6"/>
      <c r="G4" s="6"/>
    </row>
    <row r="5" spans="1:11" x14ac:dyDescent="0.25">
      <c r="A5" s="5"/>
      <c r="B5" s="6"/>
      <c r="C5" s="6"/>
      <c r="D5" s="6"/>
      <c r="E5" s="6"/>
      <c r="F5" s="6"/>
      <c r="G5" s="6"/>
    </row>
    <row r="6" spans="1:11" x14ac:dyDescent="0.25">
      <c r="A6" s="5"/>
      <c r="B6" s="6"/>
      <c r="C6" s="6"/>
      <c r="D6" s="6"/>
      <c r="E6" s="6"/>
      <c r="F6" s="6"/>
      <c r="G6" s="6"/>
    </row>
    <row r="7" spans="1:11" x14ac:dyDescent="0.25">
      <c r="A7" s="5"/>
      <c r="B7" s="6"/>
      <c r="C7" s="6"/>
      <c r="D7" s="6"/>
      <c r="E7" s="6"/>
      <c r="F7" s="6"/>
      <c r="G7" s="6"/>
    </row>
    <row r="8" spans="1:11" x14ac:dyDescent="0.25">
      <c r="A8" s="5"/>
      <c r="B8" s="6"/>
      <c r="C8" s="6"/>
      <c r="D8" s="6"/>
      <c r="E8" s="6"/>
      <c r="F8" s="6"/>
      <c r="G8" s="6"/>
    </row>
    <row r="9" spans="1:11" ht="15.75" thickBot="1" x14ac:dyDescent="0.3">
      <c r="A9" s="6"/>
      <c r="B9" s="6"/>
      <c r="C9" s="6"/>
      <c r="D9" s="6"/>
      <c r="E9" s="6"/>
      <c r="F9" s="6"/>
      <c r="G9" s="6"/>
    </row>
    <row r="10" spans="1:11" x14ac:dyDescent="0.25">
      <c r="A10" s="31" t="s">
        <v>2</v>
      </c>
      <c r="B10" s="32" t="s">
        <v>72</v>
      </c>
      <c r="C10" s="32" t="s">
        <v>4</v>
      </c>
      <c r="D10" s="32" t="s">
        <v>5</v>
      </c>
      <c r="E10" s="32" t="s">
        <v>62</v>
      </c>
      <c r="F10" s="32" t="s">
        <v>11</v>
      </c>
      <c r="G10" s="32" t="s">
        <v>53</v>
      </c>
    </row>
    <row r="11" spans="1:11" x14ac:dyDescent="0.25">
      <c r="A11" s="5">
        <v>44216</v>
      </c>
      <c r="B11" s="6" t="s">
        <v>138</v>
      </c>
      <c r="C11" s="6" t="s">
        <v>77</v>
      </c>
      <c r="D11" s="6" t="s">
        <v>78</v>
      </c>
      <c r="E11" s="6">
        <v>6000</v>
      </c>
      <c r="F11" s="6">
        <f>(0.38*1.05)*1.125</f>
        <v>0.44887500000000002</v>
      </c>
      <c r="G11" s="6">
        <f>E11*F11</f>
        <v>2693.25</v>
      </c>
      <c r="K11" s="57"/>
    </row>
    <row r="12" spans="1:11" x14ac:dyDescent="0.25">
      <c r="A12" s="5">
        <v>44287</v>
      </c>
      <c r="B12" s="6" t="s">
        <v>139</v>
      </c>
      <c r="C12" s="6" t="s">
        <v>77</v>
      </c>
      <c r="D12" s="6" t="s">
        <v>78</v>
      </c>
      <c r="E12" s="6">
        <v>20000</v>
      </c>
      <c r="F12" s="6">
        <v>0.41</v>
      </c>
      <c r="G12" s="58">
        <v>8200</v>
      </c>
      <c r="K12" s="57"/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2DB2F-6BD4-4057-999D-2D161397623D}">
  <dimension ref="A1:F11"/>
  <sheetViews>
    <sheetView workbookViewId="0">
      <selection sqref="A1:F11"/>
    </sheetView>
  </sheetViews>
  <sheetFormatPr defaultRowHeight="15" x14ac:dyDescent="0.25"/>
  <cols>
    <col min="1" max="1" width="12.7109375" customWidth="1"/>
    <col min="2" max="2" width="14.7109375" customWidth="1"/>
    <col min="3" max="3" width="27.7109375" bestFit="1" customWidth="1"/>
    <col min="4" max="4" width="12.140625" customWidth="1"/>
    <col min="5" max="5" width="10.28515625" customWidth="1"/>
    <col min="6" max="6" width="13.28515625" customWidth="1"/>
  </cols>
  <sheetData>
    <row r="1" spans="1:6" ht="24" customHeight="1" thickBot="1" x14ac:dyDescent="0.3">
      <c r="A1" s="48" t="s">
        <v>136</v>
      </c>
      <c r="B1" s="48"/>
      <c r="C1" s="48"/>
      <c r="D1" s="48"/>
      <c r="E1" s="48"/>
      <c r="F1" s="48"/>
    </row>
    <row r="2" spans="1:6" x14ac:dyDescent="0.25">
      <c r="A2" s="31" t="s">
        <v>2</v>
      </c>
      <c r="B2" s="32" t="s">
        <v>72</v>
      </c>
      <c r="C2" s="32" t="s">
        <v>4</v>
      </c>
      <c r="D2" s="32" t="s">
        <v>62</v>
      </c>
      <c r="E2" s="32" t="s">
        <v>11</v>
      </c>
      <c r="F2" s="32" t="s">
        <v>135</v>
      </c>
    </row>
    <row r="3" spans="1:6" x14ac:dyDescent="0.25">
      <c r="A3" s="5">
        <v>44216</v>
      </c>
      <c r="B3" s="44" t="s">
        <v>134</v>
      </c>
      <c r="C3" s="6" t="s">
        <v>131</v>
      </c>
      <c r="D3" s="6">
        <v>400</v>
      </c>
      <c r="E3" s="6">
        <v>0.5</v>
      </c>
      <c r="F3" s="40">
        <f>D3*E3</f>
        <v>200</v>
      </c>
    </row>
    <row r="4" spans="1:6" x14ac:dyDescent="0.25">
      <c r="A4" s="5">
        <v>44223</v>
      </c>
      <c r="B4" s="44" t="s">
        <v>132</v>
      </c>
      <c r="C4" s="6" t="s">
        <v>133</v>
      </c>
      <c r="D4" s="6">
        <v>2000</v>
      </c>
      <c r="E4" s="6">
        <v>0.5</v>
      </c>
      <c r="F4" s="40">
        <f>D4*E4</f>
        <v>1000</v>
      </c>
    </row>
    <row r="5" spans="1:6" x14ac:dyDescent="0.25">
      <c r="A5" s="5">
        <v>44223</v>
      </c>
      <c r="B5" s="44" t="s">
        <v>132</v>
      </c>
      <c r="C5" s="6" t="s">
        <v>131</v>
      </c>
      <c r="D5" s="6">
        <v>1000</v>
      </c>
      <c r="E5" s="6">
        <v>0.5</v>
      </c>
      <c r="F5" s="40">
        <f>D5*E5</f>
        <v>500</v>
      </c>
    </row>
    <row r="6" spans="1:6" x14ac:dyDescent="0.25">
      <c r="A6" s="5">
        <v>44226</v>
      </c>
      <c r="B6" s="44" t="s">
        <v>130</v>
      </c>
      <c r="C6" s="6" t="s">
        <v>129</v>
      </c>
      <c r="D6" s="6">
        <v>3000</v>
      </c>
      <c r="E6" s="6">
        <v>0.7</v>
      </c>
      <c r="F6" s="40">
        <f>D6*E6</f>
        <v>2100</v>
      </c>
    </row>
    <row r="7" spans="1:6" x14ac:dyDescent="0.25">
      <c r="A7" s="6"/>
      <c r="B7" s="6"/>
      <c r="C7" s="6"/>
      <c r="D7" s="6"/>
      <c r="E7" s="6"/>
      <c r="F7" s="6"/>
    </row>
    <row r="8" spans="1:6" x14ac:dyDescent="0.25">
      <c r="A8" s="6"/>
      <c r="B8" s="6"/>
      <c r="C8" s="6"/>
      <c r="D8" s="6"/>
      <c r="E8" s="6"/>
      <c r="F8" s="6"/>
    </row>
    <row r="9" spans="1:6" x14ac:dyDescent="0.25">
      <c r="A9" s="6"/>
      <c r="B9" s="6"/>
      <c r="C9" s="6"/>
      <c r="D9" s="6"/>
      <c r="E9" s="6"/>
      <c r="F9" s="6"/>
    </row>
    <row r="10" spans="1:6" x14ac:dyDescent="0.25">
      <c r="A10" s="6"/>
      <c r="B10" s="6"/>
      <c r="C10" s="6"/>
      <c r="D10" s="6"/>
      <c r="E10" s="6"/>
      <c r="F10" s="6"/>
    </row>
    <row r="11" spans="1:6" x14ac:dyDescent="0.25">
      <c r="A11" s="6"/>
      <c r="B11" s="6"/>
      <c r="C11" s="6"/>
      <c r="D11" s="6"/>
      <c r="E11" s="6"/>
      <c r="F11" s="6"/>
    </row>
  </sheetData>
  <mergeCells count="1">
    <mergeCell ref="A1:F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1F7F6-25E6-40E3-9A33-A9FB03129E6E}">
  <sheetPr>
    <pageSetUpPr fitToPage="1"/>
  </sheetPr>
  <dimension ref="A1:M91"/>
  <sheetViews>
    <sheetView workbookViewId="0">
      <selection activeCell="D119" sqref="D119"/>
    </sheetView>
  </sheetViews>
  <sheetFormatPr defaultRowHeight="15" x14ac:dyDescent="0.25"/>
  <cols>
    <col min="1" max="1" width="13.42578125" customWidth="1"/>
    <col min="2" max="2" width="13.85546875" customWidth="1"/>
    <col min="3" max="3" width="34" customWidth="1"/>
    <col min="4" max="4" width="25.42578125" customWidth="1"/>
    <col min="5" max="5" width="12.42578125" customWidth="1"/>
    <col min="6" max="6" width="12.7109375" customWidth="1"/>
    <col min="7" max="7" width="11.7109375" customWidth="1"/>
    <col min="8" max="8" width="10" customWidth="1"/>
    <col min="9" max="9" width="14" customWidth="1"/>
    <col min="10" max="10" width="11.28515625" customWidth="1"/>
    <col min="11" max="11" width="12.42578125" customWidth="1"/>
    <col min="257" max="257" width="13.42578125" customWidth="1"/>
    <col min="258" max="258" width="13.85546875" customWidth="1"/>
    <col min="259" max="259" width="34" customWidth="1"/>
    <col min="260" max="260" width="25.42578125" customWidth="1"/>
    <col min="261" max="261" width="12.42578125" customWidth="1"/>
    <col min="262" max="262" width="12.7109375" customWidth="1"/>
    <col min="263" max="263" width="11.7109375" customWidth="1"/>
    <col min="264" max="264" width="10" customWidth="1"/>
    <col min="265" max="265" width="14" customWidth="1"/>
    <col min="266" max="266" width="11.28515625" customWidth="1"/>
    <col min="267" max="267" width="12.42578125" customWidth="1"/>
    <col min="513" max="513" width="13.42578125" customWidth="1"/>
    <col min="514" max="514" width="13.85546875" customWidth="1"/>
    <col min="515" max="515" width="34" customWidth="1"/>
    <col min="516" max="516" width="25.42578125" customWidth="1"/>
    <col min="517" max="517" width="12.42578125" customWidth="1"/>
    <col min="518" max="518" width="12.7109375" customWidth="1"/>
    <col min="519" max="519" width="11.7109375" customWidth="1"/>
    <col min="520" max="520" width="10" customWidth="1"/>
    <col min="521" max="521" width="14" customWidth="1"/>
    <col min="522" max="522" width="11.28515625" customWidth="1"/>
    <col min="523" max="523" width="12.42578125" customWidth="1"/>
    <col min="769" max="769" width="13.42578125" customWidth="1"/>
    <col min="770" max="770" width="13.85546875" customWidth="1"/>
    <col min="771" max="771" width="34" customWidth="1"/>
    <col min="772" max="772" width="25.42578125" customWidth="1"/>
    <col min="773" max="773" width="12.42578125" customWidth="1"/>
    <col min="774" max="774" width="12.7109375" customWidth="1"/>
    <col min="775" max="775" width="11.7109375" customWidth="1"/>
    <col min="776" max="776" width="10" customWidth="1"/>
    <col min="777" max="777" width="14" customWidth="1"/>
    <col min="778" max="778" width="11.28515625" customWidth="1"/>
    <col min="779" max="779" width="12.42578125" customWidth="1"/>
    <col min="1025" max="1025" width="13.42578125" customWidth="1"/>
    <col min="1026" max="1026" width="13.85546875" customWidth="1"/>
    <col min="1027" max="1027" width="34" customWidth="1"/>
    <col min="1028" max="1028" width="25.42578125" customWidth="1"/>
    <col min="1029" max="1029" width="12.42578125" customWidth="1"/>
    <col min="1030" max="1030" width="12.7109375" customWidth="1"/>
    <col min="1031" max="1031" width="11.7109375" customWidth="1"/>
    <col min="1032" max="1032" width="10" customWidth="1"/>
    <col min="1033" max="1033" width="14" customWidth="1"/>
    <col min="1034" max="1034" width="11.28515625" customWidth="1"/>
    <col min="1035" max="1035" width="12.42578125" customWidth="1"/>
    <col min="1281" max="1281" width="13.42578125" customWidth="1"/>
    <col min="1282" max="1282" width="13.85546875" customWidth="1"/>
    <col min="1283" max="1283" width="34" customWidth="1"/>
    <col min="1284" max="1284" width="25.42578125" customWidth="1"/>
    <col min="1285" max="1285" width="12.42578125" customWidth="1"/>
    <col min="1286" max="1286" width="12.7109375" customWidth="1"/>
    <col min="1287" max="1287" width="11.7109375" customWidth="1"/>
    <col min="1288" max="1288" width="10" customWidth="1"/>
    <col min="1289" max="1289" width="14" customWidth="1"/>
    <col min="1290" max="1290" width="11.28515625" customWidth="1"/>
    <col min="1291" max="1291" width="12.42578125" customWidth="1"/>
    <col min="1537" max="1537" width="13.42578125" customWidth="1"/>
    <col min="1538" max="1538" width="13.85546875" customWidth="1"/>
    <col min="1539" max="1539" width="34" customWidth="1"/>
    <col min="1540" max="1540" width="25.42578125" customWidth="1"/>
    <col min="1541" max="1541" width="12.42578125" customWidth="1"/>
    <col min="1542" max="1542" width="12.7109375" customWidth="1"/>
    <col min="1543" max="1543" width="11.7109375" customWidth="1"/>
    <col min="1544" max="1544" width="10" customWidth="1"/>
    <col min="1545" max="1545" width="14" customWidth="1"/>
    <col min="1546" max="1546" width="11.28515625" customWidth="1"/>
    <col min="1547" max="1547" width="12.42578125" customWidth="1"/>
    <col min="1793" max="1793" width="13.42578125" customWidth="1"/>
    <col min="1794" max="1794" width="13.85546875" customWidth="1"/>
    <col min="1795" max="1795" width="34" customWidth="1"/>
    <col min="1796" max="1796" width="25.42578125" customWidth="1"/>
    <col min="1797" max="1797" width="12.42578125" customWidth="1"/>
    <col min="1798" max="1798" width="12.7109375" customWidth="1"/>
    <col min="1799" max="1799" width="11.7109375" customWidth="1"/>
    <col min="1800" max="1800" width="10" customWidth="1"/>
    <col min="1801" max="1801" width="14" customWidth="1"/>
    <col min="1802" max="1802" width="11.28515625" customWidth="1"/>
    <col min="1803" max="1803" width="12.42578125" customWidth="1"/>
    <col min="2049" max="2049" width="13.42578125" customWidth="1"/>
    <col min="2050" max="2050" width="13.85546875" customWidth="1"/>
    <col min="2051" max="2051" width="34" customWidth="1"/>
    <col min="2052" max="2052" width="25.42578125" customWidth="1"/>
    <col min="2053" max="2053" width="12.42578125" customWidth="1"/>
    <col min="2054" max="2054" width="12.7109375" customWidth="1"/>
    <col min="2055" max="2055" width="11.7109375" customWidth="1"/>
    <col min="2056" max="2056" width="10" customWidth="1"/>
    <col min="2057" max="2057" width="14" customWidth="1"/>
    <col min="2058" max="2058" width="11.28515625" customWidth="1"/>
    <col min="2059" max="2059" width="12.42578125" customWidth="1"/>
    <col min="2305" max="2305" width="13.42578125" customWidth="1"/>
    <col min="2306" max="2306" width="13.85546875" customWidth="1"/>
    <col min="2307" max="2307" width="34" customWidth="1"/>
    <col min="2308" max="2308" width="25.42578125" customWidth="1"/>
    <col min="2309" max="2309" width="12.42578125" customWidth="1"/>
    <col min="2310" max="2310" width="12.7109375" customWidth="1"/>
    <col min="2311" max="2311" width="11.7109375" customWidth="1"/>
    <col min="2312" max="2312" width="10" customWidth="1"/>
    <col min="2313" max="2313" width="14" customWidth="1"/>
    <col min="2314" max="2314" width="11.28515625" customWidth="1"/>
    <col min="2315" max="2315" width="12.42578125" customWidth="1"/>
    <col min="2561" max="2561" width="13.42578125" customWidth="1"/>
    <col min="2562" max="2562" width="13.85546875" customWidth="1"/>
    <col min="2563" max="2563" width="34" customWidth="1"/>
    <col min="2564" max="2564" width="25.42578125" customWidth="1"/>
    <col min="2565" max="2565" width="12.42578125" customWidth="1"/>
    <col min="2566" max="2566" width="12.7109375" customWidth="1"/>
    <col min="2567" max="2567" width="11.7109375" customWidth="1"/>
    <col min="2568" max="2568" width="10" customWidth="1"/>
    <col min="2569" max="2569" width="14" customWidth="1"/>
    <col min="2570" max="2570" width="11.28515625" customWidth="1"/>
    <col min="2571" max="2571" width="12.42578125" customWidth="1"/>
    <col min="2817" max="2817" width="13.42578125" customWidth="1"/>
    <col min="2818" max="2818" width="13.85546875" customWidth="1"/>
    <col min="2819" max="2819" width="34" customWidth="1"/>
    <col min="2820" max="2820" width="25.42578125" customWidth="1"/>
    <col min="2821" max="2821" width="12.42578125" customWidth="1"/>
    <col min="2822" max="2822" width="12.7109375" customWidth="1"/>
    <col min="2823" max="2823" width="11.7109375" customWidth="1"/>
    <col min="2824" max="2824" width="10" customWidth="1"/>
    <col min="2825" max="2825" width="14" customWidth="1"/>
    <col min="2826" max="2826" width="11.28515625" customWidth="1"/>
    <col min="2827" max="2827" width="12.42578125" customWidth="1"/>
    <col min="3073" max="3073" width="13.42578125" customWidth="1"/>
    <col min="3074" max="3074" width="13.85546875" customWidth="1"/>
    <col min="3075" max="3075" width="34" customWidth="1"/>
    <col min="3076" max="3076" width="25.42578125" customWidth="1"/>
    <col min="3077" max="3077" width="12.42578125" customWidth="1"/>
    <col min="3078" max="3078" width="12.7109375" customWidth="1"/>
    <col min="3079" max="3079" width="11.7109375" customWidth="1"/>
    <col min="3080" max="3080" width="10" customWidth="1"/>
    <col min="3081" max="3081" width="14" customWidth="1"/>
    <col min="3082" max="3082" width="11.28515625" customWidth="1"/>
    <col min="3083" max="3083" width="12.42578125" customWidth="1"/>
    <col min="3329" max="3329" width="13.42578125" customWidth="1"/>
    <col min="3330" max="3330" width="13.85546875" customWidth="1"/>
    <col min="3331" max="3331" width="34" customWidth="1"/>
    <col min="3332" max="3332" width="25.42578125" customWidth="1"/>
    <col min="3333" max="3333" width="12.42578125" customWidth="1"/>
    <col min="3334" max="3334" width="12.7109375" customWidth="1"/>
    <col min="3335" max="3335" width="11.7109375" customWidth="1"/>
    <col min="3336" max="3336" width="10" customWidth="1"/>
    <col min="3337" max="3337" width="14" customWidth="1"/>
    <col min="3338" max="3338" width="11.28515625" customWidth="1"/>
    <col min="3339" max="3339" width="12.42578125" customWidth="1"/>
    <col min="3585" max="3585" width="13.42578125" customWidth="1"/>
    <col min="3586" max="3586" width="13.85546875" customWidth="1"/>
    <col min="3587" max="3587" width="34" customWidth="1"/>
    <col min="3588" max="3588" width="25.42578125" customWidth="1"/>
    <col min="3589" max="3589" width="12.42578125" customWidth="1"/>
    <col min="3590" max="3590" width="12.7109375" customWidth="1"/>
    <col min="3591" max="3591" width="11.7109375" customWidth="1"/>
    <col min="3592" max="3592" width="10" customWidth="1"/>
    <col min="3593" max="3593" width="14" customWidth="1"/>
    <col min="3594" max="3594" width="11.28515625" customWidth="1"/>
    <col min="3595" max="3595" width="12.42578125" customWidth="1"/>
    <col min="3841" max="3841" width="13.42578125" customWidth="1"/>
    <col min="3842" max="3842" width="13.85546875" customWidth="1"/>
    <col min="3843" max="3843" width="34" customWidth="1"/>
    <col min="3844" max="3844" width="25.42578125" customWidth="1"/>
    <col min="3845" max="3845" width="12.42578125" customWidth="1"/>
    <col min="3846" max="3846" width="12.7109375" customWidth="1"/>
    <col min="3847" max="3847" width="11.7109375" customWidth="1"/>
    <col min="3848" max="3848" width="10" customWidth="1"/>
    <col min="3849" max="3849" width="14" customWidth="1"/>
    <col min="3850" max="3850" width="11.28515625" customWidth="1"/>
    <col min="3851" max="3851" width="12.42578125" customWidth="1"/>
    <col min="4097" max="4097" width="13.42578125" customWidth="1"/>
    <col min="4098" max="4098" width="13.85546875" customWidth="1"/>
    <col min="4099" max="4099" width="34" customWidth="1"/>
    <col min="4100" max="4100" width="25.42578125" customWidth="1"/>
    <col min="4101" max="4101" width="12.42578125" customWidth="1"/>
    <col min="4102" max="4102" width="12.7109375" customWidth="1"/>
    <col min="4103" max="4103" width="11.7109375" customWidth="1"/>
    <col min="4104" max="4104" width="10" customWidth="1"/>
    <col min="4105" max="4105" width="14" customWidth="1"/>
    <col min="4106" max="4106" width="11.28515625" customWidth="1"/>
    <col min="4107" max="4107" width="12.42578125" customWidth="1"/>
    <col min="4353" max="4353" width="13.42578125" customWidth="1"/>
    <col min="4354" max="4354" width="13.85546875" customWidth="1"/>
    <col min="4355" max="4355" width="34" customWidth="1"/>
    <col min="4356" max="4356" width="25.42578125" customWidth="1"/>
    <col min="4357" max="4357" width="12.42578125" customWidth="1"/>
    <col min="4358" max="4358" width="12.7109375" customWidth="1"/>
    <col min="4359" max="4359" width="11.7109375" customWidth="1"/>
    <col min="4360" max="4360" width="10" customWidth="1"/>
    <col min="4361" max="4361" width="14" customWidth="1"/>
    <col min="4362" max="4362" width="11.28515625" customWidth="1"/>
    <col min="4363" max="4363" width="12.42578125" customWidth="1"/>
    <col min="4609" max="4609" width="13.42578125" customWidth="1"/>
    <col min="4610" max="4610" width="13.85546875" customWidth="1"/>
    <col min="4611" max="4611" width="34" customWidth="1"/>
    <col min="4612" max="4612" width="25.42578125" customWidth="1"/>
    <col min="4613" max="4613" width="12.42578125" customWidth="1"/>
    <col min="4614" max="4614" width="12.7109375" customWidth="1"/>
    <col min="4615" max="4615" width="11.7109375" customWidth="1"/>
    <col min="4616" max="4616" width="10" customWidth="1"/>
    <col min="4617" max="4617" width="14" customWidth="1"/>
    <col min="4618" max="4618" width="11.28515625" customWidth="1"/>
    <col min="4619" max="4619" width="12.42578125" customWidth="1"/>
    <col min="4865" max="4865" width="13.42578125" customWidth="1"/>
    <col min="4866" max="4866" width="13.85546875" customWidth="1"/>
    <col min="4867" max="4867" width="34" customWidth="1"/>
    <col min="4868" max="4868" width="25.42578125" customWidth="1"/>
    <col min="4869" max="4869" width="12.42578125" customWidth="1"/>
    <col min="4870" max="4870" width="12.7109375" customWidth="1"/>
    <col min="4871" max="4871" width="11.7109375" customWidth="1"/>
    <col min="4872" max="4872" width="10" customWidth="1"/>
    <col min="4873" max="4873" width="14" customWidth="1"/>
    <col min="4874" max="4874" width="11.28515625" customWidth="1"/>
    <col min="4875" max="4875" width="12.42578125" customWidth="1"/>
    <col min="5121" max="5121" width="13.42578125" customWidth="1"/>
    <col min="5122" max="5122" width="13.85546875" customWidth="1"/>
    <col min="5123" max="5123" width="34" customWidth="1"/>
    <col min="5124" max="5124" width="25.42578125" customWidth="1"/>
    <col min="5125" max="5125" width="12.42578125" customWidth="1"/>
    <col min="5126" max="5126" width="12.7109375" customWidth="1"/>
    <col min="5127" max="5127" width="11.7109375" customWidth="1"/>
    <col min="5128" max="5128" width="10" customWidth="1"/>
    <col min="5129" max="5129" width="14" customWidth="1"/>
    <col min="5130" max="5130" width="11.28515625" customWidth="1"/>
    <col min="5131" max="5131" width="12.42578125" customWidth="1"/>
    <col min="5377" max="5377" width="13.42578125" customWidth="1"/>
    <col min="5378" max="5378" width="13.85546875" customWidth="1"/>
    <col min="5379" max="5379" width="34" customWidth="1"/>
    <col min="5380" max="5380" width="25.42578125" customWidth="1"/>
    <col min="5381" max="5381" width="12.42578125" customWidth="1"/>
    <col min="5382" max="5382" width="12.7109375" customWidth="1"/>
    <col min="5383" max="5383" width="11.7109375" customWidth="1"/>
    <col min="5384" max="5384" width="10" customWidth="1"/>
    <col min="5385" max="5385" width="14" customWidth="1"/>
    <col min="5386" max="5386" width="11.28515625" customWidth="1"/>
    <col min="5387" max="5387" width="12.42578125" customWidth="1"/>
    <col min="5633" max="5633" width="13.42578125" customWidth="1"/>
    <col min="5634" max="5634" width="13.85546875" customWidth="1"/>
    <col min="5635" max="5635" width="34" customWidth="1"/>
    <col min="5636" max="5636" width="25.42578125" customWidth="1"/>
    <col min="5637" max="5637" width="12.42578125" customWidth="1"/>
    <col min="5638" max="5638" width="12.7109375" customWidth="1"/>
    <col min="5639" max="5639" width="11.7109375" customWidth="1"/>
    <col min="5640" max="5640" width="10" customWidth="1"/>
    <col min="5641" max="5641" width="14" customWidth="1"/>
    <col min="5642" max="5642" width="11.28515625" customWidth="1"/>
    <col min="5643" max="5643" width="12.42578125" customWidth="1"/>
    <col min="5889" max="5889" width="13.42578125" customWidth="1"/>
    <col min="5890" max="5890" width="13.85546875" customWidth="1"/>
    <col min="5891" max="5891" width="34" customWidth="1"/>
    <col min="5892" max="5892" width="25.42578125" customWidth="1"/>
    <col min="5893" max="5893" width="12.42578125" customWidth="1"/>
    <col min="5894" max="5894" width="12.7109375" customWidth="1"/>
    <col min="5895" max="5895" width="11.7109375" customWidth="1"/>
    <col min="5896" max="5896" width="10" customWidth="1"/>
    <col min="5897" max="5897" width="14" customWidth="1"/>
    <col min="5898" max="5898" width="11.28515625" customWidth="1"/>
    <col min="5899" max="5899" width="12.42578125" customWidth="1"/>
    <col min="6145" max="6145" width="13.42578125" customWidth="1"/>
    <col min="6146" max="6146" width="13.85546875" customWidth="1"/>
    <col min="6147" max="6147" width="34" customWidth="1"/>
    <col min="6148" max="6148" width="25.42578125" customWidth="1"/>
    <col min="6149" max="6149" width="12.42578125" customWidth="1"/>
    <col min="6150" max="6150" width="12.7109375" customWidth="1"/>
    <col min="6151" max="6151" width="11.7109375" customWidth="1"/>
    <col min="6152" max="6152" width="10" customWidth="1"/>
    <col min="6153" max="6153" width="14" customWidth="1"/>
    <col min="6154" max="6154" width="11.28515625" customWidth="1"/>
    <col min="6155" max="6155" width="12.42578125" customWidth="1"/>
    <col min="6401" max="6401" width="13.42578125" customWidth="1"/>
    <col min="6402" max="6402" width="13.85546875" customWidth="1"/>
    <col min="6403" max="6403" width="34" customWidth="1"/>
    <col min="6404" max="6404" width="25.42578125" customWidth="1"/>
    <col min="6405" max="6405" width="12.42578125" customWidth="1"/>
    <col min="6406" max="6406" width="12.7109375" customWidth="1"/>
    <col min="6407" max="6407" width="11.7109375" customWidth="1"/>
    <col min="6408" max="6408" width="10" customWidth="1"/>
    <col min="6409" max="6409" width="14" customWidth="1"/>
    <col min="6410" max="6410" width="11.28515625" customWidth="1"/>
    <col min="6411" max="6411" width="12.42578125" customWidth="1"/>
    <col min="6657" max="6657" width="13.42578125" customWidth="1"/>
    <col min="6658" max="6658" width="13.85546875" customWidth="1"/>
    <col min="6659" max="6659" width="34" customWidth="1"/>
    <col min="6660" max="6660" width="25.42578125" customWidth="1"/>
    <col min="6661" max="6661" width="12.42578125" customWidth="1"/>
    <col min="6662" max="6662" width="12.7109375" customWidth="1"/>
    <col min="6663" max="6663" width="11.7109375" customWidth="1"/>
    <col min="6664" max="6664" width="10" customWidth="1"/>
    <col min="6665" max="6665" width="14" customWidth="1"/>
    <col min="6666" max="6666" width="11.28515625" customWidth="1"/>
    <col min="6667" max="6667" width="12.42578125" customWidth="1"/>
    <col min="6913" max="6913" width="13.42578125" customWidth="1"/>
    <col min="6914" max="6914" width="13.85546875" customWidth="1"/>
    <col min="6915" max="6915" width="34" customWidth="1"/>
    <col min="6916" max="6916" width="25.42578125" customWidth="1"/>
    <col min="6917" max="6917" width="12.42578125" customWidth="1"/>
    <col min="6918" max="6918" width="12.7109375" customWidth="1"/>
    <col min="6919" max="6919" width="11.7109375" customWidth="1"/>
    <col min="6920" max="6920" width="10" customWidth="1"/>
    <col min="6921" max="6921" width="14" customWidth="1"/>
    <col min="6922" max="6922" width="11.28515625" customWidth="1"/>
    <col min="6923" max="6923" width="12.42578125" customWidth="1"/>
    <col min="7169" max="7169" width="13.42578125" customWidth="1"/>
    <col min="7170" max="7170" width="13.85546875" customWidth="1"/>
    <col min="7171" max="7171" width="34" customWidth="1"/>
    <col min="7172" max="7172" width="25.42578125" customWidth="1"/>
    <col min="7173" max="7173" width="12.42578125" customWidth="1"/>
    <col min="7174" max="7174" width="12.7109375" customWidth="1"/>
    <col min="7175" max="7175" width="11.7109375" customWidth="1"/>
    <col min="7176" max="7176" width="10" customWidth="1"/>
    <col min="7177" max="7177" width="14" customWidth="1"/>
    <col min="7178" max="7178" width="11.28515625" customWidth="1"/>
    <col min="7179" max="7179" width="12.42578125" customWidth="1"/>
    <col min="7425" max="7425" width="13.42578125" customWidth="1"/>
    <col min="7426" max="7426" width="13.85546875" customWidth="1"/>
    <col min="7427" max="7427" width="34" customWidth="1"/>
    <col min="7428" max="7428" width="25.42578125" customWidth="1"/>
    <col min="7429" max="7429" width="12.42578125" customWidth="1"/>
    <col min="7430" max="7430" width="12.7109375" customWidth="1"/>
    <col min="7431" max="7431" width="11.7109375" customWidth="1"/>
    <col min="7432" max="7432" width="10" customWidth="1"/>
    <col min="7433" max="7433" width="14" customWidth="1"/>
    <col min="7434" max="7434" width="11.28515625" customWidth="1"/>
    <col min="7435" max="7435" width="12.42578125" customWidth="1"/>
    <col min="7681" max="7681" width="13.42578125" customWidth="1"/>
    <col min="7682" max="7682" width="13.85546875" customWidth="1"/>
    <col min="7683" max="7683" width="34" customWidth="1"/>
    <col min="7684" max="7684" width="25.42578125" customWidth="1"/>
    <col min="7685" max="7685" width="12.42578125" customWidth="1"/>
    <col min="7686" max="7686" width="12.7109375" customWidth="1"/>
    <col min="7687" max="7687" width="11.7109375" customWidth="1"/>
    <col min="7688" max="7688" width="10" customWidth="1"/>
    <col min="7689" max="7689" width="14" customWidth="1"/>
    <col min="7690" max="7690" width="11.28515625" customWidth="1"/>
    <col min="7691" max="7691" width="12.42578125" customWidth="1"/>
    <col min="7937" max="7937" width="13.42578125" customWidth="1"/>
    <col min="7938" max="7938" width="13.85546875" customWidth="1"/>
    <col min="7939" max="7939" width="34" customWidth="1"/>
    <col min="7940" max="7940" width="25.42578125" customWidth="1"/>
    <col min="7941" max="7941" width="12.42578125" customWidth="1"/>
    <col min="7942" max="7942" width="12.7109375" customWidth="1"/>
    <col min="7943" max="7943" width="11.7109375" customWidth="1"/>
    <col min="7944" max="7944" width="10" customWidth="1"/>
    <col min="7945" max="7945" width="14" customWidth="1"/>
    <col min="7946" max="7946" width="11.28515625" customWidth="1"/>
    <col min="7947" max="7947" width="12.42578125" customWidth="1"/>
    <col min="8193" max="8193" width="13.42578125" customWidth="1"/>
    <col min="8194" max="8194" width="13.85546875" customWidth="1"/>
    <col min="8195" max="8195" width="34" customWidth="1"/>
    <col min="8196" max="8196" width="25.42578125" customWidth="1"/>
    <col min="8197" max="8197" width="12.42578125" customWidth="1"/>
    <col min="8198" max="8198" width="12.7109375" customWidth="1"/>
    <col min="8199" max="8199" width="11.7109375" customWidth="1"/>
    <col min="8200" max="8200" width="10" customWidth="1"/>
    <col min="8201" max="8201" width="14" customWidth="1"/>
    <col min="8202" max="8202" width="11.28515625" customWidth="1"/>
    <col min="8203" max="8203" width="12.42578125" customWidth="1"/>
    <col min="8449" max="8449" width="13.42578125" customWidth="1"/>
    <col min="8450" max="8450" width="13.85546875" customWidth="1"/>
    <col min="8451" max="8451" width="34" customWidth="1"/>
    <col min="8452" max="8452" width="25.42578125" customWidth="1"/>
    <col min="8453" max="8453" width="12.42578125" customWidth="1"/>
    <col min="8454" max="8454" width="12.7109375" customWidth="1"/>
    <col min="8455" max="8455" width="11.7109375" customWidth="1"/>
    <col min="8456" max="8456" width="10" customWidth="1"/>
    <col min="8457" max="8457" width="14" customWidth="1"/>
    <col min="8458" max="8458" width="11.28515625" customWidth="1"/>
    <col min="8459" max="8459" width="12.42578125" customWidth="1"/>
    <col min="8705" max="8705" width="13.42578125" customWidth="1"/>
    <col min="8706" max="8706" width="13.85546875" customWidth="1"/>
    <col min="8707" max="8707" width="34" customWidth="1"/>
    <col min="8708" max="8708" width="25.42578125" customWidth="1"/>
    <col min="8709" max="8709" width="12.42578125" customWidth="1"/>
    <col min="8710" max="8710" width="12.7109375" customWidth="1"/>
    <col min="8711" max="8711" width="11.7109375" customWidth="1"/>
    <col min="8712" max="8712" width="10" customWidth="1"/>
    <col min="8713" max="8713" width="14" customWidth="1"/>
    <col min="8714" max="8714" width="11.28515625" customWidth="1"/>
    <col min="8715" max="8715" width="12.42578125" customWidth="1"/>
    <col min="8961" max="8961" width="13.42578125" customWidth="1"/>
    <col min="8962" max="8962" width="13.85546875" customWidth="1"/>
    <col min="8963" max="8963" width="34" customWidth="1"/>
    <col min="8964" max="8964" width="25.42578125" customWidth="1"/>
    <col min="8965" max="8965" width="12.42578125" customWidth="1"/>
    <col min="8966" max="8966" width="12.7109375" customWidth="1"/>
    <col min="8967" max="8967" width="11.7109375" customWidth="1"/>
    <col min="8968" max="8968" width="10" customWidth="1"/>
    <col min="8969" max="8969" width="14" customWidth="1"/>
    <col min="8970" max="8970" width="11.28515625" customWidth="1"/>
    <col min="8971" max="8971" width="12.42578125" customWidth="1"/>
    <col min="9217" max="9217" width="13.42578125" customWidth="1"/>
    <col min="9218" max="9218" width="13.85546875" customWidth="1"/>
    <col min="9219" max="9219" width="34" customWidth="1"/>
    <col min="9220" max="9220" width="25.42578125" customWidth="1"/>
    <col min="9221" max="9221" width="12.42578125" customWidth="1"/>
    <col min="9222" max="9222" width="12.7109375" customWidth="1"/>
    <col min="9223" max="9223" width="11.7109375" customWidth="1"/>
    <col min="9224" max="9224" width="10" customWidth="1"/>
    <col min="9225" max="9225" width="14" customWidth="1"/>
    <col min="9226" max="9226" width="11.28515625" customWidth="1"/>
    <col min="9227" max="9227" width="12.42578125" customWidth="1"/>
    <col min="9473" max="9473" width="13.42578125" customWidth="1"/>
    <col min="9474" max="9474" width="13.85546875" customWidth="1"/>
    <col min="9475" max="9475" width="34" customWidth="1"/>
    <col min="9476" max="9476" width="25.42578125" customWidth="1"/>
    <col min="9477" max="9477" width="12.42578125" customWidth="1"/>
    <col min="9478" max="9478" width="12.7109375" customWidth="1"/>
    <col min="9479" max="9479" width="11.7109375" customWidth="1"/>
    <col min="9480" max="9480" width="10" customWidth="1"/>
    <col min="9481" max="9481" width="14" customWidth="1"/>
    <col min="9482" max="9482" width="11.28515625" customWidth="1"/>
    <col min="9483" max="9483" width="12.42578125" customWidth="1"/>
    <col min="9729" max="9729" width="13.42578125" customWidth="1"/>
    <col min="9730" max="9730" width="13.85546875" customWidth="1"/>
    <col min="9731" max="9731" width="34" customWidth="1"/>
    <col min="9732" max="9732" width="25.42578125" customWidth="1"/>
    <col min="9733" max="9733" width="12.42578125" customWidth="1"/>
    <col min="9734" max="9734" width="12.7109375" customWidth="1"/>
    <col min="9735" max="9735" width="11.7109375" customWidth="1"/>
    <col min="9736" max="9736" width="10" customWidth="1"/>
    <col min="9737" max="9737" width="14" customWidth="1"/>
    <col min="9738" max="9738" width="11.28515625" customWidth="1"/>
    <col min="9739" max="9739" width="12.42578125" customWidth="1"/>
    <col min="9985" max="9985" width="13.42578125" customWidth="1"/>
    <col min="9986" max="9986" width="13.85546875" customWidth="1"/>
    <col min="9987" max="9987" width="34" customWidth="1"/>
    <col min="9988" max="9988" width="25.42578125" customWidth="1"/>
    <col min="9989" max="9989" width="12.42578125" customWidth="1"/>
    <col min="9990" max="9990" width="12.7109375" customWidth="1"/>
    <col min="9991" max="9991" width="11.7109375" customWidth="1"/>
    <col min="9992" max="9992" width="10" customWidth="1"/>
    <col min="9993" max="9993" width="14" customWidth="1"/>
    <col min="9994" max="9994" width="11.28515625" customWidth="1"/>
    <col min="9995" max="9995" width="12.42578125" customWidth="1"/>
    <col min="10241" max="10241" width="13.42578125" customWidth="1"/>
    <col min="10242" max="10242" width="13.85546875" customWidth="1"/>
    <col min="10243" max="10243" width="34" customWidth="1"/>
    <col min="10244" max="10244" width="25.42578125" customWidth="1"/>
    <col min="10245" max="10245" width="12.42578125" customWidth="1"/>
    <col min="10246" max="10246" width="12.7109375" customWidth="1"/>
    <col min="10247" max="10247" width="11.7109375" customWidth="1"/>
    <col min="10248" max="10248" width="10" customWidth="1"/>
    <col min="10249" max="10249" width="14" customWidth="1"/>
    <col min="10250" max="10250" width="11.28515625" customWidth="1"/>
    <col min="10251" max="10251" width="12.42578125" customWidth="1"/>
    <col min="10497" max="10497" width="13.42578125" customWidth="1"/>
    <col min="10498" max="10498" width="13.85546875" customWidth="1"/>
    <col min="10499" max="10499" width="34" customWidth="1"/>
    <col min="10500" max="10500" width="25.42578125" customWidth="1"/>
    <col min="10501" max="10501" width="12.42578125" customWidth="1"/>
    <col min="10502" max="10502" width="12.7109375" customWidth="1"/>
    <col min="10503" max="10503" width="11.7109375" customWidth="1"/>
    <col min="10504" max="10504" width="10" customWidth="1"/>
    <col min="10505" max="10505" width="14" customWidth="1"/>
    <col min="10506" max="10506" width="11.28515625" customWidth="1"/>
    <col min="10507" max="10507" width="12.42578125" customWidth="1"/>
    <col min="10753" max="10753" width="13.42578125" customWidth="1"/>
    <col min="10754" max="10754" width="13.85546875" customWidth="1"/>
    <col min="10755" max="10755" width="34" customWidth="1"/>
    <col min="10756" max="10756" width="25.42578125" customWidth="1"/>
    <col min="10757" max="10757" width="12.42578125" customWidth="1"/>
    <col min="10758" max="10758" width="12.7109375" customWidth="1"/>
    <col min="10759" max="10759" width="11.7109375" customWidth="1"/>
    <col min="10760" max="10760" width="10" customWidth="1"/>
    <col min="10761" max="10761" width="14" customWidth="1"/>
    <col min="10762" max="10762" width="11.28515625" customWidth="1"/>
    <col min="10763" max="10763" width="12.42578125" customWidth="1"/>
    <col min="11009" max="11009" width="13.42578125" customWidth="1"/>
    <col min="11010" max="11010" width="13.85546875" customWidth="1"/>
    <col min="11011" max="11011" width="34" customWidth="1"/>
    <col min="11012" max="11012" width="25.42578125" customWidth="1"/>
    <col min="11013" max="11013" width="12.42578125" customWidth="1"/>
    <col min="11014" max="11014" width="12.7109375" customWidth="1"/>
    <col min="11015" max="11015" width="11.7109375" customWidth="1"/>
    <col min="11016" max="11016" width="10" customWidth="1"/>
    <col min="11017" max="11017" width="14" customWidth="1"/>
    <col min="11018" max="11018" width="11.28515625" customWidth="1"/>
    <col min="11019" max="11019" width="12.42578125" customWidth="1"/>
    <col min="11265" max="11265" width="13.42578125" customWidth="1"/>
    <col min="11266" max="11266" width="13.85546875" customWidth="1"/>
    <col min="11267" max="11267" width="34" customWidth="1"/>
    <col min="11268" max="11268" width="25.42578125" customWidth="1"/>
    <col min="11269" max="11269" width="12.42578125" customWidth="1"/>
    <col min="11270" max="11270" width="12.7109375" customWidth="1"/>
    <col min="11271" max="11271" width="11.7109375" customWidth="1"/>
    <col min="11272" max="11272" width="10" customWidth="1"/>
    <col min="11273" max="11273" width="14" customWidth="1"/>
    <col min="11274" max="11274" width="11.28515625" customWidth="1"/>
    <col min="11275" max="11275" width="12.42578125" customWidth="1"/>
    <col min="11521" max="11521" width="13.42578125" customWidth="1"/>
    <col min="11522" max="11522" width="13.85546875" customWidth="1"/>
    <col min="11523" max="11523" width="34" customWidth="1"/>
    <col min="11524" max="11524" width="25.42578125" customWidth="1"/>
    <col min="11525" max="11525" width="12.42578125" customWidth="1"/>
    <col min="11526" max="11526" width="12.7109375" customWidth="1"/>
    <col min="11527" max="11527" width="11.7109375" customWidth="1"/>
    <col min="11528" max="11528" width="10" customWidth="1"/>
    <col min="11529" max="11529" width="14" customWidth="1"/>
    <col min="11530" max="11530" width="11.28515625" customWidth="1"/>
    <col min="11531" max="11531" width="12.42578125" customWidth="1"/>
    <col min="11777" max="11777" width="13.42578125" customWidth="1"/>
    <col min="11778" max="11778" width="13.85546875" customWidth="1"/>
    <col min="11779" max="11779" width="34" customWidth="1"/>
    <col min="11780" max="11780" width="25.42578125" customWidth="1"/>
    <col min="11781" max="11781" width="12.42578125" customWidth="1"/>
    <col min="11782" max="11782" width="12.7109375" customWidth="1"/>
    <col min="11783" max="11783" width="11.7109375" customWidth="1"/>
    <col min="11784" max="11784" width="10" customWidth="1"/>
    <col min="11785" max="11785" width="14" customWidth="1"/>
    <col min="11786" max="11786" width="11.28515625" customWidth="1"/>
    <col min="11787" max="11787" width="12.42578125" customWidth="1"/>
    <col min="12033" max="12033" width="13.42578125" customWidth="1"/>
    <col min="12034" max="12034" width="13.85546875" customWidth="1"/>
    <col min="12035" max="12035" width="34" customWidth="1"/>
    <col min="12036" max="12036" width="25.42578125" customWidth="1"/>
    <col min="12037" max="12037" width="12.42578125" customWidth="1"/>
    <col min="12038" max="12038" width="12.7109375" customWidth="1"/>
    <col min="12039" max="12039" width="11.7109375" customWidth="1"/>
    <col min="12040" max="12040" width="10" customWidth="1"/>
    <col min="12041" max="12041" width="14" customWidth="1"/>
    <col min="12042" max="12042" width="11.28515625" customWidth="1"/>
    <col min="12043" max="12043" width="12.42578125" customWidth="1"/>
    <col min="12289" max="12289" width="13.42578125" customWidth="1"/>
    <col min="12290" max="12290" width="13.85546875" customWidth="1"/>
    <col min="12291" max="12291" width="34" customWidth="1"/>
    <col min="12292" max="12292" width="25.42578125" customWidth="1"/>
    <col min="12293" max="12293" width="12.42578125" customWidth="1"/>
    <col min="12294" max="12294" width="12.7109375" customWidth="1"/>
    <col min="12295" max="12295" width="11.7109375" customWidth="1"/>
    <col min="12296" max="12296" width="10" customWidth="1"/>
    <col min="12297" max="12297" width="14" customWidth="1"/>
    <col min="12298" max="12298" width="11.28515625" customWidth="1"/>
    <col min="12299" max="12299" width="12.42578125" customWidth="1"/>
    <col min="12545" max="12545" width="13.42578125" customWidth="1"/>
    <col min="12546" max="12546" width="13.85546875" customWidth="1"/>
    <col min="12547" max="12547" width="34" customWidth="1"/>
    <col min="12548" max="12548" width="25.42578125" customWidth="1"/>
    <col min="12549" max="12549" width="12.42578125" customWidth="1"/>
    <col min="12550" max="12550" width="12.7109375" customWidth="1"/>
    <col min="12551" max="12551" width="11.7109375" customWidth="1"/>
    <col min="12552" max="12552" width="10" customWidth="1"/>
    <col min="12553" max="12553" width="14" customWidth="1"/>
    <col min="12554" max="12554" width="11.28515625" customWidth="1"/>
    <col min="12555" max="12555" width="12.42578125" customWidth="1"/>
    <col min="12801" max="12801" width="13.42578125" customWidth="1"/>
    <col min="12802" max="12802" width="13.85546875" customWidth="1"/>
    <col min="12803" max="12803" width="34" customWidth="1"/>
    <col min="12804" max="12804" width="25.42578125" customWidth="1"/>
    <col min="12805" max="12805" width="12.42578125" customWidth="1"/>
    <col min="12806" max="12806" width="12.7109375" customWidth="1"/>
    <col min="12807" max="12807" width="11.7109375" customWidth="1"/>
    <col min="12808" max="12808" width="10" customWidth="1"/>
    <col min="12809" max="12809" width="14" customWidth="1"/>
    <col min="12810" max="12810" width="11.28515625" customWidth="1"/>
    <col min="12811" max="12811" width="12.42578125" customWidth="1"/>
    <col min="13057" max="13057" width="13.42578125" customWidth="1"/>
    <col min="13058" max="13058" width="13.85546875" customWidth="1"/>
    <col min="13059" max="13059" width="34" customWidth="1"/>
    <col min="13060" max="13060" width="25.42578125" customWidth="1"/>
    <col min="13061" max="13061" width="12.42578125" customWidth="1"/>
    <col min="13062" max="13062" width="12.7109375" customWidth="1"/>
    <col min="13063" max="13063" width="11.7109375" customWidth="1"/>
    <col min="13064" max="13064" width="10" customWidth="1"/>
    <col min="13065" max="13065" width="14" customWidth="1"/>
    <col min="13066" max="13066" width="11.28515625" customWidth="1"/>
    <col min="13067" max="13067" width="12.42578125" customWidth="1"/>
    <col min="13313" max="13313" width="13.42578125" customWidth="1"/>
    <col min="13314" max="13314" width="13.85546875" customWidth="1"/>
    <col min="13315" max="13315" width="34" customWidth="1"/>
    <col min="13316" max="13316" width="25.42578125" customWidth="1"/>
    <col min="13317" max="13317" width="12.42578125" customWidth="1"/>
    <col min="13318" max="13318" width="12.7109375" customWidth="1"/>
    <col min="13319" max="13319" width="11.7109375" customWidth="1"/>
    <col min="13320" max="13320" width="10" customWidth="1"/>
    <col min="13321" max="13321" width="14" customWidth="1"/>
    <col min="13322" max="13322" width="11.28515625" customWidth="1"/>
    <col min="13323" max="13323" width="12.42578125" customWidth="1"/>
    <col min="13569" max="13569" width="13.42578125" customWidth="1"/>
    <col min="13570" max="13570" width="13.85546875" customWidth="1"/>
    <col min="13571" max="13571" width="34" customWidth="1"/>
    <col min="13572" max="13572" width="25.42578125" customWidth="1"/>
    <col min="13573" max="13573" width="12.42578125" customWidth="1"/>
    <col min="13574" max="13574" width="12.7109375" customWidth="1"/>
    <col min="13575" max="13575" width="11.7109375" customWidth="1"/>
    <col min="13576" max="13576" width="10" customWidth="1"/>
    <col min="13577" max="13577" width="14" customWidth="1"/>
    <col min="13578" max="13578" width="11.28515625" customWidth="1"/>
    <col min="13579" max="13579" width="12.42578125" customWidth="1"/>
    <col min="13825" max="13825" width="13.42578125" customWidth="1"/>
    <col min="13826" max="13826" width="13.85546875" customWidth="1"/>
    <col min="13827" max="13827" width="34" customWidth="1"/>
    <col min="13828" max="13828" width="25.42578125" customWidth="1"/>
    <col min="13829" max="13829" width="12.42578125" customWidth="1"/>
    <col min="13830" max="13830" width="12.7109375" customWidth="1"/>
    <col min="13831" max="13831" width="11.7109375" customWidth="1"/>
    <col min="13832" max="13832" width="10" customWidth="1"/>
    <col min="13833" max="13833" width="14" customWidth="1"/>
    <col min="13834" max="13834" width="11.28515625" customWidth="1"/>
    <col min="13835" max="13835" width="12.42578125" customWidth="1"/>
    <col min="14081" max="14081" width="13.42578125" customWidth="1"/>
    <col min="14082" max="14082" width="13.85546875" customWidth="1"/>
    <col min="14083" max="14083" width="34" customWidth="1"/>
    <col min="14084" max="14084" width="25.42578125" customWidth="1"/>
    <col min="14085" max="14085" width="12.42578125" customWidth="1"/>
    <col min="14086" max="14086" width="12.7109375" customWidth="1"/>
    <col min="14087" max="14087" width="11.7109375" customWidth="1"/>
    <col min="14088" max="14088" width="10" customWidth="1"/>
    <col min="14089" max="14089" width="14" customWidth="1"/>
    <col min="14090" max="14090" width="11.28515625" customWidth="1"/>
    <col min="14091" max="14091" width="12.42578125" customWidth="1"/>
    <col min="14337" max="14337" width="13.42578125" customWidth="1"/>
    <col min="14338" max="14338" width="13.85546875" customWidth="1"/>
    <col min="14339" max="14339" width="34" customWidth="1"/>
    <col min="14340" max="14340" width="25.42578125" customWidth="1"/>
    <col min="14341" max="14341" width="12.42578125" customWidth="1"/>
    <col min="14342" max="14342" width="12.7109375" customWidth="1"/>
    <col min="14343" max="14343" width="11.7109375" customWidth="1"/>
    <col min="14344" max="14344" width="10" customWidth="1"/>
    <col min="14345" max="14345" width="14" customWidth="1"/>
    <col min="14346" max="14346" width="11.28515625" customWidth="1"/>
    <col min="14347" max="14347" width="12.42578125" customWidth="1"/>
    <col min="14593" max="14593" width="13.42578125" customWidth="1"/>
    <col min="14594" max="14594" width="13.85546875" customWidth="1"/>
    <col min="14595" max="14595" width="34" customWidth="1"/>
    <col min="14596" max="14596" width="25.42578125" customWidth="1"/>
    <col min="14597" max="14597" width="12.42578125" customWidth="1"/>
    <col min="14598" max="14598" width="12.7109375" customWidth="1"/>
    <col min="14599" max="14599" width="11.7109375" customWidth="1"/>
    <col min="14600" max="14600" width="10" customWidth="1"/>
    <col min="14601" max="14601" width="14" customWidth="1"/>
    <col min="14602" max="14602" width="11.28515625" customWidth="1"/>
    <col min="14603" max="14603" width="12.42578125" customWidth="1"/>
    <col min="14849" max="14849" width="13.42578125" customWidth="1"/>
    <col min="14850" max="14850" width="13.85546875" customWidth="1"/>
    <col min="14851" max="14851" width="34" customWidth="1"/>
    <col min="14852" max="14852" width="25.42578125" customWidth="1"/>
    <col min="14853" max="14853" width="12.42578125" customWidth="1"/>
    <col min="14854" max="14854" width="12.7109375" customWidth="1"/>
    <col min="14855" max="14855" width="11.7109375" customWidth="1"/>
    <col min="14856" max="14856" width="10" customWidth="1"/>
    <col min="14857" max="14857" width="14" customWidth="1"/>
    <col min="14858" max="14858" width="11.28515625" customWidth="1"/>
    <col min="14859" max="14859" width="12.42578125" customWidth="1"/>
    <col min="15105" max="15105" width="13.42578125" customWidth="1"/>
    <col min="15106" max="15106" width="13.85546875" customWidth="1"/>
    <col min="15107" max="15107" width="34" customWidth="1"/>
    <col min="15108" max="15108" width="25.42578125" customWidth="1"/>
    <col min="15109" max="15109" width="12.42578125" customWidth="1"/>
    <col min="15110" max="15110" width="12.7109375" customWidth="1"/>
    <col min="15111" max="15111" width="11.7109375" customWidth="1"/>
    <col min="15112" max="15112" width="10" customWidth="1"/>
    <col min="15113" max="15113" width="14" customWidth="1"/>
    <col min="15114" max="15114" width="11.28515625" customWidth="1"/>
    <col min="15115" max="15115" width="12.42578125" customWidth="1"/>
    <col min="15361" max="15361" width="13.42578125" customWidth="1"/>
    <col min="15362" max="15362" width="13.85546875" customWidth="1"/>
    <col min="15363" max="15363" width="34" customWidth="1"/>
    <col min="15364" max="15364" width="25.42578125" customWidth="1"/>
    <col min="15365" max="15365" width="12.42578125" customWidth="1"/>
    <col min="15366" max="15366" width="12.7109375" customWidth="1"/>
    <col min="15367" max="15367" width="11.7109375" customWidth="1"/>
    <col min="15368" max="15368" width="10" customWidth="1"/>
    <col min="15369" max="15369" width="14" customWidth="1"/>
    <col min="15370" max="15370" width="11.28515625" customWidth="1"/>
    <col min="15371" max="15371" width="12.42578125" customWidth="1"/>
    <col min="15617" max="15617" width="13.42578125" customWidth="1"/>
    <col min="15618" max="15618" width="13.85546875" customWidth="1"/>
    <col min="15619" max="15619" width="34" customWidth="1"/>
    <col min="15620" max="15620" width="25.42578125" customWidth="1"/>
    <col min="15621" max="15621" width="12.42578125" customWidth="1"/>
    <col min="15622" max="15622" width="12.7109375" customWidth="1"/>
    <col min="15623" max="15623" width="11.7109375" customWidth="1"/>
    <col min="15624" max="15624" width="10" customWidth="1"/>
    <col min="15625" max="15625" width="14" customWidth="1"/>
    <col min="15626" max="15626" width="11.28515625" customWidth="1"/>
    <col min="15627" max="15627" width="12.42578125" customWidth="1"/>
    <col min="15873" max="15873" width="13.42578125" customWidth="1"/>
    <col min="15874" max="15874" width="13.85546875" customWidth="1"/>
    <col min="15875" max="15875" width="34" customWidth="1"/>
    <col min="15876" max="15876" width="25.42578125" customWidth="1"/>
    <col min="15877" max="15877" width="12.42578125" customWidth="1"/>
    <col min="15878" max="15878" width="12.7109375" customWidth="1"/>
    <col min="15879" max="15879" width="11.7109375" customWidth="1"/>
    <col min="15880" max="15880" width="10" customWidth="1"/>
    <col min="15881" max="15881" width="14" customWidth="1"/>
    <col min="15882" max="15882" width="11.28515625" customWidth="1"/>
    <col min="15883" max="15883" width="12.42578125" customWidth="1"/>
    <col min="16129" max="16129" width="13.42578125" customWidth="1"/>
    <col min="16130" max="16130" width="13.85546875" customWidth="1"/>
    <col min="16131" max="16131" width="34" customWidth="1"/>
    <col min="16132" max="16132" width="25.42578125" customWidth="1"/>
    <col min="16133" max="16133" width="12.42578125" customWidth="1"/>
    <col min="16134" max="16134" width="12.7109375" customWidth="1"/>
    <col min="16135" max="16135" width="11.7109375" customWidth="1"/>
    <col min="16136" max="16136" width="10" customWidth="1"/>
    <col min="16137" max="16137" width="14" customWidth="1"/>
    <col min="16138" max="16138" width="11.28515625" customWidth="1"/>
    <col min="16139" max="16139" width="12.42578125" customWidth="1"/>
  </cols>
  <sheetData>
    <row r="1" spans="1:13" ht="15.75" x14ac:dyDescent="0.25">
      <c r="A1" s="51" t="s">
        <v>1</v>
      </c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3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2" t="s">
        <v>8</v>
      </c>
      <c r="H2" s="2" t="s">
        <v>9</v>
      </c>
      <c r="I2" s="3" t="s">
        <v>10</v>
      </c>
      <c r="J2" s="1" t="s">
        <v>11</v>
      </c>
      <c r="K2" s="2" t="s">
        <v>12</v>
      </c>
      <c r="M2" s="4"/>
    </row>
    <row r="3" spans="1:13" x14ac:dyDescent="0.25">
      <c r="A3" s="5">
        <v>44210</v>
      </c>
      <c r="B3" s="6" t="s">
        <v>13</v>
      </c>
      <c r="C3" s="6" t="s">
        <v>14</v>
      </c>
      <c r="D3" s="6" t="s">
        <v>15</v>
      </c>
      <c r="E3" s="6">
        <v>150</v>
      </c>
      <c r="F3" s="6"/>
      <c r="G3" s="6"/>
      <c r="H3" s="6"/>
      <c r="I3" s="6">
        <f t="shared" ref="I3:I9" si="0">E3-G3</f>
        <v>150</v>
      </c>
      <c r="J3" s="6">
        <v>580</v>
      </c>
      <c r="K3" s="6">
        <f t="shared" ref="K3:K9" si="1">I3*J3</f>
        <v>87000</v>
      </c>
    </row>
    <row r="4" spans="1:13" x14ac:dyDescent="0.25">
      <c r="A4" s="5">
        <v>44216</v>
      </c>
      <c r="B4" s="6" t="s">
        <v>16</v>
      </c>
      <c r="C4" s="6" t="s">
        <v>14</v>
      </c>
      <c r="D4" s="6" t="s">
        <v>15</v>
      </c>
      <c r="E4" s="6">
        <v>40</v>
      </c>
      <c r="F4" s="6"/>
      <c r="G4" s="6"/>
      <c r="H4" s="6"/>
      <c r="I4" s="6">
        <f t="shared" si="0"/>
        <v>40</v>
      </c>
      <c r="J4" s="6">
        <v>580</v>
      </c>
      <c r="K4" s="6">
        <f t="shared" si="1"/>
        <v>23200</v>
      </c>
    </row>
    <row r="5" spans="1:13" x14ac:dyDescent="0.25">
      <c r="A5" s="5">
        <v>44222</v>
      </c>
      <c r="B5" s="6" t="s">
        <v>17</v>
      </c>
      <c r="C5" s="6" t="s">
        <v>14</v>
      </c>
      <c r="D5" s="6" t="s">
        <v>15</v>
      </c>
      <c r="E5" s="6">
        <v>45</v>
      </c>
      <c r="F5" s="6"/>
      <c r="G5" s="6"/>
      <c r="H5" s="6"/>
      <c r="I5" s="6">
        <f t="shared" si="0"/>
        <v>45</v>
      </c>
      <c r="J5" s="6">
        <v>580</v>
      </c>
      <c r="K5" s="6">
        <f t="shared" si="1"/>
        <v>26100</v>
      </c>
    </row>
    <row r="6" spans="1:13" x14ac:dyDescent="0.25">
      <c r="A6" s="5">
        <v>44231</v>
      </c>
      <c r="B6" s="6" t="s">
        <v>18</v>
      </c>
      <c r="C6" s="6" t="s">
        <v>14</v>
      </c>
      <c r="D6" s="6" t="s">
        <v>15</v>
      </c>
      <c r="E6" s="6">
        <v>103</v>
      </c>
      <c r="F6" s="6"/>
      <c r="G6" s="6"/>
      <c r="H6" s="6"/>
      <c r="I6" s="6">
        <f t="shared" si="0"/>
        <v>103</v>
      </c>
      <c r="J6" s="6">
        <v>580</v>
      </c>
      <c r="K6" s="6">
        <f t="shared" si="1"/>
        <v>59740</v>
      </c>
    </row>
    <row r="7" spans="1:13" x14ac:dyDescent="0.25">
      <c r="A7" s="5">
        <v>44239</v>
      </c>
      <c r="B7" s="6" t="s">
        <v>19</v>
      </c>
      <c r="C7" s="6" t="s">
        <v>14</v>
      </c>
      <c r="D7" s="6" t="s">
        <v>15</v>
      </c>
      <c r="E7" s="6">
        <v>47</v>
      </c>
      <c r="F7" s="6"/>
      <c r="G7" s="6"/>
      <c r="H7" s="6"/>
      <c r="I7" s="6">
        <f t="shared" si="0"/>
        <v>47</v>
      </c>
      <c r="J7" s="6">
        <v>580</v>
      </c>
      <c r="K7" s="6">
        <f t="shared" si="1"/>
        <v>27260</v>
      </c>
    </row>
    <row r="8" spans="1:13" x14ac:dyDescent="0.25">
      <c r="A8" s="5">
        <v>44245</v>
      </c>
      <c r="B8" s="6" t="s">
        <v>20</v>
      </c>
      <c r="C8" s="6" t="s">
        <v>14</v>
      </c>
      <c r="D8" s="6" t="s">
        <v>15</v>
      </c>
      <c r="E8" s="6">
        <v>100</v>
      </c>
      <c r="F8" s="6"/>
      <c r="G8" s="6"/>
      <c r="H8" s="6"/>
      <c r="I8" s="6">
        <f t="shared" si="0"/>
        <v>100</v>
      </c>
      <c r="J8" s="6">
        <v>580</v>
      </c>
      <c r="K8" s="6">
        <f t="shared" si="1"/>
        <v>58000</v>
      </c>
    </row>
    <row r="9" spans="1:13" x14ac:dyDescent="0.25">
      <c r="A9" s="5">
        <v>44266</v>
      </c>
      <c r="B9" s="6" t="s">
        <v>21</v>
      </c>
      <c r="C9" s="6" t="s">
        <v>14</v>
      </c>
      <c r="D9" s="6" t="s">
        <v>15</v>
      </c>
      <c r="E9" s="6">
        <v>70</v>
      </c>
      <c r="F9" s="6"/>
      <c r="G9" s="6"/>
      <c r="H9" s="6"/>
      <c r="I9" s="6">
        <f t="shared" si="0"/>
        <v>70</v>
      </c>
      <c r="J9" s="6">
        <v>580</v>
      </c>
      <c r="K9" s="6">
        <f t="shared" si="1"/>
        <v>40600</v>
      </c>
    </row>
    <row r="10" spans="1:13" x14ac:dyDescent="0.25">
      <c r="L10" s="6" t="s">
        <v>23</v>
      </c>
      <c r="M10" s="6" t="s">
        <v>24</v>
      </c>
    </row>
    <row r="11" spans="1:13" x14ac:dyDescent="0.25">
      <c r="A11" s="5">
        <v>44212</v>
      </c>
      <c r="B11" s="6" t="s">
        <v>25</v>
      </c>
      <c r="C11" s="6" t="s">
        <v>14</v>
      </c>
      <c r="D11" s="6" t="s">
        <v>26</v>
      </c>
      <c r="E11" s="6">
        <v>114</v>
      </c>
      <c r="F11" s="6"/>
      <c r="G11" s="6"/>
      <c r="H11" s="6"/>
      <c r="I11" s="6">
        <f>E11-G11</f>
        <v>114</v>
      </c>
      <c r="J11" s="6">
        <f>53000*0.01</f>
        <v>530</v>
      </c>
      <c r="K11" s="7">
        <f>I11*J11</f>
        <v>60420</v>
      </c>
      <c r="L11" s="6">
        <v>53000</v>
      </c>
      <c r="M11" s="8" t="s">
        <v>27</v>
      </c>
    </row>
    <row r="12" spans="1:13" x14ac:dyDescent="0.25">
      <c r="A12" s="5">
        <v>44218</v>
      </c>
      <c r="B12" s="6" t="s">
        <v>28</v>
      </c>
      <c r="C12" s="6" t="s">
        <v>14</v>
      </c>
      <c r="D12" s="6" t="s">
        <v>26</v>
      </c>
      <c r="E12" s="6">
        <v>77</v>
      </c>
      <c r="F12" s="6"/>
      <c r="G12" s="6"/>
      <c r="H12" s="6"/>
      <c r="I12" s="6">
        <f>E12-G12</f>
        <v>77</v>
      </c>
      <c r="J12" s="6">
        <f>53000*0.01</f>
        <v>530</v>
      </c>
      <c r="K12" s="7">
        <f>I12*J12</f>
        <v>40810</v>
      </c>
      <c r="L12" s="6">
        <v>53000</v>
      </c>
      <c r="M12" s="8" t="s">
        <v>27</v>
      </c>
    </row>
    <row r="13" spans="1:13" x14ac:dyDescent="0.25">
      <c r="A13" s="5">
        <v>44233</v>
      </c>
      <c r="B13" s="6" t="s">
        <v>29</v>
      </c>
      <c r="C13" s="6" t="s">
        <v>14</v>
      </c>
      <c r="D13" s="6" t="s">
        <v>26</v>
      </c>
      <c r="E13" s="6">
        <v>100</v>
      </c>
      <c r="F13" s="6"/>
      <c r="G13" s="6">
        <v>4</v>
      </c>
      <c r="H13" s="6"/>
      <c r="I13" s="6">
        <f>E13-G13</f>
        <v>96</v>
      </c>
      <c r="J13" s="6">
        <f>53000*0.01</f>
        <v>530</v>
      </c>
      <c r="K13" s="7">
        <f>I13*J13</f>
        <v>50880</v>
      </c>
      <c r="L13" s="6">
        <v>53000</v>
      </c>
      <c r="M13" s="8" t="s">
        <v>27</v>
      </c>
    </row>
    <row r="14" spans="1:13" x14ac:dyDescent="0.25">
      <c r="A14" s="5">
        <v>44240</v>
      </c>
      <c r="B14" s="6" t="s">
        <v>30</v>
      </c>
      <c r="C14" s="6" t="s">
        <v>14</v>
      </c>
      <c r="D14" s="6" t="s">
        <v>26</v>
      </c>
      <c r="E14" s="6">
        <v>95</v>
      </c>
      <c r="F14" s="6"/>
      <c r="G14" s="6"/>
      <c r="H14" s="6"/>
      <c r="I14" s="6">
        <f>E14-G14</f>
        <v>95</v>
      </c>
      <c r="J14" s="6">
        <f>53000*0.01</f>
        <v>530</v>
      </c>
      <c r="K14" s="7">
        <f>I14*J14</f>
        <v>50350</v>
      </c>
      <c r="L14" s="6">
        <v>53000</v>
      </c>
      <c r="M14" s="8" t="s">
        <v>27</v>
      </c>
    </row>
    <row r="15" spans="1:13" x14ac:dyDescent="0.25">
      <c r="A15" s="5">
        <v>44262</v>
      </c>
      <c r="B15" s="6" t="s">
        <v>31</v>
      </c>
      <c r="C15" s="6" t="s">
        <v>14</v>
      </c>
      <c r="D15" s="6" t="s">
        <v>26</v>
      </c>
      <c r="E15" s="6">
        <v>100</v>
      </c>
      <c r="F15" s="6"/>
      <c r="G15" s="6"/>
      <c r="H15" s="6"/>
      <c r="I15" s="6">
        <f>E15-G15</f>
        <v>100</v>
      </c>
      <c r="J15" s="6">
        <f>53000*0.01</f>
        <v>530</v>
      </c>
      <c r="K15" s="7">
        <f>I15*J15</f>
        <v>53000</v>
      </c>
      <c r="L15" s="6">
        <v>53000</v>
      </c>
      <c r="M15" s="8" t="s">
        <v>27</v>
      </c>
    </row>
    <row r="17" spans="1:11" x14ac:dyDescent="0.25">
      <c r="A17" s="5">
        <v>44217</v>
      </c>
      <c r="B17" s="6" t="s">
        <v>33</v>
      </c>
      <c r="C17" s="6" t="s">
        <v>14</v>
      </c>
      <c r="D17" s="6" t="s">
        <v>34</v>
      </c>
      <c r="E17" s="6">
        <f>(143.94*112)/150</f>
        <v>107.47519999999999</v>
      </c>
      <c r="F17" s="6">
        <v>15.94</v>
      </c>
      <c r="G17" s="6">
        <v>4.4580000000000002</v>
      </c>
      <c r="H17" s="6">
        <v>6.1550000000000002</v>
      </c>
      <c r="I17" s="6">
        <f>E17-F17-G17-H17</f>
        <v>80.922199999999989</v>
      </c>
      <c r="J17" s="6">
        <v>510</v>
      </c>
      <c r="K17" s="6">
        <f>I17*J17</f>
        <v>41270.321999999993</v>
      </c>
    </row>
    <row r="18" spans="1:11" x14ac:dyDescent="0.25">
      <c r="A18" s="5">
        <v>44259</v>
      </c>
      <c r="B18" s="6" t="s">
        <v>35</v>
      </c>
      <c r="C18" s="6" t="s">
        <v>14</v>
      </c>
      <c r="D18" s="6" t="s">
        <v>34</v>
      </c>
      <c r="E18" s="6">
        <v>40</v>
      </c>
      <c r="F18" s="6"/>
      <c r="G18" s="6"/>
      <c r="H18" s="6"/>
      <c r="I18" s="6">
        <f>E18-F18-G18-H18</f>
        <v>40</v>
      </c>
      <c r="J18" s="6">
        <v>510</v>
      </c>
      <c r="K18" s="6">
        <f>I18*J18</f>
        <v>20400</v>
      </c>
    </row>
    <row r="19" spans="1:1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1" spans="1:11" ht="16.5" thickBot="1" x14ac:dyDescent="0.3">
      <c r="A21" s="51" t="s">
        <v>36</v>
      </c>
      <c r="B21" s="51"/>
      <c r="C21" s="51"/>
      <c r="D21" s="51"/>
      <c r="E21" s="51"/>
      <c r="F21" s="51"/>
      <c r="G21" s="51"/>
      <c r="H21" s="51"/>
      <c r="I21" s="51"/>
    </row>
    <row r="22" spans="1:11" x14ac:dyDescent="0.25">
      <c r="A22" s="9" t="s">
        <v>2</v>
      </c>
      <c r="B22" s="10" t="s">
        <v>37</v>
      </c>
      <c r="C22" s="10" t="s">
        <v>4</v>
      </c>
      <c r="D22" s="10" t="s">
        <v>5</v>
      </c>
      <c r="E22" s="10" t="s">
        <v>6</v>
      </c>
      <c r="F22" s="11" t="s">
        <v>8</v>
      </c>
      <c r="G22" s="12" t="s">
        <v>38</v>
      </c>
      <c r="H22" s="10" t="s">
        <v>11</v>
      </c>
      <c r="I22" s="10" t="s">
        <v>39</v>
      </c>
    </row>
    <row r="23" spans="1:11" x14ac:dyDescent="0.25">
      <c r="A23" s="13">
        <v>44237</v>
      </c>
      <c r="B23" s="6" t="s">
        <v>40</v>
      </c>
      <c r="C23" s="14" t="s">
        <v>41</v>
      </c>
      <c r="D23" s="15" t="s">
        <v>42</v>
      </c>
      <c r="E23" s="14">
        <v>50</v>
      </c>
      <c r="F23" s="14"/>
      <c r="G23" s="14">
        <f>E23-F23</f>
        <v>50</v>
      </c>
      <c r="H23" s="14">
        <v>700</v>
      </c>
      <c r="I23" s="14">
        <f>G23*H23</f>
        <v>35000</v>
      </c>
    </row>
    <row r="24" spans="1:11" x14ac:dyDescent="0.25">
      <c r="A24" s="13">
        <v>44259</v>
      </c>
      <c r="B24" s="14" t="s">
        <v>43</v>
      </c>
      <c r="C24" s="14" t="s">
        <v>41</v>
      </c>
      <c r="D24" s="14" t="s">
        <v>42</v>
      </c>
      <c r="E24" s="14">
        <v>28</v>
      </c>
      <c r="F24" s="14">
        <v>28</v>
      </c>
      <c r="G24" s="14">
        <f>E24-F24</f>
        <v>0</v>
      </c>
      <c r="H24" s="14">
        <v>700</v>
      </c>
      <c r="I24" s="14">
        <f>G24*H24</f>
        <v>0</v>
      </c>
    </row>
    <row r="25" spans="1:11" x14ac:dyDescent="0.25">
      <c r="A25" s="13">
        <v>44269</v>
      </c>
      <c r="B25" s="14" t="s">
        <v>22</v>
      </c>
      <c r="C25" s="14" t="s">
        <v>41</v>
      </c>
      <c r="D25" s="14" t="s">
        <v>42</v>
      </c>
      <c r="E25" s="14">
        <v>15</v>
      </c>
      <c r="F25" s="14"/>
      <c r="G25" s="14">
        <f>E25-F25</f>
        <v>15</v>
      </c>
      <c r="H25" s="14">
        <v>700</v>
      </c>
      <c r="I25" s="14">
        <f>G25*H25</f>
        <v>10500</v>
      </c>
    </row>
    <row r="26" spans="1:11" x14ac:dyDescent="0.25">
      <c r="A26" s="16"/>
      <c r="B26" s="16"/>
      <c r="C26" s="16"/>
      <c r="D26" s="16"/>
      <c r="E26" s="16"/>
      <c r="F26" s="16"/>
      <c r="G26" s="16"/>
      <c r="H26" s="16"/>
      <c r="I26" s="16"/>
    </row>
    <row r="27" spans="1:11" x14ac:dyDescent="0.25">
      <c r="A27" s="13">
        <v>44259</v>
      </c>
      <c r="B27" s="14" t="s">
        <v>45</v>
      </c>
      <c r="C27" s="14" t="s">
        <v>41</v>
      </c>
      <c r="D27" s="14" t="s">
        <v>46</v>
      </c>
      <c r="E27" s="14">
        <v>36</v>
      </c>
      <c r="F27" s="14"/>
      <c r="G27" s="14">
        <f>E27-F27</f>
        <v>36</v>
      </c>
      <c r="H27" s="14">
        <v>590</v>
      </c>
      <c r="I27" s="14">
        <f>G27*H27</f>
        <v>21240</v>
      </c>
    </row>
    <row r="28" spans="1:11" x14ac:dyDescent="0.25">
      <c r="A28" s="13">
        <v>44261</v>
      </c>
      <c r="B28" s="14" t="s">
        <v>47</v>
      </c>
      <c r="C28" s="14" t="s">
        <v>41</v>
      </c>
      <c r="D28" s="14" t="s">
        <v>46</v>
      </c>
      <c r="E28" s="14">
        <v>6</v>
      </c>
      <c r="F28" s="14"/>
      <c r="G28" s="14">
        <f>E28-F28</f>
        <v>6</v>
      </c>
      <c r="H28" s="14">
        <v>590</v>
      </c>
      <c r="I28" s="14">
        <f>G28*H28</f>
        <v>3540</v>
      </c>
    </row>
    <row r="30" spans="1:11" ht="19.5" thickBot="1" x14ac:dyDescent="0.35">
      <c r="A30" s="50" t="s">
        <v>52</v>
      </c>
      <c r="B30" s="50"/>
      <c r="C30" s="50"/>
      <c r="D30" s="50"/>
      <c r="E30" s="50"/>
      <c r="F30" s="50"/>
      <c r="G30" s="50"/>
    </row>
    <row r="31" spans="1:11" x14ac:dyDescent="0.25">
      <c r="A31" s="17" t="s">
        <v>2</v>
      </c>
      <c r="B31" s="18" t="s">
        <v>3</v>
      </c>
      <c r="C31" s="19" t="s">
        <v>4</v>
      </c>
      <c r="D31" s="19" t="s">
        <v>5</v>
      </c>
      <c r="E31" s="19" t="s">
        <v>6</v>
      </c>
      <c r="F31" s="19" t="s">
        <v>11</v>
      </c>
      <c r="G31" s="19" t="s">
        <v>53</v>
      </c>
    </row>
    <row r="32" spans="1:11" x14ac:dyDescent="0.25">
      <c r="A32" s="5">
        <v>44250</v>
      </c>
      <c r="B32" s="6">
        <v>8649088</v>
      </c>
      <c r="C32" s="6" t="s">
        <v>54</v>
      </c>
      <c r="D32" s="6" t="s">
        <v>55</v>
      </c>
      <c r="E32" s="20">
        <v>29</v>
      </c>
      <c r="F32" s="20">
        <v>1750</v>
      </c>
      <c r="G32" s="21">
        <f>E32*F32</f>
        <v>50750</v>
      </c>
    </row>
    <row r="33" spans="1:9" x14ac:dyDescent="0.25">
      <c r="A33" s="5">
        <v>44263</v>
      </c>
      <c r="B33" s="6">
        <v>8649091</v>
      </c>
      <c r="C33" s="6" t="s">
        <v>56</v>
      </c>
      <c r="D33" s="6" t="s">
        <v>55</v>
      </c>
      <c r="E33" s="20">
        <v>33</v>
      </c>
      <c r="F33" s="20">
        <v>1400</v>
      </c>
      <c r="G33" s="21">
        <f>E33*F33</f>
        <v>46200</v>
      </c>
    </row>
    <row r="34" spans="1:9" x14ac:dyDescent="0.25">
      <c r="A34" s="6"/>
      <c r="B34" s="6"/>
      <c r="C34" s="6"/>
      <c r="D34" s="6"/>
      <c r="E34" s="20"/>
      <c r="F34" s="20"/>
      <c r="G34" s="20"/>
    </row>
    <row r="35" spans="1:9" x14ac:dyDescent="0.25">
      <c r="E35" s="23"/>
      <c r="F35" s="23"/>
      <c r="G35" s="23"/>
      <c r="H35" s="6" t="s">
        <v>123</v>
      </c>
      <c r="I35" s="6" t="s">
        <v>24</v>
      </c>
    </row>
    <row r="36" spans="1:9" x14ac:dyDescent="0.25">
      <c r="A36" s="5">
        <v>44258</v>
      </c>
      <c r="B36" s="25" t="s">
        <v>57</v>
      </c>
      <c r="C36" s="6" t="s">
        <v>56</v>
      </c>
      <c r="D36" s="6" t="s">
        <v>58</v>
      </c>
      <c r="E36" s="20">
        <v>40</v>
      </c>
      <c r="F36" s="20">
        <f>980*5.83</f>
        <v>5713.4</v>
      </c>
      <c r="G36" s="47">
        <f>E36*F36</f>
        <v>228536</v>
      </c>
      <c r="H36" s="6">
        <v>980</v>
      </c>
      <c r="I36" s="6">
        <v>5.83</v>
      </c>
    </row>
    <row r="38" spans="1:9" ht="14.45" customHeight="1" x14ac:dyDescent="0.25">
      <c r="A38" s="51" t="s">
        <v>59</v>
      </c>
      <c r="B38" s="51"/>
      <c r="C38" s="51"/>
      <c r="D38" s="51"/>
      <c r="E38" s="51"/>
      <c r="F38" s="51"/>
      <c r="G38" s="51"/>
    </row>
    <row r="39" spans="1:9" ht="15" customHeight="1" thickBot="1" x14ac:dyDescent="0.3">
      <c r="A39" s="48"/>
      <c r="B39" s="48"/>
      <c r="C39" s="48"/>
      <c r="D39" s="48"/>
      <c r="E39" s="48"/>
      <c r="F39" s="48"/>
      <c r="G39" s="48"/>
    </row>
    <row r="40" spans="1:9" x14ac:dyDescent="0.25">
      <c r="A40" s="26" t="s">
        <v>2</v>
      </c>
      <c r="B40" s="27" t="s">
        <v>60</v>
      </c>
      <c r="C40" s="27" t="s">
        <v>61</v>
      </c>
      <c r="D40" s="27" t="s">
        <v>5</v>
      </c>
      <c r="E40" s="28" t="s">
        <v>62</v>
      </c>
      <c r="F40" s="27" t="s">
        <v>63</v>
      </c>
      <c r="G40" s="27" t="s">
        <v>53</v>
      </c>
    </row>
    <row r="41" spans="1:9" x14ac:dyDescent="0.25">
      <c r="A41" s="13">
        <v>44215</v>
      </c>
      <c r="B41" s="14">
        <v>27775</v>
      </c>
      <c r="C41" s="14" t="s">
        <v>124</v>
      </c>
      <c r="D41" s="14" t="s">
        <v>65</v>
      </c>
      <c r="E41" s="14">
        <v>15000</v>
      </c>
      <c r="F41" s="14">
        <f>(1.05*0.7809)*1.125</f>
        <v>0.922438125</v>
      </c>
      <c r="G41" s="14">
        <f>E41*F41</f>
        <v>13836.571875</v>
      </c>
    </row>
    <row r="42" spans="1:9" x14ac:dyDescent="0.25">
      <c r="A42" s="13">
        <v>44236</v>
      </c>
      <c r="B42" s="14">
        <v>28223</v>
      </c>
      <c r="C42" s="14" t="s">
        <v>124</v>
      </c>
      <c r="D42" s="14" t="s">
        <v>65</v>
      </c>
      <c r="E42" s="14">
        <v>20000</v>
      </c>
      <c r="F42" s="14">
        <f>(1.05*0.7809)*1.125</f>
        <v>0.922438125</v>
      </c>
      <c r="G42" s="14">
        <f>E42*F42</f>
        <v>18448.762500000001</v>
      </c>
    </row>
    <row r="43" spans="1:9" x14ac:dyDescent="0.25">
      <c r="A43" s="13">
        <v>44265</v>
      </c>
      <c r="B43" s="14">
        <v>28793</v>
      </c>
      <c r="C43" s="14" t="s">
        <v>124</v>
      </c>
      <c r="D43" s="14" t="s">
        <v>65</v>
      </c>
      <c r="E43" s="14">
        <v>10000</v>
      </c>
      <c r="F43" s="14">
        <f>(1.05*0.8609)*1.125</f>
        <v>1.016938125</v>
      </c>
      <c r="G43" s="14">
        <f>E43*F43</f>
        <v>10169.38125</v>
      </c>
    </row>
    <row r="44" spans="1:9" x14ac:dyDescent="0.25">
      <c r="A44" s="13">
        <v>44265</v>
      </c>
      <c r="B44" s="14">
        <v>28793</v>
      </c>
      <c r="C44" s="14" t="s">
        <v>125</v>
      </c>
      <c r="D44" s="14" t="s">
        <v>65</v>
      </c>
      <c r="E44" s="14">
        <v>5000</v>
      </c>
      <c r="F44" s="14">
        <f>(1.05*5.3704)*1.125</f>
        <v>6.3437850000000005</v>
      </c>
      <c r="G44" s="14">
        <f>E44*F44</f>
        <v>31718.925000000003</v>
      </c>
    </row>
    <row r="45" spans="1:9" x14ac:dyDescent="0.25">
      <c r="A45" s="16"/>
      <c r="B45" s="16"/>
      <c r="C45" s="16"/>
      <c r="D45" s="16"/>
      <c r="E45" s="16"/>
      <c r="F45" s="16"/>
      <c r="G45" s="16"/>
    </row>
    <row r="46" spans="1:9" x14ac:dyDescent="0.25">
      <c r="A46" s="13">
        <v>44237</v>
      </c>
      <c r="B46" s="30" t="s">
        <v>67</v>
      </c>
      <c r="C46" s="14" t="s">
        <v>126</v>
      </c>
      <c r="D46" s="14" t="s">
        <v>69</v>
      </c>
      <c r="E46" s="14">
        <f>100*150</f>
        <v>15000</v>
      </c>
      <c r="F46" s="14">
        <v>0.85</v>
      </c>
      <c r="G46" s="15">
        <f>E46*F46</f>
        <v>12750</v>
      </c>
    </row>
    <row r="47" spans="1:9" x14ac:dyDescent="0.25">
      <c r="A47" s="13">
        <v>44237</v>
      </c>
      <c r="B47" s="30" t="s">
        <v>70</v>
      </c>
      <c r="C47" s="14" t="s">
        <v>126</v>
      </c>
      <c r="D47" s="14" t="s">
        <v>69</v>
      </c>
      <c r="E47" s="14">
        <f>100*26</f>
        <v>2600</v>
      </c>
      <c r="F47" s="14">
        <v>0.90134999999999998</v>
      </c>
      <c r="G47" s="15">
        <f>E47*F47</f>
        <v>2343.5099999999998</v>
      </c>
    </row>
    <row r="48" spans="1:9" x14ac:dyDescent="0.25">
      <c r="A48" s="14"/>
      <c r="B48" s="14"/>
      <c r="C48" s="14"/>
      <c r="D48" s="14"/>
      <c r="E48" s="14"/>
      <c r="F48" s="14"/>
      <c r="G48" s="15"/>
    </row>
    <row r="50" spans="1:7" ht="16.5" thickBot="1" x14ac:dyDescent="0.3">
      <c r="A50" s="48" t="s">
        <v>71</v>
      </c>
      <c r="B50" s="48"/>
      <c r="C50" s="48"/>
      <c r="D50" s="48"/>
      <c r="E50" s="48"/>
      <c r="F50" s="48"/>
      <c r="G50" s="48"/>
    </row>
    <row r="51" spans="1:7" x14ac:dyDescent="0.25">
      <c r="A51" s="31" t="s">
        <v>2</v>
      </c>
      <c r="B51" s="32" t="s">
        <v>72</v>
      </c>
      <c r="C51" s="32" t="s">
        <v>4</v>
      </c>
      <c r="D51" s="32" t="s">
        <v>5</v>
      </c>
      <c r="E51" s="32" t="s">
        <v>62</v>
      </c>
      <c r="F51" s="32" t="s">
        <v>11</v>
      </c>
      <c r="G51" s="32" t="s">
        <v>53</v>
      </c>
    </row>
    <row r="52" spans="1:7" x14ac:dyDescent="0.25">
      <c r="A52" s="5">
        <v>44216</v>
      </c>
      <c r="B52" s="6" t="s">
        <v>73</v>
      </c>
      <c r="C52" s="6" t="s">
        <v>74</v>
      </c>
      <c r="D52" s="6" t="s">
        <v>75</v>
      </c>
      <c r="E52" s="6">
        <v>18000</v>
      </c>
      <c r="F52" s="6">
        <f>(0.12477778*1.05)*1.125</f>
        <v>0.14739375262500001</v>
      </c>
      <c r="G52" s="6">
        <f>E52*F52</f>
        <v>2653.0875472500002</v>
      </c>
    </row>
    <row r="53" spans="1:7" x14ac:dyDescent="0.25">
      <c r="A53" s="6"/>
      <c r="B53" s="6"/>
      <c r="C53" s="6"/>
      <c r="D53" s="6"/>
      <c r="E53" s="6"/>
      <c r="F53" s="6"/>
      <c r="G53" s="6"/>
    </row>
    <row r="55" spans="1:7" x14ac:dyDescent="0.25">
      <c r="A55" s="5">
        <v>44216</v>
      </c>
      <c r="B55" s="6" t="s">
        <v>76</v>
      </c>
      <c r="C55" s="6" t="s">
        <v>77</v>
      </c>
      <c r="D55" s="6" t="s">
        <v>78</v>
      </c>
      <c r="E55" s="6">
        <v>6000</v>
      </c>
      <c r="F55" s="6">
        <f>(0.38*1.05)*1.125</f>
        <v>0.44887500000000002</v>
      </c>
      <c r="G55" s="6">
        <f>E55*F55</f>
        <v>2693.25</v>
      </c>
    </row>
    <row r="56" spans="1:7" x14ac:dyDescent="0.25">
      <c r="A56" s="6"/>
      <c r="B56" s="6"/>
      <c r="C56" s="6"/>
      <c r="D56" s="6"/>
      <c r="E56" s="6"/>
      <c r="F56" s="6"/>
      <c r="G56" s="6"/>
    </row>
    <row r="58" spans="1:7" ht="15.75" x14ac:dyDescent="0.25">
      <c r="A58" s="52" t="s">
        <v>79</v>
      </c>
      <c r="B58" s="52"/>
      <c r="C58" s="52"/>
      <c r="D58" s="52"/>
      <c r="E58" s="52"/>
      <c r="F58" s="52"/>
      <c r="G58" s="52"/>
    </row>
    <row r="59" spans="1:7" x14ac:dyDescent="0.25">
      <c r="A59" s="33" t="s">
        <v>2</v>
      </c>
      <c r="B59" s="33" t="s">
        <v>60</v>
      </c>
      <c r="C59" s="34" t="s">
        <v>61</v>
      </c>
      <c r="D59" s="35"/>
      <c r="E59" s="36" t="s">
        <v>62</v>
      </c>
      <c r="F59" s="34" t="s">
        <v>63</v>
      </c>
      <c r="G59" s="34" t="s">
        <v>53</v>
      </c>
    </row>
    <row r="60" spans="1:7" x14ac:dyDescent="0.25">
      <c r="A60" s="5">
        <v>44222</v>
      </c>
      <c r="B60" s="6" t="s">
        <v>80</v>
      </c>
      <c r="C60" s="6" t="s">
        <v>81</v>
      </c>
      <c r="D60" s="6" t="s">
        <v>82</v>
      </c>
      <c r="E60" s="6">
        <v>2000</v>
      </c>
      <c r="F60" s="37">
        <f>(1.05*1.0667)*1.125</f>
        <v>1.2600393750000001</v>
      </c>
      <c r="G60" s="38">
        <f>E60*F60</f>
        <v>2520.0787500000001</v>
      </c>
    </row>
    <row r="61" spans="1:7" x14ac:dyDescent="0.25">
      <c r="A61" s="5">
        <v>44222</v>
      </c>
      <c r="B61" s="6" t="s">
        <v>80</v>
      </c>
      <c r="C61" s="6" t="s">
        <v>83</v>
      </c>
      <c r="D61" s="6" t="s">
        <v>82</v>
      </c>
      <c r="E61" s="6">
        <v>1000</v>
      </c>
      <c r="F61" s="37">
        <f>(1.05*1.0667)*1.125</f>
        <v>1.2600393750000001</v>
      </c>
      <c r="G61" s="38">
        <f>E61*F61</f>
        <v>1260.0393750000001</v>
      </c>
    </row>
    <row r="62" spans="1:7" x14ac:dyDescent="0.25">
      <c r="A62" s="5">
        <v>44222</v>
      </c>
      <c r="B62" s="6" t="s">
        <v>84</v>
      </c>
      <c r="C62" s="6" t="s">
        <v>85</v>
      </c>
      <c r="D62" s="6" t="s">
        <v>86</v>
      </c>
      <c r="E62" s="6">
        <v>3000</v>
      </c>
      <c r="F62" s="37">
        <f>(1.05*1.1005)*1.125</f>
        <v>1.2999656250000002</v>
      </c>
      <c r="G62" s="38">
        <f>E62*F62</f>
        <v>3899.8968750000008</v>
      </c>
    </row>
    <row r="64" spans="1:7" x14ac:dyDescent="0.25">
      <c r="A64" s="49" t="s">
        <v>87</v>
      </c>
      <c r="B64" s="49"/>
      <c r="C64" s="49"/>
      <c r="D64" s="49"/>
      <c r="E64" s="49"/>
      <c r="F64" s="49"/>
      <c r="G64" s="49"/>
    </row>
    <row r="65" spans="1:8" x14ac:dyDescent="0.25">
      <c r="A65" s="49"/>
      <c r="B65" s="49"/>
      <c r="C65" s="49"/>
      <c r="D65" s="49"/>
      <c r="E65" s="49"/>
      <c r="F65" s="49"/>
      <c r="G65" s="49"/>
    </row>
    <row r="66" spans="1:8" x14ac:dyDescent="0.25">
      <c r="A66" s="1" t="s">
        <v>2</v>
      </c>
      <c r="B66" s="1" t="s">
        <v>88</v>
      </c>
      <c r="C66" s="1" t="s">
        <v>4</v>
      </c>
      <c r="D66" s="1" t="s">
        <v>5</v>
      </c>
      <c r="E66" s="1" t="s">
        <v>6</v>
      </c>
      <c r="F66" s="1" t="s">
        <v>89</v>
      </c>
      <c r="G66" s="1" t="s">
        <v>53</v>
      </c>
      <c r="H66" s="39" t="s">
        <v>90</v>
      </c>
    </row>
    <row r="67" spans="1:8" x14ac:dyDescent="0.25">
      <c r="A67" s="5">
        <v>44201</v>
      </c>
      <c r="B67" s="6" t="s">
        <v>91</v>
      </c>
      <c r="C67" s="6" t="s">
        <v>92</v>
      </c>
      <c r="D67" s="6" t="s">
        <v>87</v>
      </c>
      <c r="E67" s="6">
        <v>11000</v>
      </c>
      <c r="F67" s="6">
        <v>0.21</v>
      </c>
      <c r="G67" s="40">
        <f>E67*F67</f>
        <v>2310</v>
      </c>
      <c r="H67" s="41"/>
    </row>
    <row r="68" spans="1:8" x14ac:dyDescent="0.25">
      <c r="A68" s="5">
        <v>44201</v>
      </c>
      <c r="B68" s="6"/>
      <c r="C68" s="6" t="s">
        <v>93</v>
      </c>
      <c r="D68" s="6" t="s">
        <v>87</v>
      </c>
      <c r="E68" s="6">
        <v>900</v>
      </c>
      <c r="F68" s="6">
        <v>0.26</v>
      </c>
      <c r="G68" s="40">
        <f>E68*F68</f>
        <v>234</v>
      </c>
      <c r="H68" s="42">
        <f>G67+G68</f>
        <v>2544</v>
      </c>
    </row>
    <row r="69" spans="1:8" x14ac:dyDescent="0.25">
      <c r="A69" s="5"/>
      <c r="B69" s="6"/>
      <c r="C69" s="6"/>
      <c r="D69" s="6"/>
      <c r="E69" s="6"/>
      <c r="F69" s="6"/>
      <c r="G69" s="40"/>
      <c r="H69" s="42"/>
    </row>
    <row r="70" spans="1:8" x14ac:dyDescent="0.25">
      <c r="A70" s="5">
        <v>44229</v>
      </c>
      <c r="B70" s="6" t="s">
        <v>94</v>
      </c>
      <c r="C70" s="6" t="s">
        <v>95</v>
      </c>
      <c r="D70" s="6" t="s">
        <v>87</v>
      </c>
      <c r="E70" s="6">
        <v>2500</v>
      </c>
      <c r="F70" s="6">
        <v>0.32</v>
      </c>
      <c r="G70" s="40">
        <f>E70*F70</f>
        <v>800</v>
      </c>
      <c r="H70" s="43">
        <f>G70</f>
        <v>800</v>
      </c>
    </row>
    <row r="71" spans="1:8" x14ac:dyDescent="0.25">
      <c r="A71" s="5"/>
      <c r="B71" s="6"/>
      <c r="C71" s="6"/>
      <c r="D71" s="6"/>
      <c r="E71" s="6"/>
      <c r="F71" s="6"/>
      <c r="G71" s="40"/>
      <c r="H71" s="43"/>
    </row>
    <row r="72" spans="1:8" x14ac:dyDescent="0.25">
      <c r="A72" s="5">
        <v>44236</v>
      </c>
      <c r="B72" s="44" t="s">
        <v>96</v>
      </c>
      <c r="C72" s="6" t="s">
        <v>97</v>
      </c>
      <c r="D72" s="6" t="s">
        <v>87</v>
      </c>
      <c r="E72" s="6">
        <v>12000</v>
      </c>
      <c r="F72" s="6">
        <v>0.21</v>
      </c>
      <c r="G72" s="40">
        <f t="shared" ref="G72:G84" si="2">E72*F72</f>
        <v>2520</v>
      </c>
      <c r="H72" s="41"/>
    </row>
    <row r="73" spans="1:8" x14ac:dyDescent="0.25">
      <c r="A73" s="6"/>
      <c r="B73" s="6"/>
      <c r="C73" s="6" t="s">
        <v>98</v>
      </c>
      <c r="D73" s="6" t="s">
        <v>87</v>
      </c>
      <c r="E73" s="6">
        <v>1200</v>
      </c>
      <c r="F73" s="6">
        <v>0.26</v>
      </c>
      <c r="G73" s="40">
        <f t="shared" si="2"/>
        <v>312</v>
      </c>
      <c r="H73" s="41"/>
    </row>
    <row r="74" spans="1:8" x14ac:dyDescent="0.25">
      <c r="A74" s="6"/>
      <c r="B74" s="6"/>
      <c r="C74" s="6" t="s">
        <v>99</v>
      </c>
      <c r="D74" s="6" t="s">
        <v>87</v>
      </c>
      <c r="E74" s="6">
        <v>900</v>
      </c>
      <c r="F74" s="6">
        <v>0.26</v>
      </c>
      <c r="G74" s="40">
        <f t="shared" si="2"/>
        <v>234</v>
      </c>
      <c r="H74" s="41"/>
    </row>
    <row r="75" spans="1:8" x14ac:dyDescent="0.25">
      <c r="A75" s="6"/>
      <c r="B75" s="6"/>
      <c r="C75" s="6" t="s">
        <v>100</v>
      </c>
      <c r="D75" s="6" t="s">
        <v>87</v>
      </c>
      <c r="E75" s="6">
        <v>300</v>
      </c>
      <c r="F75" s="6">
        <v>0.26</v>
      </c>
      <c r="G75" s="40">
        <f t="shared" si="2"/>
        <v>78</v>
      </c>
      <c r="H75" s="41"/>
    </row>
    <row r="76" spans="1:8" x14ac:dyDescent="0.25">
      <c r="A76" s="6"/>
      <c r="B76" s="6"/>
      <c r="C76" s="6" t="s">
        <v>101</v>
      </c>
      <c r="D76" s="6" t="s">
        <v>87</v>
      </c>
      <c r="E76" s="6">
        <v>500</v>
      </c>
      <c r="F76" s="6">
        <v>0.26</v>
      </c>
      <c r="G76" s="40">
        <f t="shared" si="2"/>
        <v>130</v>
      </c>
      <c r="H76" s="41"/>
    </row>
    <row r="77" spans="1:8" x14ac:dyDescent="0.25">
      <c r="A77" s="6"/>
      <c r="B77" s="6"/>
      <c r="C77" s="6" t="s">
        <v>102</v>
      </c>
      <c r="D77" s="6" t="s">
        <v>87</v>
      </c>
      <c r="E77" s="6">
        <v>12000</v>
      </c>
      <c r="F77" s="6">
        <v>0.21</v>
      </c>
      <c r="G77" s="40">
        <f t="shared" si="2"/>
        <v>2520</v>
      </c>
      <c r="H77" s="41"/>
    </row>
    <row r="78" spans="1:8" x14ac:dyDescent="0.25">
      <c r="A78" s="5">
        <v>44236</v>
      </c>
      <c r="B78" s="44" t="s">
        <v>96</v>
      </c>
      <c r="C78" s="6" t="s">
        <v>103</v>
      </c>
      <c r="D78" s="6" t="s">
        <v>87</v>
      </c>
      <c r="E78" s="6">
        <v>600</v>
      </c>
      <c r="F78" s="6">
        <v>0.26</v>
      </c>
      <c r="G78" s="40">
        <f t="shared" si="2"/>
        <v>156</v>
      </c>
      <c r="H78" s="45">
        <f>G72+G73+G74+G75+G76+G77+G78</f>
        <v>5950</v>
      </c>
    </row>
    <row r="79" spans="1:8" x14ac:dyDescent="0.25">
      <c r="A79" s="5"/>
      <c r="B79" s="44"/>
      <c r="C79" s="6"/>
      <c r="D79" s="6"/>
      <c r="E79" s="6"/>
      <c r="F79" s="6"/>
      <c r="G79" s="40"/>
      <c r="H79" s="45"/>
    </row>
    <row r="80" spans="1:8" x14ac:dyDescent="0.25">
      <c r="A80" s="5">
        <v>44260</v>
      </c>
      <c r="B80" s="44" t="s">
        <v>104</v>
      </c>
      <c r="C80" s="6" t="s">
        <v>105</v>
      </c>
      <c r="D80" s="6" t="s">
        <v>87</v>
      </c>
      <c r="E80" s="6">
        <v>15000</v>
      </c>
      <c r="F80" s="6">
        <v>0.32</v>
      </c>
      <c r="G80" s="40">
        <f t="shared" si="2"/>
        <v>4800</v>
      </c>
      <c r="H80" s="41"/>
    </row>
    <row r="81" spans="1:9" x14ac:dyDescent="0.25">
      <c r="A81" s="6"/>
      <c r="B81" s="6"/>
      <c r="C81" s="6" t="s">
        <v>106</v>
      </c>
      <c r="D81" s="6" t="s">
        <v>87</v>
      </c>
      <c r="E81" s="6">
        <v>10000</v>
      </c>
      <c r="F81" s="6">
        <v>0.32</v>
      </c>
      <c r="G81" s="40">
        <f t="shared" si="2"/>
        <v>3200</v>
      </c>
      <c r="H81" s="41"/>
    </row>
    <row r="82" spans="1:9" x14ac:dyDescent="0.25">
      <c r="A82" s="6"/>
      <c r="B82" s="6"/>
      <c r="C82" s="6" t="s">
        <v>107</v>
      </c>
      <c r="D82" s="6" t="s">
        <v>87</v>
      </c>
      <c r="E82" s="6">
        <v>4000</v>
      </c>
      <c r="F82" s="6">
        <v>0.32</v>
      </c>
      <c r="G82" s="40">
        <f t="shared" si="2"/>
        <v>1280</v>
      </c>
    </row>
    <row r="83" spans="1:9" x14ac:dyDescent="0.25">
      <c r="A83" s="6"/>
      <c r="B83" s="6"/>
      <c r="C83" s="6" t="s">
        <v>108</v>
      </c>
      <c r="D83" s="6" t="s">
        <v>87</v>
      </c>
      <c r="E83" s="6">
        <v>400</v>
      </c>
      <c r="F83" s="6">
        <v>0.26</v>
      </c>
      <c r="G83" s="40">
        <f t="shared" si="2"/>
        <v>104</v>
      </c>
    </row>
    <row r="84" spans="1:9" x14ac:dyDescent="0.25">
      <c r="A84" s="6"/>
      <c r="B84" s="6"/>
      <c r="C84" s="6" t="s">
        <v>109</v>
      </c>
      <c r="D84" s="6" t="s">
        <v>87</v>
      </c>
      <c r="E84" s="6">
        <v>200</v>
      </c>
      <c r="F84" s="6">
        <v>0.26</v>
      </c>
      <c r="G84" s="40">
        <f t="shared" si="2"/>
        <v>52</v>
      </c>
      <c r="H84" s="42">
        <f>G80+G81+G82+G83+G84</f>
        <v>9436</v>
      </c>
    </row>
    <row r="86" spans="1:9" ht="19.5" thickBot="1" x14ac:dyDescent="0.35">
      <c r="A86" s="50" t="s">
        <v>127</v>
      </c>
      <c r="B86" s="50"/>
      <c r="C86" s="50"/>
      <c r="D86" s="50"/>
      <c r="E86" s="50"/>
      <c r="F86" s="50"/>
      <c r="G86" s="50"/>
    </row>
    <row r="87" spans="1:9" ht="30" x14ac:dyDescent="0.25">
      <c r="A87" s="17" t="s">
        <v>2</v>
      </c>
      <c r="B87" s="18" t="s">
        <v>3</v>
      </c>
      <c r="C87" s="19" t="s">
        <v>4</v>
      </c>
      <c r="D87" s="19" t="s">
        <v>5</v>
      </c>
      <c r="E87" s="46" t="s">
        <v>111</v>
      </c>
      <c r="F87" s="46" t="s">
        <v>128</v>
      </c>
      <c r="G87" s="19" t="s">
        <v>53</v>
      </c>
      <c r="H87" s="1" t="s">
        <v>123</v>
      </c>
      <c r="I87" s="1" t="s">
        <v>24</v>
      </c>
    </row>
    <row r="88" spans="1:9" x14ac:dyDescent="0.25">
      <c r="A88" s="5">
        <v>44219</v>
      </c>
      <c r="B88" s="6"/>
      <c r="C88" s="6" t="s">
        <v>114</v>
      </c>
      <c r="D88" s="6" t="s">
        <v>115</v>
      </c>
      <c r="E88" s="20">
        <v>240</v>
      </c>
      <c r="F88" s="20">
        <f>43*5.8</f>
        <v>249.4</v>
      </c>
      <c r="G88" s="21">
        <f>E88*F88</f>
        <v>59856</v>
      </c>
      <c r="H88" s="6">
        <v>43</v>
      </c>
      <c r="I88" s="6">
        <v>5.8</v>
      </c>
    </row>
    <row r="89" spans="1:9" x14ac:dyDescent="0.25">
      <c r="A89" s="5">
        <v>44254</v>
      </c>
      <c r="B89" s="6"/>
      <c r="C89" s="6" t="s">
        <v>114</v>
      </c>
      <c r="D89" s="6" t="s">
        <v>115</v>
      </c>
      <c r="E89" s="20">
        <v>220</v>
      </c>
      <c r="F89" s="20">
        <f>43*5.8</f>
        <v>249.4</v>
      </c>
      <c r="G89" s="21">
        <f>E89*F89</f>
        <v>54868</v>
      </c>
      <c r="H89" s="6">
        <v>43</v>
      </c>
      <c r="I89" s="6">
        <v>5.8</v>
      </c>
    </row>
    <row r="90" spans="1:9" x14ac:dyDescent="0.25">
      <c r="A90" s="5">
        <v>44257</v>
      </c>
      <c r="B90" s="6"/>
      <c r="C90" s="6" t="s">
        <v>114</v>
      </c>
      <c r="D90" s="6" t="s">
        <v>115</v>
      </c>
      <c r="E90" s="20">
        <v>300</v>
      </c>
      <c r="F90" s="20">
        <f>43*5.8</f>
        <v>249.4</v>
      </c>
      <c r="G90" s="21">
        <f>E90*F90</f>
        <v>74820</v>
      </c>
      <c r="H90" s="6">
        <v>43</v>
      </c>
      <c r="I90" s="6">
        <v>5.8</v>
      </c>
    </row>
    <row r="91" spans="1:9" x14ac:dyDescent="0.25">
      <c r="A91" s="6"/>
      <c r="B91" s="6"/>
      <c r="C91" s="6"/>
      <c r="D91" s="6"/>
      <c r="E91" s="20"/>
      <c r="F91" s="20"/>
      <c r="G91" s="20"/>
      <c r="H91" s="6"/>
      <c r="I91" s="6"/>
    </row>
  </sheetData>
  <mergeCells count="8">
    <mergeCell ref="A64:G65"/>
    <mergeCell ref="A86:G86"/>
    <mergeCell ref="A1:K1"/>
    <mergeCell ref="A21:I21"/>
    <mergeCell ref="A30:G30"/>
    <mergeCell ref="A38:G39"/>
    <mergeCell ref="A50:G50"/>
    <mergeCell ref="A58:G58"/>
  </mergeCells>
  <pageMargins left="0.7" right="0.7" top="0.75" bottom="0.75" header="0.3" footer="0.3"/>
  <pageSetup paperSize="9" scale="69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51863-4D76-4A6F-8189-4B9515FF559B}">
  <sheetPr>
    <pageSetUpPr fitToPage="1"/>
  </sheetPr>
  <dimension ref="A1:M113"/>
  <sheetViews>
    <sheetView workbookViewId="0">
      <selection activeCell="A142" sqref="A142"/>
    </sheetView>
  </sheetViews>
  <sheetFormatPr defaultRowHeight="15" x14ac:dyDescent="0.25"/>
  <cols>
    <col min="1" max="1" width="13.140625" customWidth="1"/>
    <col min="2" max="2" width="20.7109375" customWidth="1"/>
    <col min="3" max="3" width="23.140625" customWidth="1"/>
    <col min="4" max="4" width="24.140625" customWidth="1"/>
    <col min="5" max="5" width="12.28515625" customWidth="1"/>
    <col min="6" max="6" width="13.42578125" customWidth="1"/>
    <col min="7" max="7" width="13.28515625" customWidth="1"/>
    <col min="8" max="8" width="15.28515625" customWidth="1"/>
    <col min="9" max="9" width="11.5703125" customWidth="1"/>
    <col min="12" max="12" width="10.28515625" customWidth="1"/>
    <col min="257" max="257" width="13.140625" customWidth="1"/>
    <col min="258" max="258" width="20.7109375" customWidth="1"/>
    <col min="259" max="259" width="23.140625" customWidth="1"/>
    <col min="260" max="260" width="24.140625" customWidth="1"/>
    <col min="261" max="261" width="12.28515625" customWidth="1"/>
    <col min="262" max="262" width="13.42578125" customWidth="1"/>
    <col min="263" max="263" width="13.28515625" customWidth="1"/>
    <col min="264" max="264" width="15.28515625" customWidth="1"/>
    <col min="265" max="265" width="11.5703125" customWidth="1"/>
    <col min="268" max="268" width="10.28515625" customWidth="1"/>
    <col min="513" max="513" width="13.140625" customWidth="1"/>
    <col min="514" max="514" width="20.7109375" customWidth="1"/>
    <col min="515" max="515" width="23.140625" customWidth="1"/>
    <col min="516" max="516" width="24.140625" customWidth="1"/>
    <col min="517" max="517" width="12.28515625" customWidth="1"/>
    <col min="518" max="518" width="13.42578125" customWidth="1"/>
    <col min="519" max="519" width="13.28515625" customWidth="1"/>
    <col min="520" max="520" width="15.28515625" customWidth="1"/>
    <col min="521" max="521" width="11.5703125" customWidth="1"/>
    <col min="524" max="524" width="10.28515625" customWidth="1"/>
    <col min="769" max="769" width="13.140625" customWidth="1"/>
    <col min="770" max="770" width="20.7109375" customWidth="1"/>
    <col min="771" max="771" width="23.140625" customWidth="1"/>
    <col min="772" max="772" width="24.140625" customWidth="1"/>
    <col min="773" max="773" width="12.28515625" customWidth="1"/>
    <col min="774" max="774" width="13.42578125" customWidth="1"/>
    <col min="775" max="775" width="13.28515625" customWidth="1"/>
    <col min="776" max="776" width="15.28515625" customWidth="1"/>
    <col min="777" max="777" width="11.5703125" customWidth="1"/>
    <col min="780" max="780" width="10.28515625" customWidth="1"/>
    <col min="1025" max="1025" width="13.140625" customWidth="1"/>
    <col min="1026" max="1026" width="20.7109375" customWidth="1"/>
    <col min="1027" max="1027" width="23.140625" customWidth="1"/>
    <col min="1028" max="1028" width="24.140625" customWidth="1"/>
    <col min="1029" max="1029" width="12.28515625" customWidth="1"/>
    <col min="1030" max="1030" width="13.42578125" customWidth="1"/>
    <col min="1031" max="1031" width="13.28515625" customWidth="1"/>
    <col min="1032" max="1032" width="15.28515625" customWidth="1"/>
    <col min="1033" max="1033" width="11.5703125" customWidth="1"/>
    <col min="1036" max="1036" width="10.28515625" customWidth="1"/>
    <col min="1281" max="1281" width="13.140625" customWidth="1"/>
    <col min="1282" max="1282" width="20.7109375" customWidth="1"/>
    <col min="1283" max="1283" width="23.140625" customWidth="1"/>
    <col min="1284" max="1284" width="24.140625" customWidth="1"/>
    <col min="1285" max="1285" width="12.28515625" customWidth="1"/>
    <col min="1286" max="1286" width="13.42578125" customWidth="1"/>
    <col min="1287" max="1287" width="13.28515625" customWidth="1"/>
    <col min="1288" max="1288" width="15.28515625" customWidth="1"/>
    <col min="1289" max="1289" width="11.5703125" customWidth="1"/>
    <col min="1292" max="1292" width="10.28515625" customWidth="1"/>
    <col min="1537" max="1537" width="13.140625" customWidth="1"/>
    <col min="1538" max="1538" width="20.7109375" customWidth="1"/>
    <col min="1539" max="1539" width="23.140625" customWidth="1"/>
    <col min="1540" max="1540" width="24.140625" customWidth="1"/>
    <col min="1541" max="1541" width="12.28515625" customWidth="1"/>
    <col min="1542" max="1542" width="13.42578125" customWidth="1"/>
    <col min="1543" max="1543" width="13.28515625" customWidth="1"/>
    <col min="1544" max="1544" width="15.28515625" customWidth="1"/>
    <col min="1545" max="1545" width="11.5703125" customWidth="1"/>
    <col min="1548" max="1548" width="10.28515625" customWidth="1"/>
    <col min="1793" max="1793" width="13.140625" customWidth="1"/>
    <col min="1794" max="1794" width="20.7109375" customWidth="1"/>
    <col min="1795" max="1795" width="23.140625" customWidth="1"/>
    <col min="1796" max="1796" width="24.140625" customWidth="1"/>
    <col min="1797" max="1797" width="12.28515625" customWidth="1"/>
    <col min="1798" max="1798" width="13.42578125" customWidth="1"/>
    <col min="1799" max="1799" width="13.28515625" customWidth="1"/>
    <col min="1800" max="1800" width="15.28515625" customWidth="1"/>
    <col min="1801" max="1801" width="11.5703125" customWidth="1"/>
    <col min="1804" max="1804" width="10.28515625" customWidth="1"/>
    <col min="2049" max="2049" width="13.140625" customWidth="1"/>
    <col min="2050" max="2050" width="20.7109375" customWidth="1"/>
    <col min="2051" max="2051" width="23.140625" customWidth="1"/>
    <col min="2052" max="2052" width="24.140625" customWidth="1"/>
    <col min="2053" max="2053" width="12.28515625" customWidth="1"/>
    <col min="2054" max="2054" width="13.42578125" customWidth="1"/>
    <col min="2055" max="2055" width="13.28515625" customWidth="1"/>
    <col min="2056" max="2056" width="15.28515625" customWidth="1"/>
    <col min="2057" max="2057" width="11.5703125" customWidth="1"/>
    <col min="2060" max="2060" width="10.28515625" customWidth="1"/>
    <col min="2305" max="2305" width="13.140625" customWidth="1"/>
    <col min="2306" max="2306" width="20.7109375" customWidth="1"/>
    <col min="2307" max="2307" width="23.140625" customWidth="1"/>
    <col min="2308" max="2308" width="24.140625" customWidth="1"/>
    <col min="2309" max="2309" width="12.28515625" customWidth="1"/>
    <col min="2310" max="2310" width="13.42578125" customWidth="1"/>
    <col min="2311" max="2311" width="13.28515625" customWidth="1"/>
    <col min="2312" max="2312" width="15.28515625" customWidth="1"/>
    <col min="2313" max="2313" width="11.5703125" customWidth="1"/>
    <col min="2316" max="2316" width="10.28515625" customWidth="1"/>
    <col min="2561" max="2561" width="13.140625" customWidth="1"/>
    <col min="2562" max="2562" width="20.7109375" customWidth="1"/>
    <col min="2563" max="2563" width="23.140625" customWidth="1"/>
    <col min="2564" max="2564" width="24.140625" customWidth="1"/>
    <col min="2565" max="2565" width="12.28515625" customWidth="1"/>
    <col min="2566" max="2566" width="13.42578125" customWidth="1"/>
    <col min="2567" max="2567" width="13.28515625" customWidth="1"/>
    <col min="2568" max="2568" width="15.28515625" customWidth="1"/>
    <col min="2569" max="2569" width="11.5703125" customWidth="1"/>
    <col min="2572" max="2572" width="10.28515625" customWidth="1"/>
    <col min="2817" max="2817" width="13.140625" customWidth="1"/>
    <col min="2818" max="2818" width="20.7109375" customWidth="1"/>
    <col min="2819" max="2819" width="23.140625" customWidth="1"/>
    <col min="2820" max="2820" width="24.140625" customWidth="1"/>
    <col min="2821" max="2821" width="12.28515625" customWidth="1"/>
    <col min="2822" max="2822" width="13.42578125" customWidth="1"/>
    <col min="2823" max="2823" width="13.28515625" customWidth="1"/>
    <col min="2824" max="2824" width="15.28515625" customWidth="1"/>
    <col min="2825" max="2825" width="11.5703125" customWidth="1"/>
    <col min="2828" max="2828" width="10.28515625" customWidth="1"/>
    <col min="3073" max="3073" width="13.140625" customWidth="1"/>
    <col min="3074" max="3074" width="20.7109375" customWidth="1"/>
    <col min="3075" max="3075" width="23.140625" customWidth="1"/>
    <col min="3076" max="3076" width="24.140625" customWidth="1"/>
    <col min="3077" max="3077" width="12.28515625" customWidth="1"/>
    <col min="3078" max="3078" width="13.42578125" customWidth="1"/>
    <col min="3079" max="3079" width="13.28515625" customWidth="1"/>
    <col min="3080" max="3080" width="15.28515625" customWidth="1"/>
    <col min="3081" max="3081" width="11.5703125" customWidth="1"/>
    <col min="3084" max="3084" width="10.28515625" customWidth="1"/>
    <col min="3329" max="3329" width="13.140625" customWidth="1"/>
    <col min="3330" max="3330" width="20.7109375" customWidth="1"/>
    <col min="3331" max="3331" width="23.140625" customWidth="1"/>
    <col min="3332" max="3332" width="24.140625" customWidth="1"/>
    <col min="3333" max="3333" width="12.28515625" customWidth="1"/>
    <col min="3334" max="3334" width="13.42578125" customWidth="1"/>
    <col min="3335" max="3335" width="13.28515625" customWidth="1"/>
    <col min="3336" max="3336" width="15.28515625" customWidth="1"/>
    <col min="3337" max="3337" width="11.5703125" customWidth="1"/>
    <col min="3340" max="3340" width="10.28515625" customWidth="1"/>
    <col min="3585" max="3585" width="13.140625" customWidth="1"/>
    <col min="3586" max="3586" width="20.7109375" customWidth="1"/>
    <col min="3587" max="3587" width="23.140625" customWidth="1"/>
    <col min="3588" max="3588" width="24.140625" customWidth="1"/>
    <col min="3589" max="3589" width="12.28515625" customWidth="1"/>
    <col min="3590" max="3590" width="13.42578125" customWidth="1"/>
    <col min="3591" max="3591" width="13.28515625" customWidth="1"/>
    <col min="3592" max="3592" width="15.28515625" customWidth="1"/>
    <col min="3593" max="3593" width="11.5703125" customWidth="1"/>
    <col min="3596" max="3596" width="10.28515625" customWidth="1"/>
    <col min="3841" max="3841" width="13.140625" customWidth="1"/>
    <col min="3842" max="3842" width="20.7109375" customWidth="1"/>
    <col min="3843" max="3843" width="23.140625" customWidth="1"/>
    <col min="3844" max="3844" width="24.140625" customWidth="1"/>
    <col min="3845" max="3845" width="12.28515625" customWidth="1"/>
    <col min="3846" max="3846" width="13.42578125" customWidth="1"/>
    <col min="3847" max="3847" width="13.28515625" customWidth="1"/>
    <col min="3848" max="3848" width="15.28515625" customWidth="1"/>
    <col min="3849" max="3849" width="11.5703125" customWidth="1"/>
    <col min="3852" max="3852" width="10.28515625" customWidth="1"/>
    <col min="4097" max="4097" width="13.140625" customWidth="1"/>
    <col min="4098" max="4098" width="20.7109375" customWidth="1"/>
    <col min="4099" max="4099" width="23.140625" customWidth="1"/>
    <col min="4100" max="4100" width="24.140625" customWidth="1"/>
    <col min="4101" max="4101" width="12.28515625" customWidth="1"/>
    <col min="4102" max="4102" width="13.42578125" customWidth="1"/>
    <col min="4103" max="4103" width="13.28515625" customWidth="1"/>
    <col min="4104" max="4104" width="15.28515625" customWidth="1"/>
    <col min="4105" max="4105" width="11.5703125" customWidth="1"/>
    <col min="4108" max="4108" width="10.28515625" customWidth="1"/>
    <col min="4353" max="4353" width="13.140625" customWidth="1"/>
    <col min="4354" max="4354" width="20.7109375" customWidth="1"/>
    <col min="4355" max="4355" width="23.140625" customWidth="1"/>
    <col min="4356" max="4356" width="24.140625" customWidth="1"/>
    <col min="4357" max="4357" width="12.28515625" customWidth="1"/>
    <col min="4358" max="4358" width="13.42578125" customWidth="1"/>
    <col min="4359" max="4359" width="13.28515625" customWidth="1"/>
    <col min="4360" max="4360" width="15.28515625" customWidth="1"/>
    <col min="4361" max="4361" width="11.5703125" customWidth="1"/>
    <col min="4364" max="4364" width="10.28515625" customWidth="1"/>
    <col min="4609" max="4609" width="13.140625" customWidth="1"/>
    <col min="4610" max="4610" width="20.7109375" customWidth="1"/>
    <col min="4611" max="4611" width="23.140625" customWidth="1"/>
    <col min="4612" max="4612" width="24.140625" customWidth="1"/>
    <col min="4613" max="4613" width="12.28515625" customWidth="1"/>
    <col min="4614" max="4614" width="13.42578125" customWidth="1"/>
    <col min="4615" max="4615" width="13.28515625" customWidth="1"/>
    <col min="4616" max="4616" width="15.28515625" customWidth="1"/>
    <col min="4617" max="4617" width="11.5703125" customWidth="1"/>
    <col min="4620" max="4620" width="10.28515625" customWidth="1"/>
    <col min="4865" max="4865" width="13.140625" customWidth="1"/>
    <col min="4866" max="4866" width="20.7109375" customWidth="1"/>
    <col min="4867" max="4867" width="23.140625" customWidth="1"/>
    <col min="4868" max="4868" width="24.140625" customWidth="1"/>
    <col min="4869" max="4869" width="12.28515625" customWidth="1"/>
    <col min="4870" max="4870" width="13.42578125" customWidth="1"/>
    <col min="4871" max="4871" width="13.28515625" customWidth="1"/>
    <col min="4872" max="4872" width="15.28515625" customWidth="1"/>
    <col min="4873" max="4873" width="11.5703125" customWidth="1"/>
    <col min="4876" max="4876" width="10.28515625" customWidth="1"/>
    <col min="5121" max="5121" width="13.140625" customWidth="1"/>
    <col min="5122" max="5122" width="20.7109375" customWidth="1"/>
    <col min="5123" max="5123" width="23.140625" customWidth="1"/>
    <col min="5124" max="5124" width="24.140625" customWidth="1"/>
    <col min="5125" max="5125" width="12.28515625" customWidth="1"/>
    <col min="5126" max="5126" width="13.42578125" customWidth="1"/>
    <col min="5127" max="5127" width="13.28515625" customWidth="1"/>
    <col min="5128" max="5128" width="15.28515625" customWidth="1"/>
    <col min="5129" max="5129" width="11.5703125" customWidth="1"/>
    <col min="5132" max="5132" width="10.28515625" customWidth="1"/>
    <col min="5377" max="5377" width="13.140625" customWidth="1"/>
    <col min="5378" max="5378" width="20.7109375" customWidth="1"/>
    <col min="5379" max="5379" width="23.140625" customWidth="1"/>
    <col min="5380" max="5380" width="24.140625" customWidth="1"/>
    <col min="5381" max="5381" width="12.28515625" customWidth="1"/>
    <col min="5382" max="5382" width="13.42578125" customWidth="1"/>
    <col min="5383" max="5383" width="13.28515625" customWidth="1"/>
    <col min="5384" max="5384" width="15.28515625" customWidth="1"/>
    <col min="5385" max="5385" width="11.5703125" customWidth="1"/>
    <col min="5388" max="5388" width="10.28515625" customWidth="1"/>
    <col min="5633" max="5633" width="13.140625" customWidth="1"/>
    <col min="5634" max="5634" width="20.7109375" customWidth="1"/>
    <col min="5635" max="5635" width="23.140625" customWidth="1"/>
    <col min="5636" max="5636" width="24.140625" customWidth="1"/>
    <col min="5637" max="5637" width="12.28515625" customWidth="1"/>
    <col min="5638" max="5638" width="13.42578125" customWidth="1"/>
    <col min="5639" max="5639" width="13.28515625" customWidth="1"/>
    <col min="5640" max="5640" width="15.28515625" customWidth="1"/>
    <col min="5641" max="5641" width="11.5703125" customWidth="1"/>
    <col min="5644" max="5644" width="10.28515625" customWidth="1"/>
    <col min="5889" max="5889" width="13.140625" customWidth="1"/>
    <col min="5890" max="5890" width="20.7109375" customWidth="1"/>
    <col min="5891" max="5891" width="23.140625" customWidth="1"/>
    <col min="5892" max="5892" width="24.140625" customWidth="1"/>
    <col min="5893" max="5893" width="12.28515625" customWidth="1"/>
    <col min="5894" max="5894" width="13.42578125" customWidth="1"/>
    <col min="5895" max="5895" width="13.28515625" customWidth="1"/>
    <col min="5896" max="5896" width="15.28515625" customWidth="1"/>
    <col min="5897" max="5897" width="11.5703125" customWidth="1"/>
    <col min="5900" max="5900" width="10.28515625" customWidth="1"/>
    <col min="6145" max="6145" width="13.140625" customWidth="1"/>
    <col min="6146" max="6146" width="20.7109375" customWidth="1"/>
    <col min="6147" max="6147" width="23.140625" customWidth="1"/>
    <col min="6148" max="6148" width="24.140625" customWidth="1"/>
    <col min="6149" max="6149" width="12.28515625" customWidth="1"/>
    <col min="6150" max="6150" width="13.42578125" customWidth="1"/>
    <col min="6151" max="6151" width="13.28515625" customWidth="1"/>
    <col min="6152" max="6152" width="15.28515625" customWidth="1"/>
    <col min="6153" max="6153" width="11.5703125" customWidth="1"/>
    <col min="6156" max="6156" width="10.28515625" customWidth="1"/>
    <col min="6401" max="6401" width="13.140625" customWidth="1"/>
    <col min="6402" max="6402" width="20.7109375" customWidth="1"/>
    <col min="6403" max="6403" width="23.140625" customWidth="1"/>
    <col min="6404" max="6404" width="24.140625" customWidth="1"/>
    <col min="6405" max="6405" width="12.28515625" customWidth="1"/>
    <col min="6406" max="6406" width="13.42578125" customWidth="1"/>
    <col min="6407" max="6407" width="13.28515625" customWidth="1"/>
    <col min="6408" max="6408" width="15.28515625" customWidth="1"/>
    <col min="6409" max="6409" width="11.5703125" customWidth="1"/>
    <col min="6412" max="6412" width="10.28515625" customWidth="1"/>
    <col min="6657" max="6657" width="13.140625" customWidth="1"/>
    <col min="6658" max="6658" width="20.7109375" customWidth="1"/>
    <col min="6659" max="6659" width="23.140625" customWidth="1"/>
    <col min="6660" max="6660" width="24.140625" customWidth="1"/>
    <col min="6661" max="6661" width="12.28515625" customWidth="1"/>
    <col min="6662" max="6662" width="13.42578125" customWidth="1"/>
    <col min="6663" max="6663" width="13.28515625" customWidth="1"/>
    <col min="6664" max="6664" width="15.28515625" customWidth="1"/>
    <col min="6665" max="6665" width="11.5703125" customWidth="1"/>
    <col min="6668" max="6668" width="10.28515625" customWidth="1"/>
    <col min="6913" max="6913" width="13.140625" customWidth="1"/>
    <col min="6914" max="6914" width="20.7109375" customWidth="1"/>
    <col min="6915" max="6915" width="23.140625" customWidth="1"/>
    <col min="6916" max="6916" width="24.140625" customWidth="1"/>
    <col min="6917" max="6917" width="12.28515625" customWidth="1"/>
    <col min="6918" max="6918" width="13.42578125" customWidth="1"/>
    <col min="6919" max="6919" width="13.28515625" customWidth="1"/>
    <col min="6920" max="6920" width="15.28515625" customWidth="1"/>
    <col min="6921" max="6921" width="11.5703125" customWidth="1"/>
    <col min="6924" max="6924" width="10.28515625" customWidth="1"/>
    <col min="7169" max="7169" width="13.140625" customWidth="1"/>
    <col min="7170" max="7170" width="20.7109375" customWidth="1"/>
    <col min="7171" max="7171" width="23.140625" customWidth="1"/>
    <col min="7172" max="7172" width="24.140625" customWidth="1"/>
    <col min="7173" max="7173" width="12.28515625" customWidth="1"/>
    <col min="7174" max="7174" width="13.42578125" customWidth="1"/>
    <col min="7175" max="7175" width="13.28515625" customWidth="1"/>
    <col min="7176" max="7176" width="15.28515625" customWidth="1"/>
    <col min="7177" max="7177" width="11.5703125" customWidth="1"/>
    <col min="7180" max="7180" width="10.28515625" customWidth="1"/>
    <col min="7425" max="7425" width="13.140625" customWidth="1"/>
    <col min="7426" max="7426" width="20.7109375" customWidth="1"/>
    <col min="7427" max="7427" width="23.140625" customWidth="1"/>
    <col min="7428" max="7428" width="24.140625" customWidth="1"/>
    <col min="7429" max="7429" width="12.28515625" customWidth="1"/>
    <col min="7430" max="7430" width="13.42578125" customWidth="1"/>
    <col min="7431" max="7431" width="13.28515625" customWidth="1"/>
    <col min="7432" max="7432" width="15.28515625" customWidth="1"/>
    <col min="7433" max="7433" width="11.5703125" customWidth="1"/>
    <col min="7436" max="7436" width="10.28515625" customWidth="1"/>
    <col min="7681" max="7681" width="13.140625" customWidth="1"/>
    <col min="7682" max="7682" width="20.7109375" customWidth="1"/>
    <col min="7683" max="7683" width="23.140625" customWidth="1"/>
    <col min="7684" max="7684" width="24.140625" customWidth="1"/>
    <col min="7685" max="7685" width="12.28515625" customWidth="1"/>
    <col min="7686" max="7686" width="13.42578125" customWidth="1"/>
    <col min="7687" max="7687" width="13.28515625" customWidth="1"/>
    <col min="7688" max="7688" width="15.28515625" customWidth="1"/>
    <col min="7689" max="7689" width="11.5703125" customWidth="1"/>
    <col min="7692" max="7692" width="10.28515625" customWidth="1"/>
    <col min="7937" max="7937" width="13.140625" customWidth="1"/>
    <col min="7938" max="7938" width="20.7109375" customWidth="1"/>
    <col min="7939" max="7939" width="23.140625" customWidth="1"/>
    <col min="7940" max="7940" width="24.140625" customWidth="1"/>
    <col min="7941" max="7941" width="12.28515625" customWidth="1"/>
    <col min="7942" max="7942" width="13.42578125" customWidth="1"/>
    <col min="7943" max="7943" width="13.28515625" customWidth="1"/>
    <col min="7944" max="7944" width="15.28515625" customWidth="1"/>
    <col min="7945" max="7945" width="11.5703125" customWidth="1"/>
    <col min="7948" max="7948" width="10.28515625" customWidth="1"/>
    <col min="8193" max="8193" width="13.140625" customWidth="1"/>
    <col min="8194" max="8194" width="20.7109375" customWidth="1"/>
    <col min="8195" max="8195" width="23.140625" customWidth="1"/>
    <col min="8196" max="8196" width="24.140625" customWidth="1"/>
    <col min="8197" max="8197" width="12.28515625" customWidth="1"/>
    <col min="8198" max="8198" width="13.42578125" customWidth="1"/>
    <col min="8199" max="8199" width="13.28515625" customWidth="1"/>
    <col min="8200" max="8200" width="15.28515625" customWidth="1"/>
    <col min="8201" max="8201" width="11.5703125" customWidth="1"/>
    <col min="8204" max="8204" width="10.28515625" customWidth="1"/>
    <col min="8449" max="8449" width="13.140625" customWidth="1"/>
    <col min="8450" max="8450" width="20.7109375" customWidth="1"/>
    <col min="8451" max="8451" width="23.140625" customWidth="1"/>
    <col min="8452" max="8452" width="24.140625" customWidth="1"/>
    <col min="8453" max="8453" width="12.28515625" customWidth="1"/>
    <col min="8454" max="8454" width="13.42578125" customWidth="1"/>
    <col min="8455" max="8455" width="13.28515625" customWidth="1"/>
    <col min="8456" max="8456" width="15.28515625" customWidth="1"/>
    <col min="8457" max="8457" width="11.5703125" customWidth="1"/>
    <col min="8460" max="8460" width="10.28515625" customWidth="1"/>
    <col min="8705" max="8705" width="13.140625" customWidth="1"/>
    <col min="8706" max="8706" width="20.7109375" customWidth="1"/>
    <col min="8707" max="8707" width="23.140625" customWidth="1"/>
    <col min="8708" max="8708" width="24.140625" customWidth="1"/>
    <col min="8709" max="8709" width="12.28515625" customWidth="1"/>
    <col min="8710" max="8710" width="13.42578125" customWidth="1"/>
    <col min="8711" max="8711" width="13.28515625" customWidth="1"/>
    <col min="8712" max="8712" width="15.28515625" customWidth="1"/>
    <col min="8713" max="8713" width="11.5703125" customWidth="1"/>
    <col min="8716" max="8716" width="10.28515625" customWidth="1"/>
    <col min="8961" max="8961" width="13.140625" customWidth="1"/>
    <col min="8962" max="8962" width="20.7109375" customWidth="1"/>
    <col min="8963" max="8963" width="23.140625" customWidth="1"/>
    <col min="8964" max="8964" width="24.140625" customWidth="1"/>
    <col min="8965" max="8965" width="12.28515625" customWidth="1"/>
    <col min="8966" max="8966" width="13.42578125" customWidth="1"/>
    <col min="8967" max="8967" width="13.28515625" customWidth="1"/>
    <col min="8968" max="8968" width="15.28515625" customWidth="1"/>
    <col min="8969" max="8969" width="11.5703125" customWidth="1"/>
    <col min="8972" max="8972" width="10.28515625" customWidth="1"/>
    <col min="9217" max="9217" width="13.140625" customWidth="1"/>
    <col min="9218" max="9218" width="20.7109375" customWidth="1"/>
    <col min="9219" max="9219" width="23.140625" customWidth="1"/>
    <col min="9220" max="9220" width="24.140625" customWidth="1"/>
    <col min="9221" max="9221" width="12.28515625" customWidth="1"/>
    <col min="9222" max="9222" width="13.42578125" customWidth="1"/>
    <col min="9223" max="9223" width="13.28515625" customWidth="1"/>
    <col min="9224" max="9224" width="15.28515625" customWidth="1"/>
    <col min="9225" max="9225" width="11.5703125" customWidth="1"/>
    <col min="9228" max="9228" width="10.28515625" customWidth="1"/>
    <col min="9473" max="9473" width="13.140625" customWidth="1"/>
    <col min="9474" max="9474" width="20.7109375" customWidth="1"/>
    <col min="9475" max="9475" width="23.140625" customWidth="1"/>
    <col min="9476" max="9476" width="24.140625" customWidth="1"/>
    <col min="9477" max="9477" width="12.28515625" customWidth="1"/>
    <col min="9478" max="9478" width="13.42578125" customWidth="1"/>
    <col min="9479" max="9479" width="13.28515625" customWidth="1"/>
    <col min="9480" max="9480" width="15.28515625" customWidth="1"/>
    <col min="9481" max="9481" width="11.5703125" customWidth="1"/>
    <col min="9484" max="9484" width="10.28515625" customWidth="1"/>
    <col min="9729" max="9729" width="13.140625" customWidth="1"/>
    <col min="9730" max="9730" width="20.7109375" customWidth="1"/>
    <col min="9731" max="9731" width="23.140625" customWidth="1"/>
    <col min="9732" max="9732" width="24.140625" customWidth="1"/>
    <col min="9733" max="9733" width="12.28515625" customWidth="1"/>
    <col min="9734" max="9734" width="13.42578125" customWidth="1"/>
    <col min="9735" max="9735" width="13.28515625" customWidth="1"/>
    <col min="9736" max="9736" width="15.28515625" customWidth="1"/>
    <col min="9737" max="9737" width="11.5703125" customWidth="1"/>
    <col min="9740" max="9740" width="10.28515625" customWidth="1"/>
    <col min="9985" max="9985" width="13.140625" customWidth="1"/>
    <col min="9986" max="9986" width="20.7109375" customWidth="1"/>
    <col min="9987" max="9987" width="23.140625" customWidth="1"/>
    <col min="9988" max="9988" width="24.140625" customWidth="1"/>
    <col min="9989" max="9989" width="12.28515625" customWidth="1"/>
    <col min="9990" max="9990" width="13.42578125" customWidth="1"/>
    <col min="9991" max="9991" width="13.28515625" customWidth="1"/>
    <col min="9992" max="9992" width="15.28515625" customWidth="1"/>
    <col min="9993" max="9993" width="11.5703125" customWidth="1"/>
    <col min="9996" max="9996" width="10.28515625" customWidth="1"/>
    <col min="10241" max="10241" width="13.140625" customWidth="1"/>
    <col min="10242" max="10242" width="20.7109375" customWidth="1"/>
    <col min="10243" max="10243" width="23.140625" customWidth="1"/>
    <col min="10244" max="10244" width="24.140625" customWidth="1"/>
    <col min="10245" max="10245" width="12.28515625" customWidth="1"/>
    <col min="10246" max="10246" width="13.42578125" customWidth="1"/>
    <col min="10247" max="10247" width="13.28515625" customWidth="1"/>
    <col min="10248" max="10248" width="15.28515625" customWidth="1"/>
    <col min="10249" max="10249" width="11.5703125" customWidth="1"/>
    <col min="10252" max="10252" width="10.28515625" customWidth="1"/>
    <col min="10497" max="10497" width="13.140625" customWidth="1"/>
    <col min="10498" max="10498" width="20.7109375" customWidth="1"/>
    <col min="10499" max="10499" width="23.140625" customWidth="1"/>
    <col min="10500" max="10500" width="24.140625" customWidth="1"/>
    <col min="10501" max="10501" width="12.28515625" customWidth="1"/>
    <col min="10502" max="10502" width="13.42578125" customWidth="1"/>
    <col min="10503" max="10503" width="13.28515625" customWidth="1"/>
    <col min="10504" max="10504" width="15.28515625" customWidth="1"/>
    <col min="10505" max="10505" width="11.5703125" customWidth="1"/>
    <col min="10508" max="10508" width="10.28515625" customWidth="1"/>
    <col min="10753" max="10753" width="13.140625" customWidth="1"/>
    <col min="10754" max="10754" width="20.7109375" customWidth="1"/>
    <col min="10755" max="10755" width="23.140625" customWidth="1"/>
    <col min="10756" max="10756" width="24.140625" customWidth="1"/>
    <col min="10757" max="10757" width="12.28515625" customWidth="1"/>
    <col min="10758" max="10758" width="13.42578125" customWidth="1"/>
    <col min="10759" max="10759" width="13.28515625" customWidth="1"/>
    <col min="10760" max="10760" width="15.28515625" customWidth="1"/>
    <col min="10761" max="10761" width="11.5703125" customWidth="1"/>
    <col min="10764" max="10764" width="10.28515625" customWidth="1"/>
    <col min="11009" max="11009" width="13.140625" customWidth="1"/>
    <col min="11010" max="11010" width="20.7109375" customWidth="1"/>
    <col min="11011" max="11011" width="23.140625" customWidth="1"/>
    <col min="11012" max="11012" width="24.140625" customWidth="1"/>
    <col min="11013" max="11013" width="12.28515625" customWidth="1"/>
    <col min="11014" max="11014" width="13.42578125" customWidth="1"/>
    <col min="11015" max="11015" width="13.28515625" customWidth="1"/>
    <col min="11016" max="11016" width="15.28515625" customWidth="1"/>
    <col min="11017" max="11017" width="11.5703125" customWidth="1"/>
    <col min="11020" max="11020" width="10.28515625" customWidth="1"/>
    <col min="11265" max="11265" width="13.140625" customWidth="1"/>
    <col min="11266" max="11266" width="20.7109375" customWidth="1"/>
    <col min="11267" max="11267" width="23.140625" customWidth="1"/>
    <col min="11268" max="11268" width="24.140625" customWidth="1"/>
    <col min="11269" max="11269" width="12.28515625" customWidth="1"/>
    <col min="11270" max="11270" width="13.42578125" customWidth="1"/>
    <col min="11271" max="11271" width="13.28515625" customWidth="1"/>
    <col min="11272" max="11272" width="15.28515625" customWidth="1"/>
    <col min="11273" max="11273" width="11.5703125" customWidth="1"/>
    <col min="11276" max="11276" width="10.28515625" customWidth="1"/>
    <col min="11521" max="11521" width="13.140625" customWidth="1"/>
    <col min="11522" max="11522" width="20.7109375" customWidth="1"/>
    <col min="11523" max="11523" width="23.140625" customWidth="1"/>
    <col min="11524" max="11524" width="24.140625" customWidth="1"/>
    <col min="11525" max="11525" width="12.28515625" customWidth="1"/>
    <col min="11526" max="11526" width="13.42578125" customWidth="1"/>
    <col min="11527" max="11527" width="13.28515625" customWidth="1"/>
    <col min="11528" max="11528" width="15.28515625" customWidth="1"/>
    <col min="11529" max="11529" width="11.5703125" customWidth="1"/>
    <col min="11532" max="11532" width="10.28515625" customWidth="1"/>
    <col min="11777" max="11777" width="13.140625" customWidth="1"/>
    <col min="11778" max="11778" width="20.7109375" customWidth="1"/>
    <col min="11779" max="11779" width="23.140625" customWidth="1"/>
    <col min="11780" max="11780" width="24.140625" customWidth="1"/>
    <col min="11781" max="11781" width="12.28515625" customWidth="1"/>
    <col min="11782" max="11782" width="13.42578125" customWidth="1"/>
    <col min="11783" max="11783" width="13.28515625" customWidth="1"/>
    <col min="11784" max="11784" width="15.28515625" customWidth="1"/>
    <col min="11785" max="11785" width="11.5703125" customWidth="1"/>
    <col min="11788" max="11788" width="10.28515625" customWidth="1"/>
    <col min="12033" max="12033" width="13.140625" customWidth="1"/>
    <col min="12034" max="12034" width="20.7109375" customWidth="1"/>
    <col min="12035" max="12035" width="23.140625" customWidth="1"/>
    <col min="12036" max="12036" width="24.140625" customWidth="1"/>
    <col min="12037" max="12037" width="12.28515625" customWidth="1"/>
    <col min="12038" max="12038" width="13.42578125" customWidth="1"/>
    <col min="12039" max="12039" width="13.28515625" customWidth="1"/>
    <col min="12040" max="12040" width="15.28515625" customWidth="1"/>
    <col min="12041" max="12041" width="11.5703125" customWidth="1"/>
    <col min="12044" max="12044" width="10.28515625" customWidth="1"/>
    <col min="12289" max="12289" width="13.140625" customWidth="1"/>
    <col min="12290" max="12290" width="20.7109375" customWidth="1"/>
    <col min="12291" max="12291" width="23.140625" customWidth="1"/>
    <col min="12292" max="12292" width="24.140625" customWidth="1"/>
    <col min="12293" max="12293" width="12.28515625" customWidth="1"/>
    <col min="12294" max="12294" width="13.42578125" customWidth="1"/>
    <col min="12295" max="12295" width="13.28515625" customWidth="1"/>
    <col min="12296" max="12296" width="15.28515625" customWidth="1"/>
    <col min="12297" max="12297" width="11.5703125" customWidth="1"/>
    <col min="12300" max="12300" width="10.28515625" customWidth="1"/>
    <col min="12545" max="12545" width="13.140625" customWidth="1"/>
    <col min="12546" max="12546" width="20.7109375" customWidth="1"/>
    <col min="12547" max="12547" width="23.140625" customWidth="1"/>
    <col min="12548" max="12548" width="24.140625" customWidth="1"/>
    <col min="12549" max="12549" width="12.28515625" customWidth="1"/>
    <col min="12550" max="12550" width="13.42578125" customWidth="1"/>
    <col min="12551" max="12551" width="13.28515625" customWidth="1"/>
    <col min="12552" max="12552" width="15.28515625" customWidth="1"/>
    <col min="12553" max="12553" width="11.5703125" customWidth="1"/>
    <col min="12556" max="12556" width="10.28515625" customWidth="1"/>
    <col min="12801" max="12801" width="13.140625" customWidth="1"/>
    <col min="12802" max="12802" width="20.7109375" customWidth="1"/>
    <col min="12803" max="12803" width="23.140625" customWidth="1"/>
    <col min="12804" max="12804" width="24.140625" customWidth="1"/>
    <col min="12805" max="12805" width="12.28515625" customWidth="1"/>
    <col min="12806" max="12806" width="13.42578125" customWidth="1"/>
    <col min="12807" max="12807" width="13.28515625" customWidth="1"/>
    <col min="12808" max="12808" width="15.28515625" customWidth="1"/>
    <col min="12809" max="12809" width="11.5703125" customWidth="1"/>
    <col min="12812" max="12812" width="10.28515625" customWidth="1"/>
    <col min="13057" max="13057" width="13.140625" customWidth="1"/>
    <col min="13058" max="13058" width="20.7109375" customWidth="1"/>
    <col min="13059" max="13059" width="23.140625" customWidth="1"/>
    <col min="13060" max="13060" width="24.140625" customWidth="1"/>
    <col min="13061" max="13061" width="12.28515625" customWidth="1"/>
    <col min="13062" max="13062" width="13.42578125" customWidth="1"/>
    <col min="13063" max="13063" width="13.28515625" customWidth="1"/>
    <col min="13064" max="13064" width="15.28515625" customWidth="1"/>
    <col min="13065" max="13065" width="11.5703125" customWidth="1"/>
    <col min="13068" max="13068" width="10.28515625" customWidth="1"/>
    <col min="13313" max="13313" width="13.140625" customWidth="1"/>
    <col min="13314" max="13314" width="20.7109375" customWidth="1"/>
    <col min="13315" max="13315" width="23.140625" customWidth="1"/>
    <col min="13316" max="13316" width="24.140625" customWidth="1"/>
    <col min="13317" max="13317" width="12.28515625" customWidth="1"/>
    <col min="13318" max="13318" width="13.42578125" customWidth="1"/>
    <col min="13319" max="13319" width="13.28515625" customWidth="1"/>
    <col min="13320" max="13320" width="15.28515625" customWidth="1"/>
    <col min="13321" max="13321" width="11.5703125" customWidth="1"/>
    <col min="13324" max="13324" width="10.28515625" customWidth="1"/>
    <col min="13569" max="13569" width="13.140625" customWidth="1"/>
    <col min="13570" max="13570" width="20.7109375" customWidth="1"/>
    <col min="13571" max="13571" width="23.140625" customWidth="1"/>
    <col min="13572" max="13572" width="24.140625" customWidth="1"/>
    <col min="13573" max="13573" width="12.28515625" customWidth="1"/>
    <col min="13574" max="13574" width="13.42578125" customWidth="1"/>
    <col min="13575" max="13575" width="13.28515625" customWidth="1"/>
    <col min="13576" max="13576" width="15.28515625" customWidth="1"/>
    <col min="13577" max="13577" width="11.5703125" customWidth="1"/>
    <col min="13580" max="13580" width="10.28515625" customWidth="1"/>
    <col min="13825" max="13825" width="13.140625" customWidth="1"/>
    <col min="13826" max="13826" width="20.7109375" customWidth="1"/>
    <col min="13827" max="13827" width="23.140625" customWidth="1"/>
    <col min="13828" max="13828" width="24.140625" customWidth="1"/>
    <col min="13829" max="13829" width="12.28515625" customWidth="1"/>
    <col min="13830" max="13830" width="13.42578125" customWidth="1"/>
    <col min="13831" max="13831" width="13.28515625" customWidth="1"/>
    <col min="13832" max="13832" width="15.28515625" customWidth="1"/>
    <col min="13833" max="13833" width="11.5703125" customWidth="1"/>
    <col min="13836" max="13836" width="10.28515625" customWidth="1"/>
    <col min="14081" max="14081" width="13.140625" customWidth="1"/>
    <col min="14082" max="14082" width="20.7109375" customWidth="1"/>
    <col min="14083" max="14083" width="23.140625" customWidth="1"/>
    <col min="14084" max="14084" width="24.140625" customWidth="1"/>
    <col min="14085" max="14085" width="12.28515625" customWidth="1"/>
    <col min="14086" max="14086" width="13.42578125" customWidth="1"/>
    <col min="14087" max="14087" width="13.28515625" customWidth="1"/>
    <col min="14088" max="14088" width="15.28515625" customWidth="1"/>
    <col min="14089" max="14089" width="11.5703125" customWidth="1"/>
    <col min="14092" max="14092" width="10.28515625" customWidth="1"/>
    <col min="14337" max="14337" width="13.140625" customWidth="1"/>
    <col min="14338" max="14338" width="20.7109375" customWidth="1"/>
    <col min="14339" max="14339" width="23.140625" customWidth="1"/>
    <col min="14340" max="14340" width="24.140625" customWidth="1"/>
    <col min="14341" max="14341" width="12.28515625" customWidth="1"/>
    <col min="14342" max="14342" width="13.42578125" customWidth="1"/>
    <col min="14343" max="14343" width="13.28515625" customWidth="1"/>
    <col min="14344" max="14344" width="15.28515625" customWidth="1"/>
    <col min="14345" max="14345" width="11.5703125" customWidth="1"/>
    <col min="14348" max="14348" width="10.28515625" customWidth="1"/>
    <col min="14593" max="14593" width="13.140625" customWidth="1"/>
    <col min="14594" max="14594" width="20.7109375" customWidth="1"/>
    <col min="14595" max="14595" width="23.140625" customWidth="1"/>
    <col min="14596" max="14596" width="24.140625" customWidth="1"/>
    <col min="14597" max="14597" width="12.28515625" customWidth="1"/>
    <col min="14598" max="14598" width="13.42578125" customWidth="1"/>
    <col min="14599" max="14599" width="13.28515625" customWidth="1"/>
    <col min="14600" max="14600" width="15.28515625" customWidth="1"/>
    <col min="14601" max="14601" width="11.5703125" customWidth="1"/>
    <col min="14604" max="14604" width="10.28515625" customWidth="1"/>
    <col min="14849" max="14849" width="13.140625" customWidth="1"/>
    <col min="14850" max="14850" width="20.7109375" customWidth="1"/>
    <col min="14851" max="14851" width="23.140625" customWidth="1"/>
    <col min="14852" max="14852" width="24.140625" customWidth="1"/>
    <col min="14853" max="14853" width="12.28515625" customWidth="1"/>
    <col min="14854" max="14854" width="13.42578125" customWidth="1"/>
    <col min="14855" max="14855" width="13.28515625" customWidth="1"/>
    <col min="14856" max="14856" width="15.28515625" customWidth="1"/>
    <col min="14857" max="14857" width="11.5703125" customWidth="1"/>
    <col min="14860" max="14860" width="10.28515625" customWidth="1"/>
    <col min="15105" max="15105" width="13.140625" customWidth="1"/>
    <col min="15106" max="15106" width="20.7109375" customWidth="1"/>
    <col min="15107" max="15107" width="23.140625" customWidth="1"/>
    <col min="15108" max="15108" width="24.140625" customWidth="1"/>
    <col min="15109" max="15109" width="12.28515625" customWidth="1"/>
    <col min="15110" max="15110" width="13.42578125" customWidth="1"/>
    <col min="15111" max="15111" width="13.28515625" customWidth="1"/>
    <col min="15112" max="15112" width="15.28515625" customWidth="1"/>
    <col min="15113" max="15113" width="11.5703125" customWidth="1"/>
    <col min="15116" max="15116" width="10.28515625" customWidth="1"/>
    <col min="15361" max="15361" width="13.140625" customWidth="1"/>
    <col min="15362" max="15362" width="20.7109375" customWidth="1"/>
    <col min="15363" max="15363" width="23.140625" customWidth="1"/>
    <col min="15364" max="15364" width="24.140625" customWidth="1"/>
    <col min="15365" max="15365" width="12.28515625" customWidth="1"/>
    <col min="15366" max="15366" width="13.42578125" customWidth="1"/>
    <col min="15367" max="15367" width="13.28515625" customWidth="1"/>
    <col min="15368" max="15368" width="15.28515625" customWidth="1"/>
    <col min="15369" max="15369" width="11.5703125" customWidth="1"/>
    <col min="15372" max="15372" width="10.28515625" customWidth="1"/>
    <col min="15617" max="15617" width="13.140625" customWidth="1"/>
    <col min="15618" max="15618" width="20.7109375" customWidth="1"/>
    <col min="15619" max="15619" width="23.140625" customWidth="1"/>
    <col min="15620" max="15620" width="24.140625" customWidth="1"/>
    <col min="15621" max="15621" width="12.28515625" customWidth="1"/>
    <col min="15622" max="15622" width="13.42578125" customWidth="1"/>
    <col min="15623" max="15623" width="13.28515625" customWidth="1"/>
    <col min="15624" max="15624" width="15.28515625" customWidth="1"/>
    <col min="15625" max="15625" width="11.5703125" customWidth="1"/>
    <col min="15628" max="15628" width="10.28515625" customWidth="1"/>
    <col min="15873" max="15873" width="13.140625" customWidth="1"/>
    <col min="15874" max="15874" width="20.7109375" customWidth="1"/>
    <col min="15875" max="15875" width="23.140625" customWidth="1"/>
    <col min="15876" max="15876" width="24.140625" customWidth="1"/>
    <col min="15877" max="15877" width="12.28515625" customWidth="1"/>
    <col min="15878" max="15878" width="13.42578125" customWidth="1"/>
    <col min="15879" max="15879" width="13.28515625" customWidth="1"/>
    <col min="15880" max="15880" width="15.28515625" customWidth="1"/>
    <col min="15881" max="15881" width="11.5703125" customWidth="1"/>
    <col min="15884" max="15884" width="10.28515625" customWidth="1"/>
    <col min="16129" max="16129" width="13.140625" customWidth="1"/>
    <col min="16130" max="16130" width="20.7109375" customWidth="1"/>
    <col min="16131" max="16131" width="23.140625" customWidth="1"/>
    <col min="16132" max="16132" width="24.140625" customWidth="1"/>
    <col min="16133" max="16133" width="12.28515625" customWidth="1"/>
    <col min="16134" max="16134" width="13.42578125" customWidth="1"/>
    <col min="16135" max="16135" width="13.28515625" customWidth="1"/>
    <col min="16136" max="16136" width="15.28515625" customWidth="1"/>
    <col min="16137" max="16137" width="11.5703125" customWidth="1"/>
    <col min="16140" max="16140" width="10.28515625" customWidth="1"/>
  </cols>
  <sheetData>
    <row r="1" spans="1:13" ht="30" customHeight="1" x14ac:dyDescent="0.2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</row>
    <row r="2" spans="1:13" ht="22.9" customHeight="1" x14ac:dyDescent="0.25">
      <c r="A2" s="51" t="s">
        <v>1</v>
      </c>
      <c r="B2" s="51"/>
      <c r="C2" s="51"/>
      <c r="D2" s="51"/>
      <c r="E2" s="51"/>
      <c r="F2" s="51"/>
      <c r="G2" s="51"/>
      <c r="H2" s="51"/>
      <c r="I2" s="51"/>
      <c r="J2" s="51"/>
      <c r="K2" s="51"/>
    </row>
    <row r="3" spans="1:13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2" t="s">
        <v>8</v>
      </c>
      <c r="H3" s="2" t="s">
        <v>9</v>
      </c>
      <c r="I3" s="3" t="s">
        <v>10</v>
      </c>
      <c r="J3" s="1" t="s">
        <v>11</v>
      </c>
      <c r="K3" s="2" t="s">
        <v>12</v>
      </c>
      <c r="M3" s="4"/>
    </row>
    <row r="4" spans="1:13" x14ac:dyDescent="0.25">
      <c r="A4" s="5">
        <v>44210</v>
      </c>
      <c r="B4" s="6" t="s">
        <v>13</v>
      </c>
      <c r="C4" s="6" t="s">
        <v>14</v>
      </c>
      <c r="D4" s="6" t="s">
        <v>15</v>
      </c>
      <c r="E4" s="6">
        <v>150</v>
      </c>
      <c r="F4" s="6"/>
      <c r="G4" s="6"/>
      <c r="H4" s="6"/>
      <c r="I4" s="6">
        <f t="shared" ref="I4:I11" si="0">E4-G4</f>
        <v>150</v>
      </c>
      <c r="J4" s="6">
        <v>580</v>
      </c>
      <c r="K4" s="6">
        <f t="shared" ref="K4:K11" si="1">I4*J4</f>
        <v>87000</v>
      </c>
    </row>
    <row r="5" spans="1:13" x14ac:dyDescent="0.25">
      <c r="A5" s="5">
        <v>44216</v>
      </c>
      <c r="B5" s="6" t="s">
        <v>16</v>
      </c>
      <c r="C5" s="6" t="s">
        <v>14</v>
      </c>
      <c r="D5" s="6" t="s">
        <v>15</v>
      </c>
      <c r="E5" s="6">
        <v>40</v>
      </c>
      <c r="F5" s="6"/>
      <c r="G5" s="6"/>
      <c r="H5" s="6"/>
      <c r="I5" s="6">
        <f t="shared" si="0"/>
        <v>40</v>
      </c>
      <c r="J5" s="6">
        <v>580</v>
      </c>
      <c r="K5" s="6">
        <f t="shared" si="1"/>
        <v>23200</v>
      </c>
    </row>
    <row r="6" spans="1:13" x14ac:dyDescent="0.25">
      <c r="A6" s="5">
        <v>44222</v>
      </c>
      <c r="B6" s="6" t="s">
        <v>17</v>
      </c>
      <c r="C6" s="6" t="s">
        <v>14</v>
      </c>
      <c r="D6" s="6" t="s">
        <v>15</v>
      </c>
      <c r="E6" s="6">
        <v>45</v>
      </c>
      <c r="F6" s="6"/>
      <c r="G6" s="6"/>
      <c r="H6" s="6"/>
      <c r="I6" s="6">
        <f t="shared" si="0"/>
        <v>45</v>
      </c>
      <c r="J6" s="6">
        <v>580</v>
      </c>
      <c r="K6" s="6">
        <f t="shared" si="1"/>
        <v>26100</v>
      </c>
    </row>
    <row r="7" spans="1:13" x14ac:dyDescent="0.25">
      <c r="A7" s="5">
        <v>44231</v>
      </c>
      <c r="B7" s="6" t="s">
        <v>18</v>
      </c>
      <c r="C7" s="6" t="s">
        <v>14</v>
      </c>
      <c r="D7" s="6" t="s">
        <v>15</v>
      </c>
      <c r="E7" s="6">
        <v>103</v>
      </c>
      <c r="F7" s="6"/>
      <c r="G7" s="6"/>
      <c r="H7" s="6"/>
      <c r="I7" s="6">
        <f t="shared" si="0"/>
        <v>103</v>
      </c>
      <c r="J7" s="6">
        <v>580</v>
      </c>
      <c r="K7" s="6">
        <f t="shared" si="1"/>
        <v>59740</v>
      </c>
    </row>
    <row r="8" spans="1:13" x14ac:dyDescent="0.25">
      <c r="A8" s="5">
        <v>44239</v>
      </c>
      <c r="B8" s="6" t="s">
        <v>19</v>
      </c>
      <c r="C8" s="6" t="s">
        <v>14</v>
      </c>
      <c r="D8" s="6" t="s">
        <v>15</v>
      </c>
      <c r="E8" s="6">
        <v>47</v>
      </c>
      <c r="F8" s="6"/>
      <c r="G8" s="6"/>
      <c r="H8" s="6"/>
      <c r="I8" s="6">
        <f t="shared" si="0"/>
        <v>47</v>
      </c>
      <c r="J8" s="6">
        <v>580</v>
      </c>
      <c r="K8" s="6">
        <f t="shared" si="1"/>
        <v>27260</v>
      </c>
    </row>
    <row r="9" spans="1:13" x14ac:dyDescent="0.25">
      <c r="A9" s="5">
        <v>44245</v>
      </c>
      <c r="B9" s="6" t="s">
        <v>20</v>
      </c>
      <c r="C9" s="6" t="s">
        <v>14</v>
      </c>
      <c r="D9" s="6" t="s">
        <v>15</v>
      </c>
      <c r="E9" s="6">
        <v>100</v>
      </c>
      <c r="F9" s="6"/>
      <c r="G9" s="6"/>
      <c r="H9" s="6"/>
      <c r="I9" s="6">
        <f t="shared" si="0"/>
        <v>100</v>
      </c>
      <c r="J9" s="6">
        <v>580</v>
      </c>
      <c r="K9" s="6">
        <f t="shared" si="1"/>
        <v>58000</v>
      </c>
    </row>
    <row r="10" spans="1:13" x14ac:dyDescent="0.25">
      <c r="A10" s="5">
        <v>44266</v>
      </c>
      <c r="B10" s="6" t="s">
        <v>21</v>
      </c>
      <c r="C10" s="6" t="s">
        <v>14</v>
      </c>
      <c r="D10" s="6" t="s">
        <v>15</v>
      </c>
      <c r="E10" s="6">
        <v>70</v>
      </c>
      <c r="F10" s="6"/>
      <c r="G10" s="6"/>
      <c r="H10" s="6"/>
      <c r="I10" s="6">
        <f t="shared" si="0"/>
        <v>70</v>
      </c>
      <c r="J10" s="6">
        <v>580</v>
      </c>
      <c r="K10" s="6">
        <f t="shared" si="1"/>
        <v>40600</v>
      </c>
    </row>
    <row r="11" spans="1:13" x14ac:dyDescent="0.25">
      <c r="A11" s="5">
        <v>44272</v>
      </c>
      <c r="B11" s="6" t="s">
        <v>22</v>
      </c>
      <c r="C11" s="6" t="s">
        <v>14</v>
      </c>
      <c r="D11" s="6" t="s">
        <v>15</v>
      </c>
      <c r="E11" s="6">
        <v>40</v>
      </c>
      <c r="F11" s="6"/>
      <c r="G11" s="6"/>
      <c r="H11" s="6"/>
      <c r="I11" s="6">
        <f t="shared" si="0"/>
        <v>40</v>
      </c>
      <c r="J11" s="6">
        <v>580</v>
      </c>
      <c r="K11" s="6">
        <f t="shared" si="1"/>
        <v>23200</v>
      </c>
    </row>
    <row r="12" spans="1:13" x14ac:dyDescent="0.25">
      <c r="L12" s="6" t="s">
        <v>23</v>
      </c>
      <c r="M12" s="6" t="s">
        <v>24</v>
      </c>
    </row>
    <row r="13" spans="1:13" x14ac:dyDescent="0.25">
      <c r="A13" s="5">
        <v>44212</v>
      </c>
      <c r="B13" s="6" t="s">
        <v>25</v>
      </c>
      <c r="C13" s="6" t="s">
        <v>14</v>
      </c>
      <c r="D13" s="6" t="s">
        <v>26</v>
      </c>
      <c r="E13" s="6">
        <v>114</v>
      </c>
      <c r="F13" s="6"/>
      <c r="G13" s="6"/>
      <c r="H13" s="6"/>
      <c r="I13" s="6">
        <f t="shared" ref="I13:I18" si="2">E13-G13</f>
        <v>114</v>
      </c>
      <c r="J13" s="6">
        <f t="shared" ref="J13:J18" si="3">53000*0.01</f>
        <v>530</v>
      </c>
      <c r="K13" s="7">
        <f t="shared" ref="K13:K18" si="4">I13*J13</f>
        <v>60420</v>
      </c>
      <c r="L13" s="6">
        <v>53000</v>
      </c>
      <c r="M13" s="8" t="s">
        <v>27</v>
      </c>
    </row>
    <row r="14" spans="1:13" x14ac:dyDescent="0.25">
      <c r="A14" s="5">
        <v>44218</v>
      </c>
      <c r="B14" s="6" t="s">
        <v>28</v>
      </c>
      <c r="C14" s="6" t="s">
        <v>14</v>
      </c>
      <c r="D14" s="6" t="s">
        <v>26</v>
      </c>
      <c r="E14" s="6">
        <v>77</v>
      </c>
      <c r="F14" s="6"/>
      <c r="G14" s="6"/>
      <c r="H14" s="6"/>
      <c r="I14" s="6">
        <f t="shared" si="2"/>
        <v>77</v>
      </c>
      <c r="J14" s="6">
        <f t="shared" si="3"/>
        <v>530</v>
      </c>
      <c r="K14" s="7">
        <f t="shared" si="4"/>
        <v>40810</v>
      </c>
      <c r="L14" s="6">
        <v>53000</v>
      </c>
      <c r="M14" s="8" t="s">
        <v>27</v>
      </c>
    </row>
    <row r="15" spans="1:13" x14ac:dyDescent="0.25">
      <c r="A15" s="5">
        <v>44233</v>
      </c>
      <c r="B15" s="6" t="s">
        <v>29</v>
      </c>
      <c r="C15" s="6" t="s">
        <v>14</v>
      </c>
      <c r="D15" s="6" t="s">
        <v>26</v>
      </c>
      <c r="E15" s="6">
        <v>100</v>
      </c>
      <c r="F15" s="6"/>
      <c r="G15" s="6">
        <v>4</v>
      </c>
      <c r="H15" s="6"/>
      <c r="I15" s="6">
        <f t="shared" si="2"/>
        <v>96</v>
      </c>
      <c r="J15" s="6">
        <f t="shared" si="3"/>
        <v>530</v>
      </c>
      <c r="K15" s="7">
        <f t="shared" si="4"/>
        <v>50880</v>
      </c>
      <c r="L15" s="6">
        <v>53000</v>
      </c>
      <c r="M15" s="8" t="s">
        <v>27</v>
      </c>
    </row>
    <row r="16" spans="1:13" x14ac:dyDescent="0.25">
      <c r="A16" s="5">
        <v>44240</v>
      </c>
      <c r="B16" s="6" t="s">
        <v>30</v>
      </c>
      <c r="C16" s="6" t="s">
        <v>14</v>
      </c>
      <c r="D16" s="6" t="s">
        <v>26</v>
      </c>
      <c r="E16" s="6">
        <v>95</v>
      </c>
      <c r="F16" s="6"/>
      <c r="G16" s="6"/>
      <c r="H16" s="6"/>
      <c r="I16" s="6">
        <f t="shared" si="2"/>
        <v>95</v>
      </c>
      <c r="J16" s="6">
        <f t="shared" si="3"/>
        <v>530</v>
      </c>
      <c r="K16" s="7">
        <f t="shared" si="4"/>
        <v>50350</v>
      </c>
      <c r="L16" s="6">
        <v>53000</v>
      </c>
      <c r="M16" s="8" t="s">
        <v>27</v>
      </c>
    </row>
    <row r="17" spans="1:13" x14ac:dyDescent="0.25">
      <c r="A17" s="5">
        <v>44262</v>
      </c>
      <c r="B17" s="6" t="s">
        <v>31</v>
      </c>
      <c r="C17" s="6" t="s">
        <v>14</v>
      </c>
      <c r="D17" s="6" t="s">
        <v>26</v>
      </c>
      <c r="E17" s="6">
        <v>100</v>
      </c>
      <c r="F17" s="6"/>
      <c r="G17" s="6"/>
      <c r="H17" s="6"/>
      <c r="I17" s="6">
        <f t="shared" si="2"/>
        <v>100</v>
      </c>
      <c r="J17" s="6">
        <f t="shared" si="3"/>
        <v>530</v>
      </c>
      <c r="K17" s="7">
        <f t="shared" si="4"/>
        <v>53000</v>
      </c>
      <c r="L17" s="6">
        <v>53000</v>
      </c>
      <c r="M17" s="8" t="s">
        <v>27</v>
      </c>
    </row>
    <row r="18" spans="1:13" x14ac:dyDescent="0.25">
      <c r="A18" s="5">
        <v>44276</v>
      </c>
      <c r="B18" s="6" t="s">
        <v>32</v>
      </c>
      <c r="C18" s="6" t="s">
        <v>14</v>
      </c>
      <c r="D18" s="6" t="s">
        <v>26</v>
      </c>
      <c r="E18" s="6">
        <v>130</v>
      </c>
      <c r="F18" s="6"/>
      <c r="G18" s="6"/>
      <c r="H18" s="6"/>
      <c r="I18" s="6">
        <f t="shared" si="2"/>
        <v>130</v>
      </c>
      <c r="J18" s="6">
        <f t="shared" si="3"/>
        <v>530</v>
      </c>
      <c r="K18" s="7">
        <f t="shared" si="4"/>
        <v>68900</v>
      </c>
      <c r="L18" s="6">
        <v>53000</v>
      </c>
      <c r="M18" s="8" t="s">
        <v>27</v>
      </c>
    </row>
    <row r="20" spans="1:13" x14ac:dyDescent="0.25">
      <c r="A20" s="5">
        <v>44217</v>
      </c>
      <c r="B20" s="6" t="s">
        <v>33</v>
      </c>
      <c r="C20" s="6" t="s">
        <v>14</v>
      </c>
      <c r="D20" s="6" t="s">
        <v>34</v>
      </c>
      <c r="E20" s="6">
        <f>(143.94*112)/150</f>
        <v>107.47519999999999</v>
      </c>
      <c r="F20" s="6">
        <v>15.94</v>
      </c>
      <c r="G20" s="6">
        <v>4.4580000000000002</v>
      </c>
      <c r="H20" s="6">
        <v>6.1550000000000002</v>
      </c>
      <c r="I20" s="6">
        <f>E20-F20-G20-H20</f>
        <v>80.922199999999989</v>
      </c>
      <c r="J20" s="6">
        <v>510</v>
      </c>
      <c r="K20" s="6">
        <f>I20*J20</f>
        <v>41270.321999999993</v>
      </c>
    </row>
    <row r="21" spans="1:13" x14ac:dyDescent="0.25">
      <c r="A21" s="5">
        <v>44259</v>
      </c>
      <c r="B21" s="6" t="s">
        <v>35</v>
      </c>
      <c r="C21" s="6" t="s">
        <v>14</v>
      </c>
      <c r="D21" s="6" t="s">
        <v>34</v>
      </c>
      <c r="E21" s="6">
        <v>40</v>
      </c>
      <c r="F21" s="6"/>
      <c r="G21" s="6"/>
      <c r="H21" s="6"/>
      <c r="I21" s="6">
        <f>E21-F21-G21-H21</f>
        <v>40</v>
      </c>
      <c r="J21" s="6">
        <v>510</v>
      </c>
      <c r="K21" s="6">
        <f>I21*J21</f>
        <v>20400</v>
      </c>
    </row>
    <row r="22" spans="1:13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4" spans="1:13" ht="16.5" thickBot="1" x14ac:dyDescent="0.3">
      <c r="A24" s="51" t="s">
        <v>36</v>
      </c>
      <c r="B24" s="51"/>
      <c r="C24" s="51"/>
      <c r="D24" s="51"/>
      <c r="E24" s="51"/>
      <c r="F24" s="51"/>
      <c r="G24" s="51"/>
      <c r="H24" s="51"/>
      <c r="I24" s="51"/>
    </row>
    <row r="25" spans="1:13" x14ac:dyDescent="0.25">
      <c r="A25" s="9" t="s">
        <v>2</v>
      </c>
      <c r="B25" s="10" t="s">
        <v>37</v>
      </c>
      <c r="C25" s="10" t="s">
        <v>4</v>
      </c>
      <c r="D25" s="10" t="s">
        <v>5</v>
      </c>
      <c r="E25" s="10" t="s">
        <v>6</v>
      </c>
      <c r="F25" s="11" t="s">
        <v>8</v>
      </c>
      <c r="G25" s="12" t="s">
        <v>38</v>
      </c>
      <c r="H25" s="10" t="s">
        <v>11</v>
      </c>
      <c r="I25" s="10" t="s">
        <v>39</v>
      </c>
    </row>
    <row r="26" spans="1:13" x14ac:dyDescent="0.25">
      <c r="A26" s="13">
        <v>44237</v>
      </c>
      <c r="B26" s="6" t="s">
        <v>40</v>
      </c>
      <c r="C26" s="14" t="s">
        <v>41</v>
      </c>
      <c r="D26" s="15" t="s">
        <v>42</v>
      </c>
      <c r="E26" s="14">
        <v>50</v>
      </c>
      <c r="F26" s="14"/>
      <c r="G26" s="14">
        <f>E26-F26</f>
        <v>50</v>
      </c>
      <c r="H26" s="14">
        <v>700</v>
      </c>
      <c r="I26" s="14">
        <f>G26*H26</f>
        <v>35000</v>
      </c>
    </row>
    <row r="27" spans="1:13" x14ac:dyDescent="0.25">
      <c r="A27" s="13">
        <v>44259</v>
      </c>
      <c r="B27" s="14" t="s">
        <v>43</v>
      </c>
      <c r="C27" s="14" t="s">
        <v>41</v>
      </c>
      <c r="D27" s="14" t="s">
        <v>42</v>
      </c>
      <c r="E27" s="14">
        <v>28</v>
      </c>
      <c r="F27" s="14">
        <v>28</v>
      </c>
      <c r="G27" s="14">
        <f>E27-F27</f>
        <v>0</v>
      </c>
      <c r="H27" s="14">
        <v>700</v>
      </c>
      <c r="I27" s="14">
        <f>G27*H27</f>
        <v>0</v>
      </c>
    </row>
    <row r="28" spans="1:13" x14ac:dyDescent="0.25">
      <c r="A28" s="13">
        <v>44269</v>
      </c>
      <c r="B28" s="14" t="s">
        <v>44</v>
      </c>
      <c r="C28" s="14" t="s">
        <v>41</v>
      </c>
      <c r="D28" s="14" t="s">
        <v>42</v>
      </c>
      <c r="E28" s="14">
        <v>15</v>
      </c>
      <c r="F28" s="14">
        <v>0</v>
      </c>
      <c r="G28" s="14">
        <f>E28-F28</f>
        <v>15</v>
      </c>
      <c r="H28" s="14">
        <v>700</v>
      </c>
      <c r="I28" s="14">
        <f>G28*H28</f>
        <v>10500</v>
      </c>
    </row>
    <row r="29" spans="1:13" x14ac:dyDescent="0.25">
      <c r="A29" s="16"/>
      <c r="B29" s="16"/>
      <c r="C29" s="16"/>
      <c r="D29" s="16"/>
      <c r="E29" s="16"/>
      <c r="F29" s="16"/>
      <c r="G29" s="16"/>
      <c r="H29" s="16"/>
      <c r="I29" s="16"/>
    </row>
    <row r="30" spans="1:13" x14ac:dyDescent="0.25">
      <c r="A30" s="13">
        <v>44259</v>
      </c>
      <c r="B30" s="14" t="s">
        <v>45</v>
      </c>
      <c r="C30" s="14" t="s">
        <v>41</v>
      </c>
      <c r="D30" s="14" t="s">
        <v>46</v>
      </c>
      <c r="E30" s="14">
        <v>36</v>
      </c>
      <c r="F30" s="14"/>
      <c r="G30" s="14">
        <f>E30-F30</f>
        <v>36</v>
      </c>
      <c r="H30" s="14">
        <v>590</v>
      </c>
      <c r="I30" s="14">
        <f>G30*H30</f>
        <v>21240</v>
      </c>
    </row>
    <row r="31" spans="1:13" x14ac:dyDescent="0.25">
      <c r="A31" s="13">
        <v>44261</v>
      </c>
      <c r="B31" s="14" t="s">
        <v>47</v>
      </c>
      <c r="C31" s="14" t="s">
        <v>41</v>
      </c>
      <c r="D31" s="14" t="s">
        <v>46</v>
      </c>
      <c r="E31" s="14">
        <v>6</v>
      </c>
      <c r="F31" s="14"/>
      <c r="G31" s="14">
        <f>E31-F31</f>
        <v>6</v>
      </c>
      <c r="H31" s="14">
        <v>590</v>
      </c>
      <c r="I31" s="14">
        <f>G31*H31</f>
        <v>3540</v>
      </c>
    </row>
    <row r="32" spans="1:13" x14ac:dyDescent="0.25">
      <c r="A32" s="14"/>
      <c r="B32" s="14"/>
      <c r="C32" s="14"/>
      <c r="D32" s="14"/>
      <c r="E32" s="14"/>
      <c r="F32" s="14"/>
      <c r="G32" s="14"/>
      <c r="H32" s="14"/>
      <c r="I32" s="14"/>
    </row>
    <row r="33" spans="1:9" ht="15.75" x14ac:dyDescent="0.25">
      <c r="A33" s="55" t="s">
        <v>48</v>
      </c>
      <c r="B33" s="55"/>
      <c r="C33" s="55"/>
      <c r="D33" s="55"/>
      <c r="E33" s="55"/>
      <c r="F33" s="55"/>
      <c r="G33" s="55"/>
      <c r="H33" s="55"/>
      <c r="I33" s="55"/>
    </row>
    <row r="34" spans="1:9" x14ac:dyDescent="0.25">
      <c r="A34" s="13">
        <v>44257</v>
      </c>
      <c r="B34" s="14" t="s">
        <v>49</v>
      </c>
      <c r="C34" s="14" t="s">
        <v>50</v>
      </c>
      <c r="D34" s="14" t="s">
        <v>51</v>
      </c>
      <c r="E34" s="14">
        <v>48</v>
      </c>
      <c r="F34" s="14"/>
      <c r="G34" s="14">
        <f>E34-F34</f>
        <v>48</v>
      </c>
      <c r="H34" s="14"/>
      <c r="I34" s="14"/>
    </row>
    <row r="35" spans="1:9" x14ac:dyDescent="0.25">
      <c r="A35" s="14"/>
      <c r="B35" s="14"/>
      <c r="C35" s="14"/>
      <c r="D35" s="14"/>
      <c r="E35" s="14"/>
      <c r="F35" s="14"/>
      <c r="G35" s="14"/>
      <c r="H35" s="14"/>
      <c r="I35" s="14"/>
    </row>
    <row r="36" spans="1:9" x14ac:dyDescent="0.25">
      <c r="A36" s="14"/>
      <c r="B36" s="14"/>
      <c r="C36" s="14"/>
      <c r="D36" s="14"/>
      <c r="E36" s="14"/>
      <c r="F36" s="14"/>
      <c r="G36" s="14"/>
      <c r="H36" s="14"/>
      <c r="I36" s="14"/>
    </row>
    <row r="38" spans="1:9" ht="16.5" thickBot="1" x14ac:dyDescent="0.3">
      <c r="A38" s="53" t="s">
        <v>52</v>
      </c>
      <c r="B38" s="53"/>
      <c r="C38" s="53"/>
      <c r="D38" s="53"/>
      <c r="E38" s="53"/>
      <c r="F38" s="53"/>
      <c r="G38" s="53"/>
    </row>
    <row r="39" spans="1:9" x14ac:dyDescent="0.25">
      <c r="A39" s="17" t="s">
        <v>2</v>
      </c>
      <c r="B39" s="18" t="s">
        <v>3</v>
      </c>
      <c r="C39" s="19" t="s">
        <v>4</v>
      </c>
      <c r="D39" s="19" t="s">
        <v>5</v>
      </c>
      <c r="E39" s="19" t="s">
        <v>6</v>
      </c>
      <c r="F39" s="19" t="s">
        <v>11</v>
      </c>
      <c r="G39" s="19" t="s">
        <v>53</v>
      </c>
    </row>
    <row r="40" spans="1:9" x14ac:dyDescent="0.25">
      <c r="A40" s="5">
        <v>44250</v>
      </c>
      <c r="B40" s="6">
        <v>8649088</v>
      </c>
      <c r="C40" s="6" t="s">
        <v>54</v>
      </c>
      <c r="D40" s="6" t="s">
        <v>55</v>
      </c>
      <c r="E40" s="20">
        <v>29</v>
      </c>
      <c r="F40" s="20">
        <v>1750</v>
      </c>
      <c r="G40" s="21">
        <f>E40*F40</f>
        <v>50750</v>
      </c>
    </row>
    <row r="41" spans="1:9" x14ac:dyDescent="0.25">
      <c r="A41" s="5">
        <v>44263</v>
      </c>
      <c r="B41" s="6">
        <v>8649091</v>
      </c>
      <c r="C41" s="6" t="s">
        <v>56</v>
      </c>
      <c r="D41" s="6" t="s">
        <v>55</v>
      </c>
      <c r="E41" s="20">
        <v>33</v>
      </c>
      <c r="F41" s="20">
        <v>1400</v>
      </c>
      <c r="G41" s="21">
        <f>E41*F41</f>
        <v>46200</v>
      </c>
    </row>
    <row r="42" spans="1:9" x14ac:dyDescent="0.25">
      <c r="A42" s="5">
        <v>44274</v>
      </c>
      <c r="B42" s="6">
        <v>8649093</v>
      </c>
      <c r="C42" s="6" t="s">
        <v>54</v>
      </c>
      <c r="D42" s="6" t="s">
        <v>55</v>
      </c>
      <c r="E42" s="20">
        <v>30</v>
      </c>
      <c r="F42" s="20">
        <v>1750</v>
      </c>
      <c r="G42" s="21">
        <f>E42*F42</f>
        <v>52500</v>
      </c>
    </row>
    <row r="43" spans="1:9" x14ac:dyDescent="0.25">
      <c r="A43" s="22"/>
      <c r="E43" s="23"/>
      <c r="F43" s="23"/>
      <c r="G43" s="24"/>
    </row>
    <row r="44" spans="1:9" x14ac:dyDescent="0.25">
      <c r="A44" s="22"/>
      <c r="E44" s="23"/>
      <c r="F44" s="23"/>
      <c r="G44" s="24"/>
    </row>
    <row r="45" spans="1:9" x14ac:dyDescent="0.25">
      <c r="A45" s="22"/>
      <c r="E45" s="23"/>
      <c r="F45" s="23"/>
      <c r="G45" s="24"/>
    </row>
    <row r="46" spans="1:9" x14ac:dyDescent="0.25">
      <c r="E46" s="23"/>
      <c r="F46" s="23"/>
      <c r="G46" s="23"/>
    </row>
    <row r="47" spans="1:9" x14ac:dyDescent="0.25">
      <c r="A47" s="5">
        <v>44258</v>
      </c>
      <c r="B47" s="25" t="s">
        <v>57</v>
      </c>
      <c r="C47" s="6" t="s">
        <v>56</v>
      </c>
      <c r="D47" s="6" t="s">
        <v>58</v>
      </c>
      <c r="E47" s="20">
        <v>40</v>
      </c>
      <c r="F47" s="20"/>
      <c r="G47" s="20"/>
    </row>
    <row r="48" spans="1:9" x14ac:dyDescent="0.25">
      <c r="A48" s="6"/>
      <c r="B48" s="6"/>
      <c r="C48" s="6"/>
      <c r="D48" s="6"/>
      <c r="E48" s="20"/>
      <c r="F48" s="20"/>
      <c r="G48" s="20"/>
    </row>
    <row r="50" spans="1:7" x14ac:dyDescent="0.25">
      <c r="A50" s="51" t="s">
        <v>59</v>
      </c>
      <c r="B50" s="51"/>
      <c r="C50" s="51"/>
      <c r="D50" s="51"/>
      <c r="E50" s="51"/>
      <c r="F50" s="51"/>
      <c r="G50" s="51"/>
    </row>
    <row r="51" spans="1:7" ht="15.75" thickBot="1" x14ac:dyDescent="0.3">
      <c r="A51" s="48"/>
      <c r="B51" s="48"/>
      <c r="C51" s="48"/>
      <c r="D51" s="48"/>
      <c r="E51" s="48"/>
      <c r="F51" s="48"/>
      <c r="G51" s="48"/>
    </row>
    <row r="52" spans="1:7" x14ac:dyDescent="0.25">
      <c r="A52" s="26" t="s">
        <v>2</v>
      </c>
      <c r="B52" s="27" t="s">
        <v>60</v>
      </c>
      <c r="C52" s="27" t="s">
        <v>61</v>
      </c>
      <c r="D52" s="27" t="s">
        <v>5</v>
      </c>
      <c r="E52" s="28" t="s">
        <v>62</v>
      </c>
      <c r="F52" s="27" t="s">
        <v>63</v>
      </c>
      <c r="G52" s="27" t="s">
        <v>53</v>
      </c>
    </row>
    <row r="53" spans="1:7" x14ac:dyDescent="0.25">
      <c r="A53" s="13">
        <v>44215</v>
      </c>
      <c r="B53" s="14">
        <v>27775</v>
      </c>
      <c r="C53" s="14" t="s">
        <v>64</v>
      </c>
      <c r="D53" s="14" t="s">
        <v>65</v>
      </c>
      <c r="E53" s="14">
        <v>15000</v>
      </c>
      <c r="F53" s="14">
        <f>(1.05*0.7809)*1.125</f>
        <v>0.922438125</v>
      </c>
      <c r="G53" s="14">
        <f>E53*F53</f>
        <v>13836.571875</v>
      </c>
    </row>
    <row r="54" spans="1:7" x14ac:dyDescent="0.25">
      <c r="A54" s="13">
        <v>44236</v>
      </c>
      <c r="B54" s="14">
        <v>28223</v>
      </c>
      <c r="C54" s="14" t="s">
        <v>64</v>
      </c>
      <c r="D54" s="14" t="s">
        <v>65</v>
      </c>
      <c r="E54" s="14">
        <v>20000</v>
      </c>
      <c r="F54" s="14">
        <f>(1.05*0.7809)*1.125</f>
        <v>0.922438125</v>
      </c>
      <c r="G54" s="14">
        <f>E54*F54</f>
        <v>18448.762500000001</v>
      </c>
    </row>
    <row r="55" spans="1:7" x14ac:dyDescent="0.25">
      <c r="A55" s="13">
        <v>44265</v>
      </c>
      <c r="B55" s="14">
        <v>28793</v>
      </c>
      <c r="C55" s="14" t="s">
        <v>64</v>
      </c>
      <c r="D55" s="14" t="s">
        <v>65</v>
      </c>
      <c r="E55" s="14">
        <v>10000</v>
      </c>
      <c r="F55" s="14">
        <f>(1.05*0.8609)*1.125</f>
        <v>1.016938125</v>
      </c>
      <c r="G55" s="14">
        <f>E55*F55</f>
        <v>10169.38125</v>
      </c>
    </row>
    <row r="56" spans="1:7" x14ac:dyDescent="0.25">
      <c r="A56" s="13">
        <v>44265</v>
      </c>
      <c r="B56" s="14">
        <v>28793</v>
      </c>
      <c r="C56" s="14" t="s">
        <v>66</v>
      </c>
      <c r="D56" s="14" t="s">
        <v>65</v>
      </c>
      <c r="E56" s="14">
        <v>5000</v>
      </c>
      <c r="F56" s="14">
        <f>(1.05*5.3704)*1.125</f>
        <v>6.3437850000000005</v>
      </c>
      <c r="G56" s="14">
        <f>E56*F56</f>
        <v>31718.925000000003</v>
      </c>
    </row>
    <row r="57" spans="1:7" x14ac:dyDescent="0.25">
      <c r="A57" s="29"/>
      <c r="B57" s="16"/>
      <c r="C57" s="16"/>
      <c r="D57" s="16"/>
      <c r="E57" s="16"/>
      <c r="F57" s="16"/>
      <c r="G57" s="16"/>
    </row>
    <row r="58" spans="1:7" x14ac:dyDescent="0.25">
      <c r="A58" s="29"/>
      <c r="B58" s="16"/>
      <c r="C58" s="16"/>
      <c r="D58" s="16"/>
      <c r="E58" s="16"/>
      <c r="F58" s="16"/>
      <c r="G58" s="16"/>
    </row>
    <row r="59" spans="1:7" x14ac:dyDescent="0.25">
      <c r="A59" s="16"/>
      <c r="B59" s="16"/>
      <c r="C59" s="16"/>
      <c r="D59" s="16"/>
      <c r="E59" s="16"/>
      <c r="F59" s="16"/>
      <c r="G59" s="16"/>
    </row>
    <row r="60" spans="1:7" x14ac:dyDescent="0.25">
      <c r="A60" s="13">
        <v>44237</v>
      </c>
      <c r="B60" s="30" t="s">
        <v>67</v>
      </c>
      <c r="C60" s="14" t="s">
        <v>68</v>
      </c>
      <c r="D60" s="14" t="s">
        <v>69</v>
      </c>
      <c r="E60" s="14">
        <f>100*150</f>
        <v>15000</v>
      </c>
      <c r="F60" s="14">
        <v>0.85</v>
      </c>
      <c r="G60" s="15">
        <f>E60*F60</f>
        <v>12750</v>
      </c>
    </row>
    <row r="61" spans="1:7" x14ac:dyDescent="0.25">
      <c r="A61" s="13">
        <v>44237</v>
      </c>
      <c r="B61" s="30" t="s">
        <v>70</v>
      </c>
      <c r="C61" s="14" t="s">
        <v>68</v>
      </c>
      <c r="D61" s="14" t="s">
        <v>69</v>
      </c>
      <c r="E61" s="14">
        <f>100*26</f>
        <v>2600</v>
      </c>
      <c r="F61" s="14">
        <v>0.90134999999999998</v>
      </c>
      <c r="G61" s="15">
        <f>E61*F61</f>
        <v>2343.5099999999998</v>
      </c>
    </row>
    <row r="62" spans="1:7" x14ac:dyDescent="0.25">
      <c r="A62" s="13">
        <v>44270</v>
      </c>
      <c r="B62" s="14">
        <v>11</v>
      </c>
      <c r="C62" s="14" t="s">
        <v>68</v>
      </c>
      <c r="D62" s="14" t="s">
        <v>69</v>
      </c>
      <c r="E62" s="14">
        <v>15000</v>
      </c>
      <c r="F62" s="14">
        <v>0.85</v>
      </c>
      <c r="G62" s="15">
        <f>E62*F62</f>
        <v>12750</v>
      </c>
    </row>
    <row r="64" spans="1:7" ht="16.5" thickBot="1" x14ac:dyDescent="0.3">
      <c r="A64" s="48" t="s">
        <v>71</v>
      </c>
      <c r="B64" s="48"/>
      <c r="C64" s="48"/>
      <c r="D64" s="48"/>
      <c r="E64" s="48"/>
      <c r="F64" s="48"/>
      <c r="G64" s="48"/>
    </row>
    <row r="65" spans="1:7" x14ac:dyDescent="0.25">
      <c r="A65" s="31" t="s">
        <v>2</v>
      </c>
      <c r="B65" s="32" t="s">
        <v>72</v>
      </c>
      <c r="C65" s="32" t="s">
        <v>4</v>
      </c>
      <c r="D65" s="32" t="s">
        <v>5</v>
      </c>
      <c r="E65" s="32" t="s">
        <v>62</v>
      </c>
      <c r="F65" s="32" t="s">
        <v>11</v>
      </c>
      <c r="G65" s="32" t="s">
        <v>53</v>
      </c>
    </row>
    <row r="66" spans="1:7" x14ac:dyDescent="0.25">
      <c r="A66" s="5">
        <v>44216</v>
      </c>
      <c r="B66" s="6" t="s">
        <v>73</v>
      </c>
      <c r="C66" s="6" t="s">
        <v>74</v>
      </c>
      <c r="D66" s="6" t="s">
        <v>75</v>
      </c>
      <c r="E66" s="6">
        <v>18000</v>
      </c>
      <c r="F66" s="6">
        <f>(0.12477778*1.05)*1.125</f>
        <v>0.14739375262500001</v>
      </c>
      <c r="G66" s="6">
        <f>E66*F66</f>
        <v>2653.0875472500002</v>
      </c>
    </row>
    <row r="67" spans="1:7" x14ac:dyDescent="0.25">
      <c r="A67" s="6"/>
      <c r="B67" s="6"/>
      <c r="C67" s="6"/>
      <c r="D67" s="6"/>
      <c r="E67" s="6"/>
      <c r="F67" s="6"/>
      <c r="G67" s="6"/>
    </row>
    <row r="69" spans="1:7" x14ac:dyDescent="0.25">
      <c r="A69" s="5">
        <v>44216</v>
      </c>
      <c r="B69" s="6" t="s">
        <v>76</v>
      </c>
      <c r="C69" s="6" t="s">
        <v>77</v>
      </c>
      <c r="D69" s="6" t="s">
        <v>78</v>
      </c>
      <c r="E69" s="6">
        <v>6000</v>
      </c>
      <c r="F69" s="6">
        <f>(0.38*1.05)*1.125</f>
        <v>0.44887500000000002</v>
      </c>
      <c r="G69" s="6">
        <f>E69*F69</f>
        <v>2693.25</v>
      </c>
    </row>
    <row r="70" spans="1:7" x14ac:dyDescent="0.25">
      <c r="A70" s="6"/>
      <c r="B70" s="6"/>
      <c r="C70" s="6"/>
      <c r="D70" s="6"/>
      <c r="E70" s="6"/>
      <c r="F70" s="6"/>
      <c r="G70" s="6"/>
    </row>
    <row r="72" spans="1:7" ht="15.75" x14ac:dyDescent="0.25">
      <c r="A72" s="52" t="s">
        <v>79</v>
      </c>
      <c r="B72" s="52"/>
      <c r="C72" s="52"/>
      <c r="D72" s="52"/>
      <c r="E72" s="52"/>
      <c r="F72" s="52"/>
      <c r="G72" s="52"/>
    </row>
    <row r="73" spans="1:7" x14ac:dyDescent="0.25">
      <c r="A73" s="33" t="s">
        <v>2</v>
      </c>
      <c r="B73" s="33" t="s">
        <v>60</v>
      </c>
      <c r="C73" s="34" t="s">
        <v>61</v>
      </c>
      <c r="D73" s="35"/>
      <c r="E73" s="36" t="s">
        <v>62</v>
      </c>
      <c r="F73" s="34" t="s">
        <v>63</v>
      </c>
      <c r="G73" s="34" t="s">
        <v>53</v>
      </c>
    </row>
    <row r="74" spans="1:7" x14ac:dyDescent="0.25">
      <c r="A74" s="5">
        <v>44222</v>
      </c>
      <c r="B74" s="6" t="s">
        <v>80</v>
      </c>
      <c r="C74" s="6" t="s">
        <v>81</v>
      </c>
      <c r="D74" s="6" t="s">
        <v>82</v>
      </c>
      <c r="E74" s="6">
        <v>2000</v>
      </c>
      <c r="F74" s="37">
        <f>(1.05*1.0667)*1.125</f>
        <v>1.2600393750000001</v>
      </c>
      <c r="G74" s="38">
        <f>E74*F74</f>
        <v>2520.0787500000001</v>
      </c>
    </row>
    <row r="75" spans="1:7" x14ac:dyDescent="0.25">
      <c r="A75" s="5">
        <v>44222</v>
      </c>
      <c r="B75" s="6" t="s">
        <v>80</v>
      </c>
      <c r="C75" s="6" t="s">
        <v>83</v>
      </c>
      <c r="D75" s="6" t="s">
        <v>82</v>
      </c>
      <c r="E75" s="6">
        <v>1000</v>
      </c>
      <c r="F75" s="37">
        <f>(1.05*1.0667)*1.125</f>
        <v>1.2600393750000001</v>
      </c>
      <c r="G75" s="38">
        <f>E75*F75</f>
        <v>1260.0393750000001</v>
      </c>
    </row>
    <row r="76" spans="1:7" x14ac:dyDescent="0.25">
      <c r="A76" s="5">
        <v>44222</v>
      </c>
      <c r="B76" s="6" t="s">
        <v>84</v>
      </c>
      <c r="C76" s="6" t="s">
        <v>85</v>
      </c>
      <c r="D76" s="6" t="s">
        <v>86</v>
      </c>
      <c r="E76" s="6">
        <v>3000</v>
      </c>
      <c r="F76" s="37">
        <f>(1.05*1.1005)*1.125</f>
        <v>1.2999656250000002</v>
      </c>
      <c r="G76" s="38">
        <f>E76*F76</f>
        <v>3899.8968750000008</v>
      </c>
    </row>
    <row r="77" spans="1:7" x14ac:dyDescent="0.25">
      <c r="A77" s="6"/>
      <c r="B77" s="6"/>
      <c r="C77" s="6"/>
      <c r="D77" s="6"/>
      <c r="E77" s="6"/>
      <c r="F77" s="6"/>
      <c r="G77" s="6"/>
    </row>
    <row r="79" spans="1:7" ht="14.45" customHeight="1" x14ac:dyDescent="0.25">
      <c r="A79" s="49" t="s">
        <v>87</v>
      </c>
      <c r="B79" s="49"/>
      <c r="C79" s="49"/>
      <c r="D79" s="49"/>
      <c r="E79" s="49"/>
      <c r="F79" s="49"/>
      <c r="G79" s="49"/>
    </row>
    <row r="80" spans="1:7" ht="14.45" customHeight="1" x14ac:dyDescent="0.25">
      <c r="A80" s="49"/>
      <c r="B80" s="49"/>
      <c r="C80" s="49"/>
      <c r="D80" s="49"/>
      <c r="E80" s="49"/>
      <c r="F80" s="49"/>
      <c r="G80" s="49"/>
    </row>
    <row r="81" spans="1:8" x14ac:dyDescent="0.25">
      <c r="A81" s="1" t="s">
        <v>2</v>
      </c>
      <c r="B81" s="1" t="s">
        <v>88</v>
      </c>
      <c r="C81" s="1" t="s">
        <v>4</v>
      </c>
      <c r="D81" s="1" t="s">
        <v>5</v>
      </c>
      <c r="E81" s="1" t="s">
        <v>6</v>
      </c>
      <c r="F81" s="1" t="s">
        <v>89</v>
      </c>
      <c r="G81" s="1" t="s">
        <v>53</v>
      </c>
      <c r="H81" s="39" t="s">
        <v>90</v>
      </c>
    </row>
    <row r="82" spans="1:8" x14ac:dyDescent="0.25">
      <c r="A82" s="5">
        <v>44201</v>
      </c>
      <c r="B82" s="6" t="s">
        <v>91</v>
      </c>
      <c r="C82" s="6" t="s">
        <v>92</v>
      </c>
      <c r="D82" s="6" t="s">
        <v>87</v>
      </c>
      <c r="E82" s="6">
        <v>11000</v>
      </c>
      <c r="F82" s="6">
        <v>0.21</v>
      </c>
      <c r="G82" s="40">
        <f>E82*F82</f>
        <v>2310</v>
      </c>
      <c r="H82" s="41"/>
    </row>
    <row r="83" spans="1:8" x14ac:dyDescent="0.25">
      <c r="A83" s="5">
        <v>44201</v>
      </c>
      <c r="B83" s="6"/>
      <c r="C83" s="6" t="s">
        <v>93</v>
      </c>
      <c r="D83" s="6" t="s">
        <v>87</v>
      </c>
      <c r="E83" s="6">
        <v>900</v>
      </c>
      <c r="F83" s="6">
        <v>0.26</v>
      </c>
      <c r="G83" s="40">
        <f>E83*F83</f>
        <v>234</v>
      </c>
      <c r="H83" s="42">
        <f>G82+G83</f>
        <v>2544</v>
      </c>
    </row>
    <row r="84" spans="1:8" x14ac:dyDescent="0.25">
      <c r="A84" s="5"/>
      <c r="B84" s="6"/>
      <c r="C84" s="6"/>
      <c r="D84" s="6"/>
      <c r="E84" s="6"/>
      <c r="F84" s="6"/>
      <c r="G84" s="40"/>
      <c r="H84" s="42"/>
    </row>
    <row r="85" spans="1:8" x14ac:dyDescent="0.25">
      <c r="A85" s="5">
        <v>44229</v>
      </c>
      <c r="B85" s="6" t="s">
        <v>94</v>
      </c>
      <c r="C85" s="6" t="s">
        <v>95</v>
      </c>
      <c r="D85" s="6" t="s">
        <v>87</v>
      </c>
      <c r="E85" s="6">
        <v>2500</v>
      </c>
      <c r="F85" s="6">
        <v>0.32</v>
      </c>
      <c r="G85" s="40">
        <f>E85*F85</f>
        <v>800</v>
      </c>
      <c r="H85" s="43">
        <f>G85</f>
        <v>800</v>
      </c>
    </row>
    <row r="86" spans="1:8" x14ac:dyDescent="0.25">
      <c r="A86" s="5"/>
      <c r="B86" s="6"/>
      <c r="C86" s="6"/>
      <c r="D86" s="6"/>
      <c r="E86" s="6"/>
      <c r="F86" s="6"/>
      <c r="G86" s="40"/>
      <c r="H86" s="43"/>
    </row>
    <row r="87" spans="1:8" x14ac:dyDescent="0.25">
      <c r="A87" s="5">
        <v>44236</v>
      </c>
      <c r="B87" s="44" t="s">
        <v>96</v>
      </c>
      <c r="C87" s="6" t="s">
        <v>97</v>
      </c>
      <c r="D87" s="6" t="s">
        <v>87</v>
      </c>
      <c r="E87" s="6">
        <v>12000</v>
      </c>
      <c r="F87" s="6">
        <v>0.21</v>
      </c>
      <c r="G87" s="40">
        <f t="shared" ref="G87:G99" si="5">E87*F87</f>
        <v>2520</v>
      </c>
      <c r="H87" s="41"/>
    </row>
    <row r="88" spans="1:8" x14ac:dyDescent="0.25">
      <c r="A88" s="6"/>
      <c r="B88" s="6"/>
      <c r="C88" s="6" t="s">
        <v>98</v>
      </c>
      <c r="D88" s="6" t="s">
        <v>87</v>
      </c>
      <c r="E88" s="6">
        <v>1200</v>
      </c>
      <c r="F88" s="6">
        <v>0.26</v>
      </c>
      <c r="G88" s="40">
        <f t="shared" si="5"/>
        <v>312</v>
      </c>
      <c r="H88" s="41"/>
    </row>
    <row r="89" spans="1:8" x14ac:dyDescent="0.25">
      <c r="A89" s="6"/>
      <c r="B89" s="6"/>
      <c r="C89" s="6" t="s">
        <v>99</v>
      </c>
      <c r="D89" s="6" t="s">
        <v>87</v>
      </c>
      <c r="E89" s="6">
        <v>900</v>
      </c>
      <c r="F89" s="6">
        <v>0.26</v>
      </c>
      <c r="G89" s="40">
        <f t="shared" si="5"/>
        <v>234</v>
      </c>
      <c r="H89" s="41"/>
    </row>
    <row r="90" spans="1:8" x14ac:dyDescent="0.25">
      <c r="A90" s="6"/>
      <c r="B90" s="6"/>
      <c r="C90" s="6" t="s">
        <v>100</v>
      </c>
      <c r="D90" s="6" t="s">
        <v>87</v>
      </c>
      <c r="E90" s="6">
        <v>300</v>
      </c>
      <c r="F90" s="6">
        <v>0.26</v>
      </c>
      <c r="G90" s="40">
        <f t="shared" si="5"/>
        <v>78</v>
      </c>
      <c r="H90" s="41"/>
    </row>
    <row r="91" spans="1:8" x14ac:dyDescent="0.25">
      <c r="A91" s="6"/>
      <c r="B91" s="6"/>
      <c r="C91" s="6" t="s">
        <v>101</v>
      </c>
      <c r="D91" s="6" t="s">
        <v>87</v>
      </c>
      <c r="E91" s="6">
        <v>500</v>
      </c>
      <c r="F91" s="6">
        <v>0.26</v>
      </c>
      <c r="G91" s="40">
        <f t="shared" si="5"/>
        <v>130</v>
      </c>
      <c r="H91" s="41"/>
    </row>
    <row r="92" spans="1:8" x14ac:dyDescent="0.25">
      <c r="A92" s="6"/>
      <c r="B92" s="6"/>
      <c r="C92" s="6" t="s">
        <v>102</v>
      </c>
      <c r="D92" s="6" t="s">
        <v>87</v>
      </c>
      <c r="E92" s="6">
        <v>12000</v>
      </c>
      <c r="F92" s="6">
        <v>0.21</v>
      </c>
      <c r="G92" s="40">
        <f t="shared" si="5"/>
        <v>2520</v>
      </c>
      <c r="H92" s="41"/>
    </row>
    <row r="93" spans="1:8" x14ac:dyDescent="0.25">
      <c r="A93" s="5">
        <v>44236</v>
      </c>
      <c r="B93" s="44" t="s">
        <v>96</v>
      </c>
      <c r="C93" s="6" t="s">
        <v>103</v>
      </c>
      <c r="D93" s="6" t="s">
        <v>87</v>
      </c>
      <c r="E93" s="6">
        <v>600</v>
      </c>
      <c r="F93" s="6">
        <v>0.26</v>
      </c>
      <c r="G93" s="40">
        <f t="shared" si="5"/>
        <v>156</v>
      </c>
      <c r="H93" s="45">
        <f>G87+G88+G89+G90+G91+G92+G93</f>
        <v>5950</v>
      </c>
    </row>
    <row r="94" spans="1:8" x14ac:dyDescent="0.25">
      <c r="A94" s="5"/>
      <c r="B94" s="44"/>
      <c r="C94" s="6"/>
      <c r="D94" s="6"/>
      <c r="E94" s="6"/>
      <c r="F94" s="6"/>
      <c r="G94" s="40"/>
      <c r="H94" s="45"/>
    </row>
    <row r="95" spans="1:8" x14ac:dyDescent="0.25">
      <c r="A95" s="5">
        <v>44260</v>
      </c>
      <c r="B95" s="44" t="s">
        <v>104</v>
      </c>
      <c r="C95" s="6" t="s">
        <v>105</v>
      </c>
      <c r="D95" s="6" t="s">
        <v>87</v>
      </c>
      <c r="E95" s="6">
        <v>15000</v>
      </c>
      <c r="F95" s="6">
        <v>0.32</v>
      </c>
      <c r="G95" s="40">
        <f t="shared" si="5"/>
        <v>4800</v>
      </c>
      <c r="H95" s="41"/>
    </row>
    <row r="96" spans="1:8" x14ac:dyDescent="0.25">
      <c r="A96" s="6"/>
      <c r="B96" s="6"/>
      <c r="C96" s="6" t="s">
        <v>106</v>
      </c>
      <c r="D96" s="6" t="s">
        <v>87</v>
      </c>
      <c r="E96" s="6">
        <v>10000</v>
      </c>
      <c r="F96" s="6">
        <v>0.32</v>
      </c>
      <c r="G96" s="40">
        <f t="shared" si="5"/>
        <v>3200</v>
      </c>
      <c r="H96" s="41"/>
    </row>
    <row r="97" spans="1:8" x14ac:dyDescent="0.25">
      <c r="A97" s="6"/>
      <c r="B97" s="6"/>
      <c r="C97" s="6" t="s">
        <v>107</v>
      </c>
      <c r="D97" s="6" t="s">
        <v>87</v>
      </c>
      <c r="E97" s="6">
        <v>4000</v>
      </c>
      <c r="F97" s="6">
        <v>0.32</v>
      </c>
      <c r="G97" s="40">
        <f t="shared" si="5"/>
        <v>1280</v>
      </c>
    </row>
    <row r="98" spans="1:8" x14ac:dyDescent="0.25">
      <c r="A98" s="6"/>
      <c r="B98" s="6"/>
      <c r="C98" s="6" t="s">
        <v>108</v>
      </c>
      <c r="D98" s="6" t="s">
        <v>87</v>
      </c>
      <c r="E98" s="6">
        <v>400</v>
      </c>
      <c r="F98" s="6">
        <v>0.26</v>
      </c>
      <c r="G98" s="40">
        <f t="shared" si="5"/>
        <v>104</v>
      </c>
    </row>
    <row r="99" spans="1:8" x14ac:dyDescent="0.25">
      <c r="A99" s="6"/>
      <c r="B99" s="6"/>
      <c r="C99" s="6" t="s">
        <v>109</v>
      </c>
      <c r="D99" s="6" t="s">
        <v>87</v>
      </c>
      <c r="E99" s="6">
        <v>200</v>
      </c>
      <c r="F99" s="6">
        <v>0.26</v>
      </c>
      <c r="G99" s="40">
        <f t="shared" si="5"/>
        <v>52</v>
      </c>
      <c r="H99" s="42">
        <f>G95+G96+G97+G98+G99</f>
        <v>9436</v>
      </c>
    </row>
    <row r="100" spans="1:8" x14ac:dyDescent="0.25">
      <c r="A100" s="6"/>
      <c r="B100" s="6"/>
      <c r="C100" s="6"/>
      <c r="D100" s="6"/>
      <c r="E100" s="6"/>
      <c r="F100" s="6"/>
      <c r="G100" s="6"/>
    </row>
    <row r="102" spans="1:8" ht="16.5" thickBot="1" x14ac:dyDescent="0.3">
      <c r="A102" s="53" t="s">
        <v>110</v>
      </c>
      <c r="B102" s="53"/>
      <c r="C102" s="53"/>
      <c r="D102" s="53"/>
      <c r="E102" s="53"/>
      <c r="F102" s="53"/>
      <c r="G102" s="53"/>
    </row>
    <row r="103" spans="1:8" ht="30" x14ac:dyDescent="0.25">
      <c r="A103" s="17" t="s">
        <v>2</v>
      </c>
      <c r="B103" s="18" t="s">
        <v>3</v>
      </c>
      <c r="C103" s="19" t="s">
        <v>4</v>
      </c>
      <c r="D103" s="19" t="s">
        <v>5</v>
      </c>
      <c r="E103" s="46" t="s">
        <v>111</v>
      </c>
      <c r="F103" s="46" t="s">
        <v>112</v>
      </c>
      <c r="G103" s="19" t="s">
        <v>53</v>
      </c>
    </row>
    <row r="104" spans="1:8" x14ac:dyDescent="0.25">
      <c r="A104" s="5">
        <v>44219</v>
      </c>
      <c r="B104" s="6" t="s">
        <v>113</v>
      </c>
      <c r="C104" s="6" t="s">
        <v>114</v>
      </c>
      <c r="D104" s="6" t="s">
        <v>115</v>
      </c>
      <c r="E104" s="20">
        <v>240</v>
      </c>
      <c r="F104" s="20">
        <v>43</v>
      </c>
      <c r="G104" s="21">
        <f>E104*F104</f>
        <v>10320</v>
      </c>
    </row>
    <row r="105" spans="1:8" x14ac:dyDescent="0.25">
      <c r="A105" s="5">
        <v>44254</v>
      </c>
      <c r="B105" s="6" t="s">
        <v>116</v>
      </c>
      <c r="C105" s="6" t="s">
        <v>114</v>
      </c>
      <c r="D105" s="6" t="s">
        <v>115</v>
      </c>
      <c r="E105" s="20">
        <v>220</v>
      </c>
      <c r="F105" s="20">
        <v>43</v>
      </c>
      <c r="G105" s="21">
        <f>E105*F105</f>
        <v>9460</v>
      </c>
    </row>
    <row r="106" spans="1:8" x14ac:dyDescent="0.25">
      <c r="A106" s="5">
        <v>44257</v>
      </c>
      <c r="B106" s="6" t="s">
        <v>117</v>
      </c>
      <c r="C106" s="6" t="s">
        <v>114</v>
      </c>
      <c r="D106" s="6" t="s">
        <v>115</v>
      </c>
      <c r="E106" s="20">
        <v>300</v>
      </c>
      <c r="F106" s="20">
        <v>43</v>
      </c>
      <c r="G106" s="21">
        <f>E106*F106</f>
        <v>12900</v>
      </c>
    </row>
    <row r="107" spans="1:8" x14ac:dyDescent="0.25">
      <c r="A107" s="6"/>
      <c r="B107" s="6"/>
      <c r="C107" s="6"/>
      <c r="D107" s="6"/>
      <c r="E107" s="20"/>
      <c r="F107" s="20"/>
      <c r="G107" s="20"/>
    </row>
    <row r="109" spans="1:8" ht="16.5" thickBot="1" x14ac:dyDescent="0.3">
      <c r="A109" s="53" t="s">
        <v>118</v>
      </c>
      <c r="B109" s="53"/>
      <c r="C109" s="53"/>
      <c r="D109" s="53"/>
      <c r="E109" s="53"/>
      <c r="F109" s="53"/>
      <c r="G109" s="53"/>
    </row>
    <row r="110" spans="1:8" x14ac:dyDescent="0.25">
      <c r="A110" s="31" t="s">
        <v>2</v>
      </c>
      <c r="B110" s="32" t="s">
        <v>72</v>
      </c>
      <c r="C110" s="32" t="s">
        <v>4</v>
      </c>
      <c r="D110" s="32" t="s">
        <v>5</v>
      </c>
      <c r="E110" s="32" t="s">
        <v>62</v>
      </c>
      <c r="F110" s="32" t="s">
        <v>11</v>
      </c>
      <c r="G110" s="32" t="s">
        <v>53</v>
      </c>
    </row>
    <row r="111" spans="1:8" x14ac:dyDescent="0.25">
      <c r="A111" s="5">
        <v>44266</v>
      </c>
      <c r="B111" s="6" t="s">
        <v>119</v>
      </c>
      <c r="C111" s="6" t="s">
        <v>120</v>
      </c>
      <c r="D111" s="6" t="s">
        <v>121</v>
      </c>
      <c r="E111" s="6">
        <v>5140</v>
      </c>
      <c r="F111" s="6">
        <v>2.42</v>
      </c>
      <c r="G111" s="40">
        <f>E111*F111</f>
        <v>12438.8</v>
      </c>
    </row>
    <row r="112" spans="1:8" x14ac:dyDescent="0.25">
      <c r="A112" s="5">
        <v>44266</v>
      </c>
      <c r="B112" s="6" t="s">
        <v>119</v>
      </c>
      <c r="C112" s="6" t="s">
        <v>120</v>
      </c>
      <c r="D112" s="6" t="s">
        <v>122</v>
      </c>
      <c r="E112" s="6">
        <v>1030</v>
      </c>
      <c r="F112" s="6">
        <v>2.6</v>
      </c>
      <c r="G112" s="40">
        <f>E112*F112</f>
        <v>2678</v>
      </c>
    </row>
    <row r="113" spans="1:7" x14ac:dyDescent="0.25">
      <c r="A113" s="6"/>
      <c r="B113" s="6"/>
      <c r="C113" s="6"/>
      <c r="D113" s="6"/>
      <c r="E113" s="6"/>
      <c r="F113" s="6"/>
      <c r="G113" s="6"/>
    </row>
  </sheetData>
  <mergeCells count="11">
    <mergeCell ref="A50:G51"/>
    <mergeCell ref="A1:M1"/>
    <mergeCell ref="A2:K2"/>
    <mergeCell ref="A24:I24"/>
    <mergeCell ref="A33:I33"/>
    <mergeCell ref="A38:G38"/>
    <mergeCell ref="A64:G64"/>
    <mergeCell ref="A72:G72"/>
    <mergeCell ref="A79:G80"/>
    <mergeCell ref="A102:G102"/>
    <mergeCell ref="A109:G109"/>
  </mergeCells>
  <pageMargins left="0.7" right="0.7" top="0.75" bottom="0.75" header="0.3" footer="0.3"/>
  <pageSetup paperSize="9" scale="71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14363-379B-4C99-AB00-C1A00553AF64}">
  <sheetPr>
    <pageSetUpPr fitToPage="1"/>
  </sheetPr>
  <dimension ref="A1:J24"/>
  <sheetViews>
    <sheetView topLeftCell="A8" zoomScale="115" zoomScaleNormal="115" workbookViewId="0">
      <selection activeCell="J20" sqref="J20"/>
    </sheetView>
  </sheetViews>
  <sheetFormatPr defaultRowHeight="15" x14ac:dyDescent="0.25"/>
  <cols>
    <col min="1" max="1" width="3.42578125" customWidth="1"/>
    <col min="2" max="2" width="12.42578125" customWidth="1"/>
    <col min="3" max="3" width="11.7109375" customWidth="1"/>
    <col min="4" max="4" width="20.42578125" customWidth="1"/>
    <col min="5" max="5" width="21.7109375" customWidth="1"/>
    <col min="6" max="6" width="9.7109375" customWidth="1"/>
    <col min="7" max="8" width="8.7109375" customWidth="1"/>
    <col min="9" max="9" width="9.5703125" customWidth="1"/>
    <col min="10" max="10" width="12.85546875" customWidth="1"/>
    <col min="11" max="11" width="11.85546875" customWidth="1"/>
    <col min="12" max="12" width="51.7109375" customWidth="1"/>
    <col min="257" max="257" width="3.42578125" customWidth="1"/>
    <col min="258" max="258" width="12.42578125" customWidth="1"/>
    <col min="259" max="259" width="11.7109375" customWidth="1"/>
    <col min="260" max="260" width="20.42578125" customWidth="1"/>
    <col min="261" max="261" width="21.7109375" customWidth="1"/>
    <col min="262" max="262" width="9.7109375" customWidth="1"/>
    <col min="263" max="264" width="8.7109375" customWidth="1"/>
    <col min="265" max="265" width="9.5703125" customWidth="1"/>
    <col min="266" max="266" width="12.85546875" customWidth="1"/>
    <col min="267" max="267" width="11.85546875" customWidth="1"/>
    <col min="268" max="268" width="51.7109375" customWidth="1"/>
    <col min="513" max="513" width="3.42578125" customWidth="1"/>
    <col min="514" max="514" width="12.42578125" customWidth="1"/>
    <col min="515" max="515" width="11.7109375" customWidth="1"/>
    <col min="516" max="516" width="20.42578125" customWidth="1"/>
    <col min="517" max="517" width="21.7109375" customWidth="1"/>
    <col min="518" max="518" width="9.7109375" customWidth="1"/>
    <col min="519" max="520" width="8.7109375" customWidth="1"/>
    <col min="521" max="521" width="9.5703125" customWidth="1"/>
    <col min="522" max="522" width="12.85546875" customWidth="1"/>
    <col min="523" max="523" width="11.85546875" customWidth="1"/>
    <col min="524" max="524" width="51.7109375" customWidth="1"/>
    <col min="769" max="769" width="3.42578125" customWidth="1"/>
    <col min="770" max="770" width="12.42578125" customWidth="1"/>
    <col min="771" max="771" width="11.7109375" customWidth="1"/>
    <col min="772" max="772" width="20.42578125" customWidth="1"/>
    <col min="773" max="773" width="21.7109375" customWidth="1"/>
    <col min="774" max="774" width="9.7109375" customWidth="1"/>
    <col min="775" max="776" width="8.7109375" customWidth="1"/>
    <col min="777" max="777" width="9.5703125" customWidth="1"/>
    <col min="778" max="778" width="12.85546875" customWidth="1"/>
    <col min="779" max="779" width="11.85546875" customWidth="1"/>
    <col min="780" max="780" width="51.7109375" customWidth="1"/>
    <col min="1025" max="1025" width="3.42578125" customWidth="1"/>
    <col min="1026" max="1026" width="12.42578125" customWidth="1"/>
    <col min="1027" max="1027" width="11.7109375" customWidth="1"/>
    <col min="1028" max="1028" width="20.42578125" customWidth="1"/>
    <col min="1029" max="1029" width="21.7109375" customWidth="1"/>
    <col min="1030" max="1030" width="9.7109375" customWidth="1"/>
    <col min="1031" max="1032" width="8.7109375" customWidth="1"/>
    <col min="1033" max="1033" width="9.5703125" customWidth="1"/>
    <col min="1034" max="1034" width="12.85546875" customWidth="1"/>
    <col min="1035" max="1035" width="11.85546875" customWidth="1"/>
    <col min="1036" max="1036" width="51.7109375" customWidth="1"/>
    <col min="1281" max="1281" width="3.42578125" customWidth="1"/>
    <col min="1282" max="1282" width="12.42578125" customWidth="1"/>
    <col min="1283" max="1283" width="11.7109375" customWidth="1"/>
    <col min="1284" max="1284" width="20.42578125" customWidth="1"/>
    <col min="1285" max="1285" width="21.7109375" customWidth="1"/>
    <col min="1286" max="1286" width="9.7109375" customWidth="1"/>
    <col min="1287" max="1288" width="8.7109375" customWidth="1"/>
    <col min="1289" max="1289" width="9.5703125" customWidth="1"/>
    <col min="1290" max="1290" width="12.85546875" customWidth="1"/>
    <col min="1291" max="1291" width="11.85546875" customWidth="1"/>
    <col min="1292" max="1292" width="51.7109375" customWidth="1"/>
    <col min="1537" max="1537" width="3.42578125" customWidth="1"/>
    <col min="1538" max="1538" width="12.42578125" customWidth="1"/>
    <col min="1539" max="1539" width="11.7109375" customWidth="1"/>
    <col min="1540" max="1540" width="20.42578125" customWidth="1"/>
    <col min="1541" max="1541" width="21.7109375" customWidth="1"/>
    <col min="1542" max="1542" width="9.7109375" customWidth="1"/>
    <col min="1543" max="1544" width="8.7109375" customWidth="1"/>
    <col min="1545" max="1545" width="9.5703125" customWidth="1"/>
    <col min="1546" max="1546" width="12.85546875" customWidth="1"/>
    <col min="1547" max="1547" width="11.85546875" customWidth="1"/>
    <col min="1548" max="1548" width="51.7109375" customWidth="1"/>
    <col min="1793" max="1793" width="3.42578125" customWidth="1"/>
    <col min="1794" max="1794" width="12.42578125" customWidth="1"/>
    <col min="1795" max="1795" width="11.7109375" customWidth="1"/>
    <col min="1796" max="1796" width="20.42578125" customWidth="1"/>
    <col min="1797" max="1797" width="21.7109375" customWidth="1"/>
    <col min="1798" max="1798" width="9.7109375" customWidth="1"/>
    <col min="1799" max="1800" width="8.7109375" customWidth="1"/>
    <col min="1801" max="1801" width="9.5703125" customWidth="1"/>
    <col min="1802" max="1802" width="12.85546875" customWidth="1"/>
    <col min="1803" max="1803" width="11.85546875" customWidth="1"/>
    <col min="1804" max="1804" width="51.7109375" customWidth="1"/>
    <col min="2049" max="2049" width="3.42578125" customWidth="1"/>
    <col min="2050" max="2050" width="12.42578125" customWidth="1"/>
    <col min="2051" max="2051" width="11.7109375" customWidth="1"/>
    <col min="2052" max="2052" width="20.42578125" customWidth="1"/>
    <col min="2053" max="2053" width="21.7109375" customWidth="1"/>
    <col min="2054" max="2054" width="9.7109375" customWidth="1"/>
    <col min="2055" max="2056" width="8.7109375" customWidth="1"/>
    <col min="2057" max="2057" width="9.5703125" customWidth="1"/>
    <col min="2058" max="2058" width="12.85546875" customWidth="1"/>
    <col min="2059" max="2059" width="11.85546875" customWidth="1"/>
    <col min="2060" max="2060" width="51.7109375" customWidth="1"/>
    <col min="2305" max="2305" width="3.42578125" customWidth="1"/>
    <col min="2306" max="2306" width="12.42578125" customWidth="1"/>
    <col min="2307" max="2307" width="11.7109375" customWidth="1"/>
    <col min="2308" max="2308" width="20.42578125" customWidth="1"/>
    <col min="2309" max="2309" width="21.7109375" customWidth="1"/>
    <col min="2310" max="2310" width="9.7109375" customWidth="1"/>
    <col min="2311" max="2312" width="8.7109375" customWidth="1"/>
    <col min="2313" max="2313" width="9.5703125" customWidth="1"/>
    <col min="2314" max="2314" width="12.85546875" customWidth="1"/>
    <col min="2315" max="2315" width="11.85546875" customWidth="1"/>
    <col min="2316" max="2316" width="51.7109375" customWidth="1"/>
    <col min="2561" max="2561" width="3.42578125" customWidth="1"/>
    <col min="2562" max="2562" width="12.42578125" customWidth="1"/>
    <col min="2563" max="2563" width="11.7109375" customWidth="1"/>
    <col min="2564" max="2564" width="20.42578125" customWidth="1"/>
    <col min="2565" max="2565" width="21.7109375" customWidth="1"/>
    <col min="2566" max="2566" width="9.7109375" customWidth="1"/>
    <col min="2567" max="2568" width="8.7109375" customWidth="1"/>
    <col min="2569" max="2569" width="9.5703125" customWidth="1"/>
    <col min="2570" max="2570" width="12.85546875" customWidth="1"/>
    <col min="2571" max="2571" width="11.85546875" customWidth="1"/>
    <col min="2572" max="2572" width="51.7109375" customWidth="1"/>
    <col min="2817" max="2817" width="3.42578125" customWidth="1"/>
    <col min="2818" max="2818" width="12.42578125" customWidth="1"/>
    <col min="2819" max="2819" width="11.7109375" customWidth="1"/>
    <col min="2820" max="2820" width="20.42578125" customWidth="1"/>
    <col min="2821" max="2821" width="21.7109375" customWidth="1"/>
    <col min="2822" max="2822" width="9.7109375" customWidth="1"/>
    <col min="2823" max="2824" width="8.7109375" customWidth="1"/>
    <col min="2825" max="2825" width="9.5703125" customWidth="1"/>
    <col min="2826" max="2826" width="12.85546875" customWidth="1"/>
    <col min="2827" max="2827" width="11.85546875" customWidth="1"/>
    <col min="2828" max="2828" width="51.7109375" customWidth="1"/>
    <col min="3073" max="3073" width="3.42578125" customWidth="1"/>
    <col min="3074" max="3074" width="12.42578125" customWidth="1"/>
    <col min="3075" max="3075" width="11.7109375" customWidth="1"/>
    <col min="3076" max="3076" width="20.42578125" customWidth="1"/>
    <col min="3077" max="3077" width="21.7109375" customWidth="1"/>
    <col min="3078" max="3078" width="9.7109375" customWidth="1"/>
    <col min="3079" max="3080" width="8.7109375" customWidth="1"/>
    <col min="3081" max="3081" width="9.5703125" customWidth="1"/>
    <col min="3082" max="3082" width="12.85546875" customWidth="1"/>
    <col min="3083" max="3083" width="11.85546875" customWidth="1"/>
    <col min="3084" max="3084" width="51.7109375" customWidth="1"/>
    <col min="3329" max="3329" width="3.42578125" customWidth="1"/>
    <col min="3330" max="3330" width="12.42578125" customWidth="1"/>
    <col min="3331" max="3331" width="11.7109375" customWidth="1"/>
    <col min="3332" max="3332" width="20.42578125" customWidth="1"/>
    <col min="3333" max="3333" width="21.7109375" customWidth="1"/>
    <col min="3334" max="3334" width="9.7109375" customWidth="1"/>
    <col min="3335" max="3336" width="8.7109375" customWidth="1"/>
    <col min="3337" max="3337" width="9.5703125" customWidth="1"/>
    <col min="3338" max="3338" width="12.85546875" customWidth="1"/>
    <col min="3339" max="3339" width="11.85546875" customWidth="1"/>
    <col min="3340" max="3340" width="51.7109375" customWidth="1"/>
    <col min="3585" max="3585" width="3.42578125" customWidth="1"/>
    <col min="3586" max="3586" width="12.42578125" customWidth="1"/>
    <col min="3587" max="3587" width="11.7109375" customWidth="1"/>
    <col min="3588" max="3588" width="20.42578125" customWidth="1"/>
    <col min="3589" max="3589" width="21.7109375" customWidth="1"/>
    <col min="3590" max="3590" width="9.7109375" customWidth="1"/>
    <col min="3591" max="3592" width="8.7109375" customWidth="1"/>
    <col min="3593" max="3593" width="9.5703125" customWidth="1"/>
    <col min="3594" max="3594" width="12.85546875" customWidth="1"/>
    <col min="3595" max="3595" width="11.85546875" customWidth="1"/>
    <col min="3596" max="3596" width="51.7109375" customWidth="1"/>
    <col min="3841" max="3841" width="3.42578125" customWidth="1"/>
    <col min="3842" max="3842" width="12.42578125" customWidth="1"/>
    <col min="3843" max="3843" width="11.7109375" customWidth="1"/>
    <col min="3844" max="3844" width="20.42578125" customWidth="1"/>
    <col min="3845" max="3845" width="21.7109375" customWidth="1"/>
    <col min="3846" max="3846" width="9.7109375" customWidth="1"/>
    <col min="3847" max="3848" width="8.7109375" customWidth="1"/>
    <col min="3849" max="3849" width="9.5703125" customWidth="1"/>
    <col min="3850" max="3850" width="12.85546875" customWidth="1"/>
    <col min="3851" max="3851" width="11.85546875" customWidth="1"/>
    <col min="3852" max="3852" width="51.7109375" customWidth="1"/>
    <col min="4097" max="4097" width="3.42578125" customWidth="1"/>
    <col min="4098" max="4098" width="12.42578125" customWidth="1"/>
    <col min="4099" max="4099" width="11.7109375" customWidth="1"/>
    <col min="4100" max="4100" width="20.42578125" customWidth="1"/>
    <col min="4101" max="4101" width="21.7109375" customWidth="1"/>
    <col min="4102" max="4102" width="9.7109375" customWidth="1"/>
    <col min="4103" max="4104" width="8.7109375" customWidth="1"/>
    <col min="4105" max="4105" width="9.5703125" customWidth="1"/>
    <col min="4106" max="4106" width="12.85546875" customWidth="1"/>
    <col min="4107" max="4107" width="11.85546875" customWidth="1"/>
    <col min="4108" max="4108" width="51.7109375" customWidth="1"/>
    <col min="4353" max="4353" width="3.42578125" customWidth="1"/>
    <col min="4354" max="4354" width="12.42578125" customWidth="1"/>
    <col min="4355" max="4355" width="11.7109375" customWidth="1"/>
    <col min="4356" max="4356" width="20.42578125" customWidth="1"/>
    <col min="4357" max="4357" width="21.7109375" customWidth="1"/>
    <col min="4358" max="4358" width="9.7109375" customWidth="1"/>
    <col min="4359" max="4360" width="8.7109375" customWidth="1"/>
    <col min="4361" max="4361" width="9.5703125" customWidth="1"/>
    <col min="4362" max="4362" width="12.85546875" customWidth="1"/>
    <col min="4363" max="4363" width="11.85546875" customWidth="1"/>
    <col min="4364" max="4364" width="51.7109375" customWidth="1"/>
    <col min="4609" max="4609" width="3.42578125" customWidth="1"/>
    <col min="4610" max="4610" width="12.42578125" customWidth="1"/>
    <col min="4611" max="4611" width="11.7109375" customWidth="1"/>
    <col min="4612" max="4612" width="20.42578125" customWidth="1"/>
    <col min="4613" max="4613" width="21.7109375" customWidth="1"/>
    <col min="4614" max="4614" width="9.7109375" customWidth="1"/>
    <col min="4615" max="4616" width="8.7109375" customWidth="1"/>
    <col min="4617" max="4617" width="9.5703125" customWidth="1"/>
    <col min="4618" max="4618" width="12.85546875" customWidth="1"/>
    <col min="4619" max="4619" width="11.85546875" customWidth="1"/>
    <col min="4620" max="4620" width="51.7109375" customWidth="1"/>
    <col min="4865" max="4865" width="3.42578125" customWidth="1"/>
    <col min="4866" max="4866" width="12.42578125" customWidth="1"/>
    <col min="4867" max="4867" width="11.7109375" customWidth="1"/>
    <col min="4868" max="4868" width="20.42578125" customWidth="1"/>
    <col min="4869" max="4869" width="21.7109375" customWidth="1"/>
    <col min="4870" max="4870" width="9.7109375" customWidth="1"/>
    <col min="4871" max="4872" width="8.7109375" customWidth="1"/>
    <col min="4873" max="4873" width="9.5703125" customWidth="1"/>
    <col min="4874" max="4874" width="12.85546875" customWidth="1"/>
    <col min="4875" max="4875" width="11.85546875" customWidth="1"/>
    <col min="4876" max="4876" width="51.7109375" customWidth="1"/>
    <col min="5121" max="5121" width="3.42578125" customWidth="1"/>
    <col min="5122" max="5122" width="12.42578125" customWidth="1"/>
    <col min="5123" max="5123" width="11.7109375" customWidth="1"/>
    <col min="5124" max="5124" width="20.42578125" customWidth="1"/>
    <col min="5125" max="5125" width="21.7109375" customWidth="1"/>
    <col min="5126" max="5126" width="9.7109375" customWidth="1"/>
    <col min="5127" max="5128" width="8.7109375" customWidth="1"/>
    <col min="5129" max="5129" width="9.5703125" customWidth="1"/>
    <col min="5130" max="5130" width="12.85546875" customWidth="1"/>
    <col min="5131" max="5131" width="11.85546875" customWidth="1"/>
    <col min="5132" max="5132" width="51.7109375" customWidth="1"/>
    <col min="5377" max="5377" width="3.42578125" customWidth="1"/>
    <col min="5378" max="5378" width="12.42578125" customWidth="1"/>
    <col min="5379" max="5379" width="11.7109375" customWidth="1"/>
    <col min="5380" max="5380" width="20.42578125" customWidth="1"/>
    <col min="5381" max="5381" width="21.7109375" customWidth="1"/>
    <col min="5382" max="5382" width="9.7109375" customWidth="1"/>
    <col min="5383" max="5384" width="8.7109375" customWidth="1"/>
    <col min="5385" max="5385" width="9.5703125" customWidth="1"/>
    <col min="5386" max="5386" width="12.85546875" customWidth="1"/>
    <col min="5387" max="5387" width="11.85546875" customWidth="1"/>
    <col min="5388" max="5388" width="51.7109375" customWidth="1"/>
    <col min="5633" max="5633" width="3.42578125" customWidth="1"/>
    <col min="5634" max="5634" width="12.42578125" customWidth="1"/>
    <col min="5635" max="5635" width="11.7109375" customWidth="1"/>
    <col min="5636" max="5636" width="20.42578125" customWidth="1"/>
    <col min="5637" max="5637" width="21.7109375" customWidth="1"/>
    <col min="5638" max="5638" width="9.7109375" customWidth="1"/>
    <col min="5639" max="5640" width="8.7109375" customWidth="1"/>
    <col min="5641" max="5641" width="9.5703125" customWidth="1"/>
    <col min="5642" max="5642" width="12.85546875" customWidth="1"/>
    <col min="5643" max="5643" width="11.85546875" customWidth="1"/>
    <col min="5644" max="5644" width="51.7109375" customWidth="1"/>
    <col min="5889" max="5889" width="3.42578125" customWidth="1"/>
    <col min="5890" max="5890" width="12.42578125" customWidth="1"/>
    <col min="5891" max="5891" width="11.7109375" customWidth="1"/>
    <col min="5892" max="5892" width="20.42578125" customWidth="1"/>
    <col min="5893" max="5893" width="21.7109375" customWidth="1"/>
    <col min="5894" max="5894" width="9.7109375" customWidth="1"/>
    <col min="5895" max="5896" width="8.7109375" customWidth="1"/>
    <col min="5897" max="5897" width="9.5703125" customWidth="1"/>
    <col min="5898" max="5898" width="12.85546875" customWidth="1"/>
    <col min="5899" max="5899" width="11.85546875" customWidth="1"/>
    <col min="5900" max="5900" width="51.7109375" customWidth="1"/>
    <col min="6145" max="6145" width="3.42578125" customWidth="1"/>
    <col min="6146" max="6146" width="12.42578125" customWidth="1"/>
    <col min="6147" max="6147" width="11.7109375" customWidth="1"/>
    <col min="6148" max="6148" width="20.42578125" customWidth="1"/>
    <col min="6149" max="6149" width="21.7109375" customWidth="1"/>
    <col min="6150" max="6150" width="9.7109375" customWidth="1"/>
    <col min="6151" max="6152" width="8.7109375" customWidth="1"/>
    <col min="6153" max="6153" width="9.5703125" customWidth="1"/>
    <col min="6154" max="6154" width="12.85546875" customWidth="1"/>
    <col min="6155" max="6155" width="11.85546875" customWidth="1"/>
    <col min="6156" max="6156" width="51.7109375" customWidth="1"/>
    <col min="6401" max="6401" width="3.42578125" customWidth="1"/>
    <col min="6402" max="6402" width="12.42578125" customWidth="1"/>
    <col min="6403" max="6403" width="11.7109375" customWidth="1"/>
    <col min="6404" max="6404" width="20.42578125" customWidth="1"/>
    <col min="6405" max="6405" width="21.7109375" customWidth="1"/>
    <col min="6406" max="6406" width="9.7109375" customWidth="1"/>
    <col min="6407" max="6408" width="8.7109375" customWidth="1"/>
    <col min="6409" max="6409" width="9.5703125" customWidth="1"/>
    <col min="6410" max="6410" width="12.85546875" customWidth="1"/>
    <col min="6411" max="6411" width="11.85546875" customWidth="1"/>
    <col min="6412" max="6412" width="51.7109375" customWidth="1"/>
    <col min="6657" max="6657" width="3.42578125" customWidth="1"/>
    <col min="6658" max="6658" width="12.42578125" customWidth="1"/>
    <col min="6659" max="6659" width="11.7109375" customWidth="1"/>
    <col min="6660" max="6660" width="20.42578125" customWidth="1"/>
    <col min="6661" max="6661" width="21.7109375" customWidth="1"/>
    <col min="6662" max="6662" width="9.7109375" customWidth="1"/>
    <col min="6663" max="6664" width="8.7109375" customWidth="1"/>
    <col min="6665" max="6665" width="9.5703125" customWidth="1"/>
    <col min="6666" max="6666" width="12.85546875" customWidth="1"/>
    <col min="6667" max="6667" width="11.85546875" customWidth="1"/>
    <col min="6668" max="6668" width="51.7109375" customWidth="1"/>
    <col min="6913" max="6913" width="3.42578125" customWidth="1"/>
    <col min="6914" max="6914" width="12.42578125" customWidth="1"/>
    <col min="6915" max="6915" width="11.7109375" customWidth="1"/>
    <col min="6916" max="6916" width="20.42578125" customWidth="1"/>
    <col min="6917" max="6917" width="21.7109375" customWidth="1"/>
    <col min="6918" max="6918" width="9.7109375" customWidth="1"/>
    <col min="6919" max="6920" width="8.7109375" customWidth="1"/>
    <col min="6921" max="6921" width="9.5703125" customWidth="1"/>
    <col min="6922" max="6922" width="12.85546875" customWidth="1"/>
    <col min="6923" max="6923" width="11.85546875" customWidth="1"/>
    <col min="6924" max="6924" width="51.7109375" customWidth="1"/>
    <col min="7169" max="7169" width="3.42578125" customWidth="1"/>
    <col min="7170" max="7170" width="12.42578125" customWidth="1"/>
    <col min="7171" max="7171" width="11.7109375" customWidth="1"/>
    <col min="7172" max="7172" width="20.42578125" customWidth="1"/>
    <col min="7173" max="7173" width="21.7109375" customWidth="1"/>
    <col min="7174" max="7174" width="9.7109375" customWidth="1"/>
    <col min="7175" max="7176" width="8.7109375" customWidth="1"/>
    <col min="7177" max="7177" width="9.5703125" customWidth="1"/>
    <col min="7178" max="7178" width="12.85546875" customWidth="1"/>
    <col min="7179" max="7179" width="11.85546875" customWidth="1"/>
    <col min="7180" max="7180" width="51.7109375" customWidth="1"/>
    <col min="7425" max="7425" width="3.42578125" customWidth="1"/>
    <col min="7426" max="7426" width="12.42578125" customWidth="1"/>
    <col min="7427" max="7427" width="11.7109375" customWidth="1"/>
    <col min="7428" max="7428" width="20.42578125" customWidth="1"/>
    <col min="7429" max="7429" width="21.7109375" customWidth="1"/>
    <col min="7430" max="7430" width="9.7109375" customWidth="1"/>
    <col min="7431" max="7432" width="8.7109375" customWidth="1"/>
    <col min="7433" max="7433" width="9.5703125" customWidth="1"/>
    <col min="7434" max="7434" width="12.85546875" customWidth="1"/>
    <col min="7435" max="7435" width="11.85546875" customWidth="1"/>
    <col min="7436" max="7436" width="51.7109375" customWidth="1"/>
    <col min="7681" max="7681" width="3.42578125" customWidth="1"/>
    <col min="7682" max="7682" width="12.42578125" customWidth="1"/>
    <col min="7683" max="7683" width="11.7109375" customWidth="1"/>
    <col min="7684" max="7684" width="20.42578125" customWidth="1"/>
    <col min="7685" max="7685" width="21.7109375" customWidth="1"/>
    <col min="7686" max="7686" width="9.7109375" customWidth="1"/>
    <col min="7687" max="7688" width="8.7109375" customWidth="1"/>
    <col min="7689" max="7689" width="9.5703125" customWidth="1"/>
    <col min="7690" max="7690" width="12.85546875" customWidth="1"/>
    <col min="7691" max="7691" width="11.85546875" customWidth="1"/>
    <col min="7692" max="7692" width="51.7109375" customWidth="1"/>
    <col min="7937" max="7937" width="3.42578125" customWidth="1"/>
    <col min="7938" max="7938" width="12.42578125" customWidth="1"/>
    <col min="7939" max="7939" width="11.7109375" customWidth="1"/>
    <col min="7940" max="7940" width="20.42578125" customWidth="1"/>
    <col min="7941" max="7941" width="21.7109375" customWidth="1"/>
    <col min="7942" max="7942" width="9.7109375" customWidth="1"/>
    <col min="7943" max="7944" width="8.7109375" customWidth="1"/>
    <col min="7945" max="7945" width="9.5703125" customWidth="1"/>
    <col min="7946" max="7946" width="12.85546875" customWidth="1"/>
    <col min="7947" max="7947" width="11.85546875" customWidth="1"/>
    <col min="7948" max="7948" width="51.7109375" customWidth="1"/>
    <col min="8193" max="8193" width="3.42578125" customWidth="1"/>
    <col min="8194" max="8194" width="12.42578125" customWidth="1"/>
    <col min="8195" max="8195" width="11.7109375" customWidth="1"/>
    <col min="8196" max="8196" width="20.42578125" customWidth="1"/>
    <col min="8197" max="8197" width="21.7109375" customWidth="1"/>
    <col min="8198" max="8198" width="9.7109375" customWidth="1"/>
    <col min="8199" max="8200" width="8.7109375" customWidth="1"/>
    <col min="8201" max="8201" width="9.5703125" customWidth="1"/>
    <col min="8202" max="8202" width="12.85546875" customWidth="1"/>
    <col min="8203" max="8203" width="11.85546875" customWidth="1"/>
    <col min="8204" max="8204" width="51.7109375" customWidth="1"/>
    <col min="8449" max="8449" width="3.42578125" customWidth="1"/>
    <col min="8450" max="8450" width="12.42578125" customWidth="1"/>
    <col min="8451" max="8451" width="11.7109375" customWidth="1"/>
    <col min="8452" max="8452" width="20.42578125" customWidth="1"/>
    <col min="8453" max="8453" width="21.7109375" customWidth="1"/>
    <col min="8454" max="8454" width="9.7109375" customWidth="1"/>
    <col min="8455" max="8456" width="8.7109375" customWidth="1"/>
    <col min="8457" max="8457" width="9.5703125" customWidth="1"/>
    <col min="8458" max="8458" width="12.85546875" customWidth="1"/>
    <col min="8459" max="8459" width="11.85546875" customWidth="1"/>
    <col min="8460" max="8460" width="51.7109375" customWidth="1"/>
    <col min="8705" max="8705" width="3.42578125" customWidth="1"/>
    <col min="8706" max="8706" width="12.42578125" customWidth="1"/>
    <col min="8707" max="8707" width="11.7109375" customWidth="1"/>
    <col min="8708" max="8708" width="20.42578125" customWidth="1"/>
    <col min="8709" max="8709" width="21.7109375" customWidth="1"/>
    <col min="8710" max="8710" width="9.7109375" customWidth="1"/>
    <col min="8711" max="8712" width="8.7109375" customWidth="1"/>
    <col min="8713" max="8713" width="9.5703125" customWidth="1"/>
    <col min="8714" max="8714" width="12.85546875" customWidth="1"/>
    <col min="8715" max="8715" width="11.85546875" customWidth="1"/>
    <col min="8716" max="8716" width="51.7109375" customWidth="1"/>
    <col min="8961" max="8961" width="3.42578125" customWidth="1"/>
    <col min="8962" max="8962" width="12.42578125" customWidth="1"/>
    <col min="8963" max="8963" width="11.7109375" customWidth="1"/>
    <col min="8964" max="8964" width="20.42578125" customWidth="1"/>
    <col min="8965" max="8965" width="21.7109375" customWidth="1"/>
    <col min="8966" max="8966" width="9.7109375" customWidth="1"/>
    <col min="8967" max="8968" width="8.7109375" customWidth="1"/>
    <col min="8969" max="8969" width="9.5703125" customWidth="1"/>
    <col min="8970" max="8970" width="12.85546875" customWidth="1"/>
    <col min="8971" max="8971" width="11.85546875" customWidth="1"/>
    <col min="8972" max="8972" width="51.7109375" customWidth="1"/>
    <col min="9217" max="9217" width="3.42578125" customWidth="1"/>
    <col min="9218" max="9218" width="12.42578125" customWidth="1"/>
    <col min="9219" max="9219" width="11.7109375" customWidth="1"/>
    <col min="9220" max="9220" width="20.42578125" customWidth="1"/>
    <col min="9221" max="9221" width="21.7109375" customWidth="1"/>
    <col min="9222" max="9222" width="9.7109375" customWidth="1"/>
    <col min="9223" max="9224" width="8.7109375" customWidth="1"/>
    <col min="9225" max="9225" width="9.5703125" customWidth="1"/>
    <col min="9226" max="9226" width="12.85546875" customWidth="1"/>
    <col min="9227" max="9227" width="11.85546875" customWidth="1"/>
    <col min="9228" max="9228" width="51.7109375" customWidth="1"/>
    <col min="9473" max="9473" width="3.42578125" customWidth="1"/>
    <col min="9474" max="9474" width="12.42578125" customWidth="1"/>
    <col min="9475" max="9475" width="11.7109375" customWidth="1"/>
    <col min="9476" max="9476" width="20.42578125" customWidth="1"/>
    <col min="9477" max="9477" width="21.7109375" customWidth="1"/>
    <col min="9478" max="9478" width="9.7109375" customWidth="1"/>
    <col min="9479" max="9480" width="8.7109375" customWidth="1"/>
    <col min="9481" max="9481" width="9.5703125" customWidth="1"/>
    <col min="9482" max="9482" width="12.85546875" customWidth="1"/>
    <col min="9483" max="9483" width="11.85546875" customWidth="1"/>
    <col min="9484" max="9484" width="51.7109375" customWidth="1"/>
    <col min="9729" max="9729" width="3.42578125" customWidth="1"/>
    <col min="9730" max="9730" width="12.42578125" customWidth="1"/>
    <col min="9731" max="9731" width="11.7109375" customWidth="1"/>
    <col min="9732" max="9732" width="20.42578125" customWidth="1"/>
    <col min="9733" max="9733" width="21.7109375" customWidth="1"/>
    <col min="9734" max="9734" width="9.7109375" customWidth="1"/>
    <col min="9735" max="9736" width="8.7109375" customWidth="1"/>
    <col min="9737" max="9737" width="9.5703125" customWidth="1"/>
    <col min="9738" max="9738" width="12.85546875" customWidth="1"/>
    <col min="9739" max="9739" width="11.85546875" customWidth="1"/>
    <col min="9740" max="9740" width="51.7109375" customWidth="1"/>
    <col min="9985" max="9985" width="3.42578125" customWidth="1"/>
    <col min="9986" max="9986" width="12.42578125" customWidth="1"/>
    <col min="9987" max="9987" width="11.7109375" customWidth="1"/>
    <col min="9988" max="9988" width="20.42578125" customWidth="1"/>
    <col min="9989" max="9989" width="21.7109375" customWidth="1"/>
    <col min="9990" max="9990" width="9.7109375" customWidth="1"/>
    <col min="9991" max="9992" width="8.7109375" customWidth="1"/>
    <col min="9993" max="9993" width="9.5703125" customWidth="1"/>
    <col min="9994" max="9994" width="12.85546875" customWidth="1"/>
    <col min="9995" max="9995" width="11.85546875" customWidth="1"/>
    <col min="9996" max="9996" width="51.7109375" customWidth="1"/>
    <col min="10241" max="10241" width="3.42578125" customWidth="1"/>
    <col min="10242" max="10242" width="12.42578125" customWidth="1"/>
    <col min="10243" max="10243" width="11.7109375" customWidth="1"/>
    <col min="10244" max="10244" width="20.42578125" customWidth="1"/>
    <col min="10245" max="10245" width="21.7109375" customWidth="1"/>
    <col min="10246" max="10246" width="9.7109375" customWidth="1"/>
    <col min="10247" max="10248" width="8.7109375" customWidth="1"/>
    <col min="10249" max="10249" width="9.5703125" customWidth="1"/>
    <col min="10250" max="10250" width="12.85546875" customWidth="1"/>
    <col min="10251" max="10251" width="11.85546875" customWidth="1"/>
    <col min="10252" max="10252" width="51.7109375" customWidth="1"/>
    <col min="10497" max="10497" width="3.42578125" customWidth="1"/>
    <col min="10498" max="10498" width="12.42578125" customWidth="1"/>
    <col min="10499" max="10499" width="11.7109375" customWidth="1"/>
    <col min="10500" max="10500" width="20.42578125" customWidth="1"/>
    <col min="10501" max="10501" width="21.7109375" customWidth="1"/>
    <col min="10502" max="10502" width="9.7109375" customWidth="1"/>
    <col min="10503" max="10504" width="8.7109375" customWidth="1"/>
    <col min="10505" max="10505" width="9.5703125" customWidth="1"/>
    <col min="10506" max="10506" width="12.85546875" customWidth="1"/>
    <col min="10507" max="10507" width="11.85546875" customWidth="1"/>
    <col min="10508" max="10508" width="51.7109375" customWidth="1"/>
    <col min="10753" max="10753" width="3.42578125" customWidth="1"/>
    <col min="10754" max="10754" width="12.42578125" customWidth="1"/>
    <col min="10755" max="10755" width="11.7109375" customWidth="1"/>
    <col min="10756" max="10756" width="20.42578125" customWidth="1"/>
    <col min="10757" max="10757" width="21.7109375" customWidth="1"/>
    <col min="10758" max="10758" width="9.7109375" customWidth="1"/>
    <col min="10759" max="10760" width="8.7109375" customWidth="1"/>
    <col min="10761" max="10761" width="9.5703125" customWidth="1"/>
    <col min="10762" max="10762" width="12.85546875" customWidth="1"/>
    <col min="10763" max="10763" width="11.85546875" customWidth="1"/>
    <col min="10764" max="10764" width="51.7109375" customWidth="1"/>
    <col min="11009" max="11009" width="3.42578125" customWidth="1"/>
    <col min="11010" max="11010" width="12.42578125" customWidth="1"/>
    <col min="11011" max="11011" width="11.7109375" customWidth="1"/>
    <col min="11012" max="11012" width="20.42578125" customWidth="1"/>
    <col min="11013" max="11013" width="21.7109375" customWidth="1"/>
    <col min="11014" max="11014" width="9.7109375" customWidth="1"/>
    <col min="11015" max="11016" width="8.7109375" customWidth="1"/>
    <col min="11017" max="11017" width="9.5703125" customWidth="1"/>
    <col min="11018" max="11018" width="12.85546875" customWidth="1"/>
    <col min="11019" max="11019" width="11.85546875" customWidth="1"/>
    <col min="11020" max="11020" width="51.7109375" customWidth="1"/>
    <col min="11265" max="11265" width="3.42578125" customWidth="1"/>
    <col min="11266" max="11266" width="12.42578125" customWidth="1"/>
    <col min="11267" max="11267" width="11.7109375" customWidth="1"/>
    <col min="11268" max="11268" width="20.42578125" customWidth="1"/>
    <col min="11269" max="11269" width="21.7109375" customWidth="1"/>
    <col min="11270" max="11270" width="9.7109375" customWidth="1"/>
    <col min="11271" max="11272" width="8.7109375" customWidth="1"/>
    <col min="11273" max="11273" width="9.5703125" customWidth="1"/>
    <col min="11274" max="11274" width="12.85546875" customWidth="1"/>
    <col min="11275" max="11275" width="11.85546875" customWidth="1"/>
    <col min="11276" max="11276" width="51.7109375" customWidth="1"/>
    <col min="11521" max="11521" width="3.42578125" customWidth="1"/>
    <col min="11522" max="11522" width="12.42578125" customWidth="1"/>
    <col min="11523" max="11523" width="11.7109375" customWidth="1"/>
    <col min="11524" max="11524" width="20.42578125" customWidth="1"/>
    <col min="11525" max="11525" width="21.7109375" customWidth="1"/>
    <col min="11526" max="11526" width="9.7109375" customWidth="1"/>
    <col min="11527" max="11528" width="8.7109375" customWidth="1"/>
    <col min="11529" max="11529" width="9.5703125" customWidth="1"/>
    <col min="11530" max="11530" width="12.85546875" customWidth="1"/>
    <col min="11531" max="11531" width="11.85546875" customWidth="1"/>
    <col min="11532" max="11532" width="51.7109375" customWidth="1"/>
    <col min="11777" max="11777" width="3.42578125" customWidth="1"/>
    <col min="11778" max="11778" width="12.42578125" customWidth="1"/>
    <col min="11779" max="11779" width="11.7109375" customWidth="1"/>
    <col min="11780" max="11780" width="20.42578125" customWidth="1"/>
    <col min="11781" max="11781" width="21.7109375" customWidth="1"/>
    <col min="11782" max="11782" width="9.7109375" customWidth="1"/>
    <col min="11783" max="11784" width="8.7109375" customWidth="1"/>
    <col min="11785" max="11785" width="9.5703125" customWidth="1"/>
    <col min="11786" max="11786" width="12.85546875" customWidth="1"/>
    <col min="11787" max="11787" width="11.85546875" customWidth="1"/>
    <col min="11788" max="11788" width="51.7109375" customWidth="1"/>
    <col min="12033" max="12033" width="3.42578125" customWidth="1"/>
    <col min="12034" max="12034" width="12.42578125" customWidth="1"/>
    <col min="12035" max="12035" width="11.7109375" customWidth="1"/>
    <col min="12036" max="12036" width="20.42578125" customWidth="1"/>
    <col min="12037" max="12037" width="21.7109375" customWidth="1"/>
    <col min="12038" max="12038" width="9.7109375" customWidth="1"/>
    <col min="12039" max="12040" width="8.7109375" customWidth="1"/>
    <col min="12041" max="12041" width="9.5703125" customWidth="1"/>
    <col min="12042" max="12042" width="12.85546875" customWidth="1"/>
    <col min="12043" max="12043" width="11.85546875" customWidth="1"/>
    <col min="12044" max="12044" width="51.7109375" customWidth="1"/>
    <col min="12289" max="12289" width="3.42578125" customWidth="1"/>
    <col min="12290" max="12290" width="12.42578125" customWidth="1"/>
    <col min="12291" max="12291" width="11.7109375" customWidth="1"/>
    <col min="12292" max="12292" width="20.42578125" customWidth="1"/>
    <col min="12293" max="12293" width="21.7109375" customWidth="1"/>
    <col min="12294" max="12294" width="9.7109375" customWidth="1"/>
    <col min="12295" max="12296" width="8.7109375" customWidth="1"/>
    <col min="12297" max="12297" width="9.5703125" customWidth="1"/>
    <col min="12298" max="12298" width="12.85546875" customWidth="1"/>
    <col min="12299" max="12299" width="11.85546875" customWidth="1"/>
    <col min="12300" max="12300" width="51.7109375" customWidth="1"/>
    <col min="12545" max="12545" width="3.42578125" customWidth="1"/>
    <col min="12546" max="12546" width="12.42578125" customWidth="1"/>
    <col min="12547" max="12547" width="11.7109375" customWidth="1"/>
    <col min="12548" max="12548" width="20.42578125" customWidth="1"/>
    <col min="12549" max="12549" width="21.7109375" customWidth="1"/>
    <col min="12550" max="12550" width="9.7109375" customWidth="1"/>
    <col min="12551" max="12552" width="8.7109375" customWidth="1"/>
    <col min="12553" max="12553" width="9.5703125" customWidth="1"/>
    <col min="12554" max="12554" width="12.85546875" customWidth="1"/>
    <col min="12555" max="12555" width="11.85546875" customWidth="1"/>
    <col min="12556" max="12556" width="51.7109375" customWidth="1"/>
    <col min="12801" max="12801" width="3.42578125" customWidth="1"/>
    <col min="12802" max="12802" width="12.42578125" customWidth="1"/>
    <col min="12803" max="12803" width="11.7109375" customWidth="1"/>
    <col min="12804" max="12804" width="20.42578125" customWidth="1"/>
    <col min="12805" max="12805" width="21.7109375" customWidth="1"/>
    <col min="12806" max="12806" width="9.7109375" customWidth="1"/>
    <col min="12807" max="12808" width="8.7109375" customWidth="1"/>
    <col min="12809" max="12809" width="9.5703125" customWidth="1"/>
    <col min="12810" max="12810" width="12.85546875" customWidth="1"/>
    <col min="12811" max="12811" width="11.85546875" customWidth="1"/>
    <col min="12812" max="12812" width="51.7109375" customWidth="1"/>
    <col min="13057" max="13057" width="3.42578125" customWidth="1"/>
    <col min="13058" max="13058" width="12.42578125" customWidth="1"/>
    <col min="13059" max="13059" width="11.7109375" customWidth="1"/>
    <col min="13060" max="13060" width="20.42578125" customWidth="1"/>
    <col min="13061" max="13061" width="21.7109375" customWidth="1"/>
    <col min="13062" max="13062" width="9.7109375" customWidth="1"/>
    <col min="13063" max="13064" width="8.7109375" customWidth="1"/>
    <col min="13065" max="13065" width="9.5703125" customWidth="1"/>
    <col min="13066" max="13066" width="12.85546875" customWidth="1"/>
    <col min="13067" max="13067" width="11.85546875" customWidth="1"/>
    <col min="13068" max="13068" width="51.7109375" customWidth="1"/>
    <col min="13313" max="13313" width="3.42578125" customWidth="1"/>
    <col min="13314" max="13314" width="12.42578125" customWidth="1"/>
    <col min="13315" max="13315" width="11.7109375" customWidth="1"/>
    <col min="13316" max="13316" width="20.42578125" customWidth="1"/>
    <col min="13317" max="13317" width="21.7109375" customWidth="1"/>
    <col min="13318" max="13318" width="9.7109375" customWidth="1"/>
    <col min="13319" max="13320" width="8.7109375" customWidth="1"/>
    <col min="13321" max="13321" width="9.5703125" customWidth="1"/>
    <col min="13322" max="13322" width="12.85546875" customWidth="1"/>
    <col min="13323" max="13323" width="11.85546875" customWidth="1"/>
    <col min="13324" max="13324" width="51.7109375" customWidth="1"/>
    <col min="13569" max="13569" width="3.42578125" customWidth="1"/>
    <col min="13570" max="13570" width="12.42578125" customWidth="1"/>
    <col min="13571" max="13571" width="11.7109375" customWidth="1"/>
    <col min="13572" max="13572" width="20.42578125" customWidth="1"/>
    <col min="13573" max="13573" width="21.7109375" customWidth="1"/>
    <col min="13574" max="13574" width="9.7109375" customWidth="1"/>
    <col min="13575" max="13576" width="8.7109375" customWidth="1"/>
    <col min="13577" max="13577" width="9.5703125" customWidth="1"/>
    <col min="13578" max="13578" width="12.85546875" customWidth="1"/>
    <col min="13579" max="13579" width="11.85546875" customWidth="1"/>
    <col min="13580" max="13580" width="51.7109375" customWidth="1"/>
    <col min="13825" max="13825" width="3.42578125" customWidth="1"/>
    <col min="13826" max="13826" width="12.42578125" customWidth="1"/>
    <col min="13827" max="13827" width="11.7109375" customWidth="1"/>
    <col min="13828" max="13828" width="20.42578125" customWidth="1"/>
    <col min="13829" max="13829" width="21.7109375" customWidth="1"/>
    <col min="13830" max="13830" width="9.7109375" customWidth="1"/>
    <col min="13831" max="13832" width="8.7109375" customWidth="1"/>
    <col min="13833" max="13833" width="9.5703125" customWidth="1"/>
    <col min="13834" max="13834" width="12.85546875" customWidth="1"/>
    <col min="13835" max="13835" width="11.85546875" customWidth="1"/>
    <col min="13836" max="13836" width="51.7109375" customWidth="1"/>
    <col min="14081" max="14081" width="3.42578125" customWidth="1"/>
    <col min="14082" max="14082" width="12.42578125" customWidth="1"/>
    <col min="14083" max="14083" width="11.7109375" customWidth="1"/>
    <col min="14084" max="14084" width="20.42578125" customWidth="1"/>
    <col min="14085" max="14085" width="21.7109375" customWidth="1"/>
    <col min="14086" max="14086" width="9.7109375" customWidth="1"/>
    <col min="14087" max="14088" width="8.7109375" customWidth="1"/>
    <col min="14089" max="14089" width="9.5703125" customWidth="1"/>
    <col min="14090" max="14090" width="12.85546875" customWidth="1"/>
    <col min="14091" max="14091" width="11.85546875" customWidth="1"/>
    <col min="14092" max="14092" width="51.7109375" customWidth="1"/>
    <col min="14337" max="14337" width="3.42578125" customWidth="1"/>
    <col min="14338" max="14338" width="12.42578125" customWidth="1"/>
    <col min="14339" max="14339" width="11.7109375" customWidth="1"/>
    <col min="14340" max="14340" width="20.42578125" customWidth="1"/>
    <col min="14341" max="14341" width="21.7109375" customWidth="1"/>
    <col min="14342" max="14342" width="9.7109375" customWidth="1"/>
    <col min="14343" max="14344" width="8.7109375" customWidth="1"/>
    <col min="14345" max="14345" width="9.5703125" customWidth="1"/>
    <col min="14346" max="14346" width="12.85546875" customWidth="1"/>
    <col min="14347" max="14347" width="11.85546875" customWidth="1"/>
    <col min="14348" max="14348" width="51.7109375" customWidth="1"/>
    <col min="14593" max="14593" width="3.42578125" customWidth="1"/>
    <col min="14594" max="14594" width="12.42578125" customWidth="1"/>
    <col min="14595" max="14595" width="11.7109375" customWidth="1"/>
    <col min="14596" max="14596" width="20.42578125" customWidth="1"/>
    <col min="14597" max="14597" width="21.7109375" customWidth="1"/>
    <col min="14598" max="14598" width="9.7109375" customWidth="1"/>
    <col min="14599" max="14600" width="8.7109375" customWidth="1"/>
    <col min="14601" max="14601" width="9.5703125" customWidth="1"/>
    <col min="14602" max="14602" width="12.85546875" customWidth="1"/>
    <col min="14603" max="14603" width="11.85546875" customWidth="1"/>
    <col min="14604" max="14604" width="51.7109375" customWidth="1"/>
    <col min="14849" max="14849" width="3.42578125" customWidth="1"/>
    <col min="14850" max="14850" width="12.42578125" customWidth="1"/>
    <col min="14851" max="14851" width="11.7109375" customWidth="1"/>
    <col min="14852" max="14852" width="20.42578125" customWidth="1"/>
    <col min="14853" max="14853" width="21.7109375" customWidth="1"/>
    <col min="14854" max="14854" width="9.7109375" customWidth="1"/>
    <col min="14855" max="14856" width="8.7109375" customWidth="1"/>
    <col min="14857" max="14857" width="9.5703125" customWidth="1"/>
    <col min="14858" max="14858" width="12.85546875" customWidth="1"/>
    <col min="14859" max="14859" width="11.85546875" customWidth="1"/>
    <col min="14860" max="14860" width="51.7109375" customWidth="1"/>
    <col min="15105" max="15105" width="3.42578125" customWidth="1"/>
    <col min="15106" max="15106" width="12.42578125" customWidth="1"/>
    <col min="15107" max="15107" width="11.7109375" customWidth="1"/>
    <col min="15108" max="15108" width="20.42578125" customWidth="1"/>
    <col min="15109" max="15109" width="21.7109375" customWidth="1"/>
    <col min="15110" max="15110" width="9.7109375" customWidth="1"/>
    <col min="15111" max="15112" width="8.7109375" customWidth="1"/>
    <col min="15113" max="15113" width="9.5703125" customWidth="1"/>
    <col min="15114" max="15114" width="12.85546875" customWidth="1"/>
    <col min="15115" max="15115" width="11.85546875" customWidth="1"/>
    <col min="15116" max="15116" width="51.7109375" customWidth="1"/>
    <col min="15361" max="15361" width="3.42578125" customWidth="1"/>
    <col min="15362" max="15362" width="12.42578125" customWidth="1"/>
    <col min="15363" max="15363" width="11.7109375" customWidth="1"/>
    <col min="15364" max="15364" width="20.42578125" customWidth="1"/>
    <col min="15365" max="15365" width="21.7109375" customWidth="1"/>
    <col min="15366" max="15366" width="9.7109375" customWidth="1"/>
    <col min="15367" max="15368" width="8.7109375" customWidth="1"/>
    <col min="15369" max="15369" width="9.5703125" customWidth="1"/>
    <col min="15370" max="15370" width="12.85546875" customWidth="1"/>
    <col min="15371" max="15371" width="11.85546875" customWidth="1"/>
    <col min="15372" max="15372" width="51.7109375" customWidth="1"/>
    <col min="15617" max="15617" width="3.42578125" customWidth="1"/>
    <col min="15618" max="15618" width="12.42578125" customWidth="1"/>
    <col min="15619" max="15619" width="11.7109375" customWidth="1"/>
    <col min="15620" max="15620" width="20.42578125" customWidth="1"/>
    <col min="15621" max="15621" width="21.7109375" customWidth="1"/>
    <col min="15622" max="15622" width="9.7109375" customWidth="1"/>
    <col min="15623" max="15624" width="8.7109375" customWidth="1"/>
    <col min="15625" max="15625" width="9.5703125" customWidth="1"/>
    <col min="15626" max="15626" width="12.85546875" customWidth="1"/>
    <col min="15627" max="15627" width="11.85546875" customWidth="1"/>
    <col min="15628" max="15628" width="51.7109375" customWidth="1"/>
    <col min="15873" max="15873" width="3.42578125" customWidth="1"/>
    <col min="15874" max="15874" width="12.42578125" customWidth="1"/>
    <col min="15875" max="15875" width="11.7109375" customWidth="1"/>
    <col min="15876" max="15876" width="20.42578125" customWidth="1"/>
    <col min="15877" max="15877" width="21.7109375" customWidth="1"/>
    <col min="15878" max="15878" width="9.7109375" customWidth="1"/>
    <col min="15879" max="15880" width="8.7109375" customWidth="1"/>
    <col min="15881" max="15881" width="9.5703125" customWidth="1"/>
    <col min="15882" max="15882" width="12.85546875" customWidth="1"/>
    <col min="15883" max="15883" width="11.85546875" customWidth="1"/>
    <col min="15884" max="15884" width="51.7109375" customWidth="1"/>
    <col min="16129" max="16129" width="3.42578125" customWidth="1"/>
    <col min="16130" max="16130" width="12.42578125" customWidth="1"/>
    <col min="16131" max="16131" width="11.7109375" customWidth="1"/>
    <col min="16132" max="16132" width="20.42578125" customWidth="1"/>
    <col min="16133" max="16133" width="21.7109375" customWidth="1"/>
    <col min="16134" max="16134" width="9.7109375" customWidth="1"/>
    <col min="16135" max="16136" width="8.7109375" customWidth="1"/>
    <col min="16137" max="16137" width="9.5703125" customWidth="1"/>
    <col min="16138" max="16138" width="12.85546875" customWidth="1"/>
    <col min="16139" max="16139" width="11.85546875" customWidth="1"/>
    <col min="16140" max="16140" width="51.7109375" customWidth="1"/>
  </cols>
  <sheetData>
    <row r="1" spans="2:10" ht="19.899999999999999" customHeight="1" thickBot="1" x14ac:dyDescent="0.3">
      <c r="B1" s="62" t="s">
        <v>36</v>
      </c>
      <c r="C1" s="62"/>
      <c r="D1" s="62"/>
      <c r="E1" s="62"/>
      <c r="F1" s="62"/>
      <c r="G1" s="62"/>
      <c r="H1" s="62"/>
      <c r="I1" s="62"/>
      <c r="J1" s="62"/>
    </row>
    <row r="2" spans="2:10" x14ac:dyDescent="0.25">
      <c r="B2" s="9" t="s">
        <v>2</v>
      </c>
      <c r="C2" s="10" t="s">
        <v>37</v>
      </c>
      <c r="D2" s="10" t="s">
        <v>4</v>
      </c>
      <c r="E2" s="10" t="s">
        <v>5</v>
      </c>
      <c r="F2" s="10" t="s">
        <v>6</v>
      </c>
      <c r="G2" s="11" t="s">
        <v>8</v>
      </c>
      <c r="H2" s="12" t="s">
        <v>38</v>
      </c>
      <c r="I2" s="10" t="s">
        <v>11</v>
      </c>
      <c r="J2" s="10" t="s">
        <v>39</v>
      </c>
    </row>
    <row r="3" spans="2:10" x14ac:dyDescent="0.25">
      <c r="B3" s="13">
        <v>44237</v>
      </c>
      <c r="C3" s="14" t="s">
        <v>40</v>
      </c>
      <c r="D3" s="14" t="s">
        <v>41</v>
      </c>
      <c r="E3" s="15" t="s">
        <v>42</v>
      </c>
      <c r="F3" s="14">
        <v>50</v>
      </c>
      <c r="G3" s="14"/>
      <c r="H3" s="14">
        <f>F3-G3</f>
        <v>50</v>
      </c>
      <c r="I3" s="14">
        <v>700</v>
      </c>
      <c r="J3" s="14">
        <f>H3*I3</f>
        <v>35000</v>
      </c>
    </row>
    <row r="4" spans="2:10" x14ac:dyDescent="0.25">
      <c r="B4" s="13">
        <v>44259</v>
      </c>
      <c r="C4" s="14" t="s">
        <v>43</v>
      </c>
      <c r="D4" s="14" t="s">
        <v>41</v>
      </c>
      <c r="E4" s="14" t="s">
        <v>42</v>
      </c>
      <c r="F4" s="14">
        <v>28</v>
      </c>
      <c r="G4" s="14">
        <v>28</v>
      </c>
      <c r="H4" s="14">
        <f>F4-G4</f>
        <v>0</v>
      </c>
      <c r="I4" s="14">
        <v>700</v>
      </c>
      <c r="J4" s="14">
        <f>H4*I4</f>
        <v>0</v>
      </c>
    </row>
    <row r="5" spans="2:10" x14ac:dyDescent="0.25">
      <c r="B5" s="13">
        <v>44269</v>
      </c>
      <c r="C5" s="14" t="s">
        <v>44</v>
      </c>
      <c r="D5" s="14" t="s">
        <v>41</v>
      </c>
      <c r="E5" s="14" t="s">
        <v>42</v>
      </c>
      <c r="F5" s="14">
        <v>15</v>
      </c>
      <c r="G5" s="14"/>
      <c r="H5" s="14">
        <f>F5-G5</f>
        <v>15</v>
      </c>
      <c r="I5" s="14">
        <v>700</v>
      </c>
      <c r="J5" s="14">
        <f>H5*I5</f>
        <v>10500</v>
      </c>
    </row>
    <row r="6" spans="2:10" x14ac:dyDescent="0.25">
      <c r="B6" s="29"/>
      <c r="C6" s="16"/>
      <c r="D6" s="16"/>
      <c r="E6" s="16"/>
      <c r="F6" s="16"/>
      <c r="G6" s="16"/>
      <c r="H6" s="16"/>
      <c r="I6" s="16"/>
      <c r="J6" s="16"/>
    </row>
    <row r="7" spans="2:10" x14ac:dyDescent="0.25">
      <c r="B7" s="29"/>
      <c r="C7" s="16"/>
      <c r="D7" s="16"/>
      <c r="E7" s="16"/>
      <c r="F7" s="16"/>
      <c r="G7" s="16"/>
      <c r="H7" s="16"/>
      <c r="I7" s="16"/>
      <c r="J7" s="16"/>
    </row>
    <row r="8" spans="2:10" ht="15.75" thickBot="1" x14ac:dyDescent="0.3">
      <c r="B8" s="29"/>
      <c r="C8" s="16"/>
      <c r="D8" s="16"/>
      <c r="E8" s="16"/>
      <c r="F8" s="16"/>
      <c r="G8" s="16"/>
      <c r="H8" s="16"/>
      <c r="I8" s="16"/>
      <c r="J8" s="16"/>
    </row>
    <row r="9" spans="2:10" x14ac:dyDescent="0.25">
      <c r="B9" s="9" t="s">
        <v>2</v>
      </c>
      <c r="C9" s="10" t="s">
        <v>37</v>
      </c>
      <c r="D9" s="10" t="s">
        <v>4</v>
      </c>
      <c r="E9" s="10" t="s">
        <v>5</v>
      </c>
      <c r="F9" s="10" t="s">
        <v>6</v>
      </c>
      <c r="G9" s="11" t="s">
        <v>8</v>
      </c>
      <c r="H9" s="12" t="s">
        <v>38</v>
      </c>
      <c r="I9" s="10" t="s">
        <v>11</v>
      </c>
      <c r="J9" s="10" t="s">
        <v>39</v>
      </c>
    </row>
    <row r="10" spans="2:10" x14ac:dyDescent="0.25">
      <c r="B10" s="13">
        <v>44259</v>
      </c>
      <c r="C10" s="14" t="s">
        <v>45</v>
      </c>
      <c r="D10" s="14" t="s">
        <v>41</v>
      </c>
      <c r="E10" s="14" t="s">
        <v>46</v>
      </c>
      <c r="F10" s="14">
        <v>36</v>
      </c>
      <c r="G10" s="14"/>
      <c r="H10" s="14">
        <f>F10-G10</f>
        <v>36</v>
      </c>
      <c r="I10" s="14">
        <v>590</v>
      </c>
      <c r="J10" s="14">
        <f>H10*I10</f>
        <v>21240</v>
      </c>
    </row>
    <row r="11" spans="2:10" x14ac:dyDescent="0.25">
      <c r="B11" s="13">
        <v>44261</v>
      </c>
      <c r="C11" s="14" t="s">
        <v>47</v>
      </c>
      <c r="D11" s="14" t="s">
        <v>41</v>
      </c>
      <c r="E11" s="14" t="s">
        <v>46</v>
      </c>
      <c r="F11" s="14">
        <v>6</v>
      </c>
      <c r="G11" s="14"/>
      <c r="H11" s="14">
        <f>F11-G11</f>
        <v>6</v>
      </c>
      <c r="I11" s="14">
        <v>590</v>
      </c>
      <c r="J11" s="14">
        <f>H11*I11</f>
        <v>3540</v>
      </c>
    </row>
    <row r="12" spans="2:10" ht="15" customHeight="1" x14ac:dyDescent="0.25">
      <c r="B12" s="14"/>
      <c r="C12" s="14"/>
      <c r="D12" s="14"/>
      <c r="E12" s="14"/>
      <c r="F12" s="14"/>
      <c r="G12" s="14"/>
      <c r="H12" s="14"/>
      <c r="I12" s="14"/>
      <c r="J12" s="14"/>
    </row>
    <row r="13" spans="2:10" ht="15.6" customHeight="1" x14ac:dyDescent="0.25">
      <c r="B13" s="14"/>
      <c r="C13" s="14"/>
      <c r="D13" s="14"/>
      <c r="E13" s="14"/>
      <c r="F13" s="14"/>
      <c r="G13" s="14"/>
      <c r="H13" s="14"/>
      <c r="I13" s="14"/>
      <c r="J13" s="14"/>
    </row>
    <row r="14" spans="2:10" ht="15.6" customHeight="1" thickBot="1" x14ac:dyDescent="0.3"/>
    <row r="15" spans="2:10" ht="15.6" customHeight="1" x14ac:dyDescent="0.25">
      <c r="B15" s="9" t="s">
        <v>2</v>
      </c>
      <c r="C15" s="10" t="s">
        <v>37</v>
      </c>
      <c r="D15" s="10" t="s">
        <v>4</v>
      </c>
      <c r="E15" s="10" t="s">
        <v>5</v>
      </c>
      <c r="F15" s="10" t="s">
        <v>6</v>
      </c>
      <c r="G15" s="11" t="s">
        <v>8</v>
      </c>
      <c r="H15" s="12" t="s">
        <v>38</v>
      </c>
      <c r="I15" s="10" t="s">
        <v>11</v>
      </c>
      <c r="J15" s="10" t="s">
        <v>39</v>
      </c>
    </row>
    <row r="16" spans="2:10" ht="15.6" customHeight="1" x14ac:dyDescent="0.25">
      <c r="B16" s="13">
        <v>44322</v>
      </c>
      <c r="C16" s="14"/>
      <c r="D16" s="16" t="s">
        <v>41</v>
      </c>
      <c r="E16" s="16" t="s">
        <v>236</v>
      </c>
      <c r="F16" s="14">
        <v>33</v>
      </c>
      <c r="G16" s="14"/>
      <c r="H16" s="14">
        <v>33</v>
      </c>
      <c r="I16" s="14">
        <v>650</v>
      </c>
      <c r="J16" s="14">
        <f>33*650</f>
        <v>21450</v>
      </c>
    </row>
    <row r="17" spans="1:10" ht="15.6" customHeight="1" x14ac:dyDescent="0.25">
      <c r="B17" s="13">
        <v>44335</v>
      </c>
      <c r="C17" s="13"/>
      <c r="D17" s="16" t="s">
        <v>41</v>
      </c>
      <c r="E17" s="16" t="s">
        <v>236</v>
      </c>
      <c r="F17" s="14">
        <v>47</v>
      </c>
      <c r="G17" s="13"/>
      <c r="H17" s="14">
        <v>47</v>
      </c>
      <c r="I17" s="14">
        <v>650</v>
      </c>
      <c r="J17" s="14">
        <f>47*6500</f>
        <v>305500</v>
      </c>
    </row>
    <row r="18" spans="1:10" ht="15.6" customHeight="1" x14ac:dyDescent="0.25">
      <c r="B18" s="13">
        <v>44351</v>
      </c>
      <c r="C18" s="13"/>
      <c r="D18" s="13" t="s">
        <v>41</v>
      </c>
      <c r="E18" s="13" t="s">
        <v>236</v>
      </c>
      <c r="F18" s="14">
        <v>38</v>
      </c>
      <c r="G18" s="13"/>
      <c r="H18" s="14">
        <v>38</v>
      </c>
      <c r="I18" s="14">
        <v>650</v>
      </c>
      <c r="J18" s="14">
        <f>650*38</f>
        <v>24700</v>
      </c>
    </row>
    <row r="19" spans="1:10" ht="15.6" customHeight="1" x14ac:dyDescent="0.25">
      <c r="B19" s="13">
        <v>44361</v>
      </c>
      <c r="C19" s="13"/>
      <c r="D19" s="13" t="s">
        <v>41</v>
      </c>
      <c r="E19" s="13" t="s">
        <v>236</v>
      </c>
      <c r="F19" s="14">
        <v>48</v>
      </c>
      <c r="G19" s="13"/>
      <c r="H19" s="14">
        <v>48</v>
      </c>
      <c r="I19" s="14">
        <v>650</v>
      </c>
      <c r="J19" s="14">
        <f>650*48</f>
        <v>31200</v>
      </c>
    </row>
    <row r="20" spans="1:10" ht="15.6" customHeight="1" x14ac:dyDescent="0.25">
      <c r="B20" s="13">
        <v>44364</v>
      </c>
      <c r="C20" s="13"/>
      <c r="D20" s="13" t="s">
        <v>41</v>
      </c>
      <c r="E20" s="13" t="s">
        <v>236</v>
      </c>
      <c r="F20" s="14">
        <v>63</v>
      </c>
      <c r="G20" s="13"/>
      <c r="H20" s="14">
        <v>63</v>
      </c>
      <c r="I20" s="14">
        <v>650</v>
      </c>
      <c r="J20" s="14">
        <f>650*63</f>
        <v>40950</v>
      </c>
    </row>
    <row r="21" spans="1:10" ht="15.6" customHeight="1" x14ac:dyDescent="0.25">
      <c r="A21" s="79"/>
      <c r="B21" s="13"/>
      <c r="C21" s="13"/>
      <c r="D21" s="13"/>
      <c r="E21" s="13"/>
      <c r="F21" s="13"/>
      <c r="G21" s="13"/>
      <c r="H21" s="13"/>
      <c r="I21" s="13"/>
      <c r="J21" s="13"/>
    </row>
    <row r="22" spans="1:10" ht="15.6" customHeight="1" x14ac:dyDescent="0.25">
      <c r="A22" s="64"/>
    </row>
    <row r="23" spans="1:10" ht="15.6" customHeight="1" x14ac:dyDescent="0.25">
      <c r="A23" s="64"/>
    </row>
    <row r="24" spans="1:10" x14ac:dyDescent="0.25">
      <c r="A24" s="64"/>
    </row>
  </sheetData>
  <mergeCells count="1">
    <mergeCell ref="B1:J1"/>
  </mergeCells>
  <pageMargins left="0.7" right="0.7" top="0.75" bottom="0.75" header="0.3" footer="0.3"/>
  <pageSetup scale="6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DD61-70A1-4D3A-9E54-4720E09990A4}">
  <dimension ref="A1:J11"/>
  <sheetViews>
    <sheetView workbookViewId="0">
      <selection sqref="A1:J1"/>
    </sheetView>
  </sheetViews>
  <sheetFormatPr defaultRowHeight="15" x14ac:dyDescent="0.25"/>
  <cols>
    <col min="1" max="1" width="11.7109375" customWidth="1"/>
    <col min="2" max="2" width="12.7109375" customWidth="1"/>
    <col min="3" max="3" width="21.7109375" customWidth="1"/>
    <col min="4" max="4" width="20.42578125" customWidth="1"/>
    <col min="5" max="5" width="10.28515625" customWidth="1"/>
    <col min="7" max="7" width="10.140625" customWidth="1"/>
    <col min="8" max="8" width="11" customWidth="1"/>
    <col min="9" max="9" width="11.42578125" customWidth="1"/>
    <col min="10" max="10" width="14.28515625" customWidth="1"/>
    <col min="11" max="11" width="8.85546875" customWidth="1"/>
    <col min="12" max="12" width="13.7109375" customWidth="1"/>
    <col min="257" max="257" width="11.7109375" customWidth="1"/>
    <col min="258" max="258" width="12.7109375" customWidth="1"/>
    <col min="259" max="259" width="21.7109375" customWidth="1"/>
    <col min="260" max="260" width="20.42578125" customWidth="1"/>
    <col min="261" max="261" width="10.28515625" customWidth="1"/>
    <col min="263" max="263" width="10.140625" customWidth="1"/>
    <col min="264" max="264" width="11" customWidth="1"/>
    <col min="265" max="265" width="11.42578125" customWidth="1"/>
    <col min="266" max="266" width="14.28515625" customWidth="1"/>
    <col min="267" max="267" width="8.85546875" customWidth="1"/>
    <col min="268" max="268" width="13.7109375" customWidth="1"/>
    <col min="513" max="513" width="11.7109375" customWidth="1"/>
    <col min="514" max="514" width="12.7109375" customWidth="1"/>
    <col min="515" max="515" width="21.7109375" customWidth="1"/>
    <col min="516" max="516" width="20.42578125" customWidth="1"/>
    <col min="517" max="517" width="10.28515625" customWidth="1"/>
    <col min="519" max="519" width="10.140625" customWidth="1"/>
    <col min="520" max="520" width="11" customWidth="1"/>
    <col min="521" max="521" width="11.42578125" customWidth="1"/>
    <col min="522" max="522" width="14.28515625" customWidth="1"/>
    <col min="523" max="523" width="8.85546875" customWidth="1"/>
    <col min="524" max="524" width="13.7109375" customWidth="1"/>
    <col min="769" max="769" width="11.7109375" customWidth="1"/>
    <col min="770" max="770" width="12.7109375" customWidth="1"/>
    <col min="771" max="771" width="21.7109375" customWidth="1"/>
    <col min="772" max="772" width="20.42578125" customWidth="1"/>
    <col min="773" max="773" width="10.28515625" customWidth="1"/>
    <col min="775" max="775" width="10.140625" customWidth="1"/>
    <col min="776" max="776" width="11" customWidth="1"/>
    <col min="777" max="777" width="11.42578125" customWidth="1"/>
    <col min="778" max="778" width="14.28515625" customWidth="1"/>
    <col min="779" max="779" width="8.85546875" customWidth="1"/>
    <col min="780" max="780" width="13.7109375" customWidth="1"/>
    <col min="1025" max="1025" width="11.7109375" customWidth="1"/>
    <col min="1026" max="1026" width="12.7109375" customWidth="1"/>
    <col min="1027" max="1027" width="21.7109375" customWidth="1"/>
    <col min="1028" max="1028" width="20.42578125" customWidth="1"/>
    <col min="1029" max="1029" width="10.28515625" customWidth="1"/>
    <col min="1031" max="1031" width="10.140625" customWidth="1"/>
    <col min="1032" max="1032" width="11" customWidth="1"/>
    <col min="1033" max="1033" width="11.42578125" customWidth="1"/>
    <col min="1034" max="1034" width="14.28515625" customWidth="1"/>
    <col min="1035" max="1035" width="8.85546875" customWidth="1"/>
    <col min="1036" max="1036" width="13.7109375" customWidth="1"/>
    <col min="1281" max="1281" width="11.7109375" customWidth="1"/>
    <col min="1282" max="1282" width="12.7109375" customWidth="1"/>
    <col min="1283" max="1283" width="21.7109375" customWidth="1"/>
    <col min="1284" max="1284" width="20.42578125" customWidth="1"/>
    <col min="1285" max="1285" width="10.28515625" customWidth="1"/>
    <col min="1287" max="1287" width="10.140625" customWidth="1"/>
    <col min="1288" max="1288" width="11" customWidth="1"/>
    <col min="1289" max="1289" width="11.42578125" customWidth="1"/>
    <col min="1290" max="1290" width="14.28515625" customWidth="1"/>
    <col min="1291" max="1291" width="8.85546875" customWidth="1"/>
    <col min="1292" max="1292" width="13.7109375" customWidth="1"/>
    <col min="1537" max="1537" width="11.7109375" customWidth="1"/>
    <col min="1538" max="1538" width="12.7109375" customWidth="1"/>
    <col min="1539" max="1539" width="21.7109375" customWidth="1"/>
    <col min="1540" max="1540" width="20.42578125" customWidth="1"/>
    <col min="1541" max="1541" width="10.28515625" customWidth="1"/>
    <col min="1543" max="1543" width="10.140625" customWidth="1"/>
    <col min="1544" max="1544" width="11" customWidth="1"/>
    <col min="1545" max="1545" width="11.42578125" customWidth="1"/>
    <col min="1546" max="1546" width="14.28515625" customWidth="1"/>
    <col min="1547" max="1547" width="8.85546875" customWidth="1"/>
    <col min="1548" max="1548" width="13.7109375" customWidth="1"/>
    <col min="1793" max="1793" width="11.7109375" customWidth="1"/>
    <col min="1794" max="1794" width="12.7109375" customWidth="1"/>
    <col min="1795" max="1795" width="21.7109375" customWidth="1"/>
    <col min="1796" max="1796" width="20.42578125" customWidth="1"/>
    <col min="1797" max="1797" width="10.28515625" customWidth="1"/>
    <col min="1799" max="1799" width="10.140625" customWidth="1"/>
    <col min="1800" max="1800" width="11" customWidth="1"/>
    <col min="1801" max="1801" width="11.42578125" customWidth="1"/>
    <col min="1802" max="1802" width="14.28515625" customWidth="1"/>
    <col min="1803" max="1803" width="8.85546875" customWidth="1"/>
    <col min="1804" max="1804" width="13.7109375" customWidth="1"/>
    <col min="2049" max="2049" width="11.7109375" customWidth="1"/>
    <col min="2050" max="2050" width="12.7109375" customWidth="1"/>
    <col min="2051" max="2051" width="21.7109375" customWidth="1"/>
    <col min="2052" max="2052" width="20.42578125" customWidth="1"/>
    <col min="2053" max="2053" width="10.28515625" customWidth="1"/>
    <col min="2055" max="2055" width="10.140625" customWidth="1"/>
    <col min="2056" max="2056" width="11" customWidth="1"/>
    <col min="2057" max="2057" width="11.42578125" customWidth="1"/>
    <col min="2058" max="2058" width="14.28515625" customWidth="1"/>
    <col min="2059" max="2059" width="8.85546875" customWidth="1"/>
    <col min="2060" max="2060" width="13.7109375" customWidth="1"/>
    <col min="2305" max="2305" width="11.7109375" customWidth="1"/>
    <col min="2306" max="2306" width="12.7109375" customWidth="1"/>
    <col min="2307" max="2307" width="21.7109375" customWidth="1"/>
    <col min="2308" max="2308" width="20.42578125" customWidth="1"/>
    <col min="2309" max="2309" width="10.28515625" customWidth="1"/>
    <col min="2311" max="2311" width="10.140625" customWidth="1"/>
    <col min="2312" max="2312" width="11" customWidth="1"/>
    <col min="2313" max="2313" width="11.42578125" customWidth="1"/>
    <col min="2314" max="2314" width="14.28515625" customWidth="1"/>
    <col min="2315" max="2315" width="8.85546875" customWidth="1"/>
    <col min="2316" max="2316" width="13.7109375" customWidth="1"/>
    <col min="2561" max="2561" width="11.7109375" customWidth="1"/>
    <col min="2562" max="2562" width="12.7109375" customWidth="1"/>
    <col min="2563" max="2563" width="21.7109375" customWidth="1"/>
    <col min="2564" max="2564" width="20.42578125" customWidth="1"/>
    <col min="2565" max="2565" width="10.28515625" customWidth="1"/>
    <col min="2567" max="2567" width="10.140625" customWidth="1"/>
    <col min="2568" max="2568" width="11" customWidth="1"/>
    <col min="2569" max="2569" width="11.42578125" customWidth="1"/>
    <col min="2570" max="2570" width="14.28515625" customWidth="1"/>
    <col min="2571" max="2571" width="8.85546875" customWidth="1"/>
    <col min="2572" max="2572" width="13.7109375" customWidth="1"/>
    <col min="2817" max="2817" width="11.7109375" customWidth="1"/>
    <col min="2818" max="2818" width="12.7109375" customWidth="1"/>
    <col min="2819" max="2819" width="21.7109375" customWidth="1"/>
    <col min="2820" max="2820" width="20.42578125" customWidth="1"/>
    <col min="2821" max="2821" width="10.28515625" customWidth="1"/>
    <col min="2823" max="2823" width="10.140625" customWidth="1"/>
    <col min="2824" max="2824" width="11" customWidth="1"/>
    <col min="2825" max="2825" width="11.42578125" customWidth="1"/>
    <col min="2826" max="2826" width="14.28515625" customWidth="1"/>
    <col min="2827" max="2827" width="8.85546875" customWidth="1"/>
    <col min="2828" max="2828" width="13.7109375" customWidth="1"/>
    <col min="3073" max="3073" width="11.7109375" customWidth="1"/>
    <col min="3074" max="3074" width="12.7109375" customWidth="1"/>
    <col min="3075" max="3075" width="21.7109375" customWidth="1"/>
    <col min="3076" max="3076" width="20.42578125" customWidth="1"/>
    <col min="3077" max="3077" width="10.28515625" customWidth="1"/>
    <col min="3079" max="3079" width="10.140625" customWidth="1"/>
    <col min="3080" max="3080" width="11" customWidth="1"/>
    <col min="3081" max="3081" width="11.42578125" customWidth="1"/>
    <col min="3082" max="3082" width="14.28515625" customWidth="1"/>
    <col min="3083" max="3083" width="8.85546875" customWidth="1"/>
    <col min="3084" max="3084" width="13.7109375" customWidth="1"/>
    <col min="3329" max="3329" width="11.7109375" customWidth="1"/>
    <col min="3330" max="3330" width="12.7109375" customWidth="1"/>
    <col min="3331" max="3331" width="21.7109375" customWidth="1"/>
    <col min="3332" max="3332" width="20.42578125" customWidth="1"/>
    <col min="3333" max="3333" width="10.28515625" customWidth="1"/>
    <col min="3335" max="3335" width="10.140625" customWidth="1"/>
    <col min="3336" max="3336" width="11" customWidth="1"/>
    <col min="3337" max="3337" width="11.42578125" customWidth="1"/>
    <col min="3338" max="3338" width="14.28515625" customWidth="1"/>
    <col min="3339" max="3339" width="8.85546875" customWidth="1"/>
    <col min="3340" max="3340" width="13.7109375" customWidth="1"/>
    <col min="3585" max="3585" width="11.7109375" customWidth="1"/>
    <col min="3586" max="3586" width="12.7109375" customWidth="1"/>
    <col min="3587" max="3587" width="21.7109375" customWidth="1"/>
    <col min="3588" max="3588" width="20.42578125" customWidth="1"/>
    <col min="3589" max="3589" width="10.28515625" customWidth="1"/>
    <col min="3591" max="3591" width="10.140625" customWidth="1"/>
    <col min="3592" max="3592" width="11" customWidth="1"/>
    <col min="3593" max="3593" width="11.42578125" customWidth="1"/>
    <col min="3594" max="3594" width="14.28515625" customWidth="1"/>
    <col min="3595" max="3595" width="8.85546875" customWidth="1"/>
    <col min="3596" max="3596" width="13.7109375" customWidth="1"/>
    <col min="3841" max="3841" width="11.7109375" customWidth="1"/>
    <col min="3842" max="3842" width="12.7109375" customWidth="1"/>
    <col min="3843" max="3843" width="21.7109375" customWidth="1"/>
    <col min="3844" max="3844" width="20.42578125" customWidth="1"/>
    <col min="3845" max="3845" width="10.28515625" customWidth="1"/>
    <col min="3847" max="3847" width="10.140625" customWidth="1"/>
    <col min="3848" max="3848" width="11" customWidth="1"/>
    <col min="3849" max="3849" width="11.42578125" customWidth="1"/>
    <col min="3850" max="3850" width="14.28515625" customWidth="1"/>
    <col min="3851" max="3851" width="8.85546875" customWidth="1"/>
    <col min="3852" max="3852" width="13.7109375" customWidth="1"/>
    <col min="4097" max="4097" width="11.7109375" customWidth="1"/>
    <col min="4098" max="4098" width="12.7109375" customWidth="1"/>
    <col min="4099" max="4099" width="21.7109375" customWidth="1"/>
    <col min="4100" max="4100" width="20.42578125" customWidth="1"/>
    <col min="4101" max="4101" width="10.28515625" customWidth="1"/>
    <col min="4103" max="4103" width="10.140625" customWidth="1"/>
    <col min="4104" max="4104" width="11" customWidth="1"/>
    <col min="4105" max="4105" width="11.42578125" customWidth="1"/>
    <col min="4106" max="4106" width="14.28515625" customWidth="1"/>
    <col min="4107" max="4107" width="8.85546875" customWidth="1"/>
    <col min="4108" max="4108" width="13.7109375" customWidth="1"/>
    <col min="4353" max="4353" width="11.7109375" customWidth="1"/>
    <col min="4354" max="4354" width="12.7109375" customWidth="1"/>
    <col min="4355" max="4355" width="21.7109375" customWidth="1"/>
    <col min="4356" max="4356" width="20.42578125" customWidth="1"/>
    <col min="4357" max="4357" width="10.28515625" customWidth="1"/>
    <col min="4359" max="4359" width="10.140625" customWidth="1"/>
    <col min="4360" max="4360" width="11" customWidth="1"/>
    <col min="4361" max="4361" width="11.42578125" customWidth="1"/>
    <col min="4362" max="4362" width="14.28515625" customWidth="1"/>
    <col min="4363" max="4363" width="8.85546875" customWidth="1"/>
    <col min="4364" max="4364" width="13.7109375" customWidth="1"/>
    <col min="4609" max="4609" width="11.7109375" customWidth="1"/>
    <col min="4610" max="4610" width="12.7109375" customWidth="1"/>
    <col min="4611" max="4611" width="21.7109375" customWidth="1"/>
    <col min="4612" max="4612" width="20.42578125" customWidth="1"/>
    <col min="4613" max="4613" width="10.28515625" customWidth="1"/>
    <col min="4615" max="4615" width="10.140625" customWidth="1"/>
    <col min="4616" max="4616" width="11" customWidth="1"/>
    <col min="4617" max="4617" width="11.42578125" customWidth="1"/>
    <col min="4618" max="4618" width="14.28515625" customWidth="1"/>
    <col min="4619" max="4619" width="8.85546875" customWidth="1"/>
    <col min="4620" max="4620" width="13.7109375" customWidth="1"/>
    <col min="4865" max="4865" width="11.7109375" customWidth="1"/>
    <col min="4866" max="4866" width="12.7109375" customWidth="1"/>
    <col min="4867" max="4867" width="21.7109375" customWidth="1"/>
    <col min="4868" max="4868" width="20.42578125" customWidth="1"/>
    <col min="4869" max="4869" width="10.28515625" customWidth="1"/>
    <col min="4871" max="4871" width="10.140625" customWidth="1"/>
    <col min="4872" max="4872" width="11" customWidth="1"/>
    <col min="4873" max="4873" width="11.42578125" customWidth="1"/>
    <col min="4874" max="4874" width="14.28515625" customWidth="1"/>
    <col min="4875" max="4875" width="8.85546875" customWidth="1"/>
    <col min="4876" max="4876" width="13.7109375" customWidth="1"/>
    <col min="5121" max="5121" width="11.7109375" customWidth="1"/>
    <col min="5122" max="5122" width="12.7109375" customWidth="1"/>
    <col min="5123" max="5123" width="21.7109375" customWidth="1"/>
    <col min="5124" max="5124" width="20.42578125" customWidth="1"/>
    <col min="5125" max="5125" width="10.28515625" customWidth="1"/>
    <col min="5127" max="5127" width="10.140625" customWidth="1"/>
    <col min="5128" max="5128" width="11" customWidth="1"/>
    <col min="5129" max="5129" width="11.42578125" customWidth="1"/>
    <col min="5130" max="5130" width="14.28515625" customWidth="1"/>
    <col min="5131" max="5131" width="8.85546875" customWidth="1"/>
    <col min="5132" max="5132" width="13.7109375" customWidth="1"/>
    <col min="5377" max="5377" width="11.7109375" customWidth="1"/>
    <col min="5378" max="5378" width="12.7109375" customWidth="1"/>
    <col min="5379" max="5379" width="21.7109375" customWidth="1"/>
    <col min="5380" max="5380" width="20.42578125" customWidth="1"/>
    <col min="5381" max="5381" width="10.28515625" customWidth="1"/>
    <col min="5383" max="5383" width="10.140625" customWidth="1"/>
    <col min="5384" max="5384" width="11" customWidth="1"/>
    <col min="5385" max="5385" width="11.42578125" customWidth="1"/>
    <col min="5386" max="5386" width="14.28515625" customWidth="1"/>
    <col min="5387" max="5387" width="8.85546875" customWidth="1"/>
    <col min="5388" max="5388" width="13.7109375" customWidth="1"/>
    <col min="5633" max="5633" width="11.7109375" customWidth="1"/>
    <col min="5634" max="5634" width="12.7109375" customWidth="1"/>
    <col min="5635" max="5635" width="21.7109375" customWidth="1"/>
    <col min="5636" max="5636" width="20.42578125" customWidth="1"/>
    <col min="5637" max="5637" width="10.28515625" customWidth="1"/>
    <col min="5639" max="5639" width="10.140625" customWidth="1"/>
    <col min="5640" max="5640" width="11" customWidth="1"/>
    <col min="5641" max="5641" width="11.42578125" customWidth="1"/>
    <col min="5642" max="5642" width="14.28515625" customWidth="1"/>
    <col min="5643" max="5643" width="8.85546875" customWidth="1"/>
    <col min="5644" max="5644" width="13.7109375" customWidth="1"/>
    <col min="5889" max="5889" width="11.7109375" customWidth="1"/>
    <col min="5890" max="5890" width="12.7109375" customWidth="1"/>
    <col min="5891" max="5891" width="21.7109375" customWidth="1"/>
    <col min="5892" max="5892" width="20.42578125" customWidth="1"/>
    <col min="5893" max="5893" width="10.28515625" customWidth="1"/>
    <col min="5895" max="5895" width="10.140625" customWidth="1"/>
    <col min="5896" max="5896" width="11" customWidth="1"/>
    <col min="5897" max="5897" width="11.42578125" customWidth="1"/>
    <col min="5898" max="5898" width="14.28515625" customWidth="1"/>
    <col min="5899" max="5899" width="8.85546875" customWidth="1"/>
    <col min="5900" max="5900" width="13.7109375" customWidth="1"/>
    <col min="6145" max="6145" width="11.7109375" customWidth="1"/>
    <col min="6146" max="6146" width="12.7109375" customWidth="1"/>
    <col min="6147" max="6147" width="21.7109375" customWidth="1"/>
    <col min="6148" max="6148" width="20.42578125" customWidth="1"/>
    <col min="6149" max="6149" width="10.28515625" customWidth="1"/>
    <col min="6151" max="6151" width="10.140625" customWidth="1"/>
    <col min="6152" max="6152" width="11" customWidth="1"/>
    <col min="6153" max="6153" width="11.42578125" customWidth="1"/>
    <col min="6154" max="6154" width="14.28515625" customWidth="1"/>
    <col min="6155" max="6155" width="8.85546875" customWidth="1"/>
    <col min="6156" max="6156" width="13.7109375" customWidth="1"/>
    <col min="6401" max="6401" width="11.7109375" customWidth="1"/>
    <col min="6402" max="6402" width="12.7109375" customWidth="1"/>
    <col min="6403" max="6403" width="21.7109375" customWidth="1"/>
    <col min="6404" max="6404" width="20.42578125" customWidth="1"/>
    <col min="6405" max="6405" width="10.28515625" customWidth="1"/>
    <col min="6407" max="6407" width="10.140625" customWidth="1"/>
    <col min="6408" max="6408" width="11" customWidth="1"/>
    <col min="6409" max="6409" width="11.42578125" customWidth="1"/>
    <col min="6410" max="6410" width="14.28515625" customWidth="1"/>
    <col min="6411" max="6411" width="8.85546875" customWidth="1"/>
    <col min="6412" max="6412" width="13.7109375" customWidth="1"/>
    <col min="6657" max="6657" width="11.7109375" customWidth="1"/>
    <col min="6658" max="6658" width="12.7109375" customWidth="1"/>
    <col min="6659" max="6659" width="21.7109375" customWidth="1"/>
    <col min="6660" max="6660" width="20.42578125" customWidth="1"/>
    <col min="6661" max="6661" width="10.28515625" customWidth="1"/>
    <col min="6663" max="6663" width="10.140625" customWidth="1"/>
    <col min="6664" max="6664" width="11" customWidth="1"/>
    <col min="6665" max="6665" width="11.42578125" customWidth="1"/>
    <col min="6666" max="6666" width="14.28515625" customWidth="1"/>
    <col min="6667" max="6667" width="8.85546875" customWidth="1"/>
    <col min="6668" max="6668" width="13.7109375" customWidth="1"/>
    <col min="6913" max="6913" width="11.7109375" customWidth="1"/>
    <col min="6914" max="6914" width="12.7109375" customWidth="1"/>
    <col min="6915" max="6915" width="21.7109375" customWidth="1"/>
    <col min="6916" max="6916" width="20.42578125" customWidth="1"/>
    <col min="6917" max="6917" width="10.28515625" customWidth="1"/>
    <col min="6919" max="6919" width="10.140625" customWidth="1"/>
    <col min="6920" max="6920" width="11" customWidth="1"/>
    <col min="6921" max="6921" width="11.42578125" customWidth="1"/>
    <col min="6922" max="6922" width="14.28515625" customWidth="1"/>
    <col min="6923" max="6923" width="8.85546875" customWidth="1"/>
    <col min="6924" max="6924" width="13.7109375" customWidth="1"/>
    <col min="7169" max="7169" width="11.7109375" customWidth="1"/>
    <col min="7170" max="7170" width="12.7109375" customWidth="1"/>
    <col min="7171" max="7171" width="21.7109375" customWidth="1"/>
    <col min="7172" max="7172" width="20.42578125" customWidth="1"/>
    <col min="7173" max="7173" width="10.28515625" customWidth="1"/>
    <col min="7175" max="7175" width="10.140625" customWidth="1"/>
    <col min="7176" max="7176" width="11" customWidth="1"/>
    <col min="7177" max="7177" width="11.42578125" customWidth="1"/>
    <col min="7178" max="7178" width="14.28515625" customWidth="1"/>
    <col min="7179" max="7179" width="8.85546875" customWidth="1"/>
    <col min="7180" max="7180" width="13.7109375" customWidth="1"/>
    <col min="7425" max="7425" width="11.7109375" customWidth="1"/>
    <col min="7426" max="7426" width="12.7109375" customWidth="1"/>
    <col min="7427" max="7427" width="21.7109375" customWidth="1"/>
    <col min="7428" max="7428" width="20.42578125" customWidth="1"/>
    <col min="7429" max="7429" width="10.28515625" customWidth="1"/>
    <col min="7431" max="7431" width="10.140625" customWidth="1"/>
    <col min="7432" max="7432" width="11" customWidth="1"/>
    <col min="7433" max="7433" width="11.42578125" customWidth="1"/>
    <col min="7434" max="7434" width="14.28515625" customWidth="1"/>
    <col min="7435" max="7435" width="8.85546875" customWidth="1"/>
    <col min="7436" max="7436" width="13.7109375" customWidth="1"/>
    <col min="7681" max="7681" width="11.7109375" customWidth="1"/>
    <col min="7682" max="7682" width="12.7109375" customWidth="1"/>
    <col min="7683" max="7683" width="21.7109375" customWidth="1"/>
    <col min="7684" max="7684" width="20.42578125" customWidth="1"/>
    <col min="7685" max="7685" width="10.28515625" customWidth="1"/>
    <col min="7687" max="7687" width="10.140625" customWidth="1"/>
    <col min="7688" max="7688" width="11" customWidth="1"/>
    <col min="7689" max="7689" width="11.42578125" customWidth="1"/>
    <col min="7690" max="7690" width="14.28515625" customWidth="1"/>
    <col min="7691" max="7691" width="8.85546875" customWidth="1"/>
    <col min="7692" max="7692" width="13.7109375" customWidth="1"/>
    <col min="7937" max="7937" width="11.7109375" customWidth="1"/>
    <col min="7938" max="7938" width="12.7109375" customWidth="1"/>
    <col min="7939" max="7939" width="21.7109375" customWidth="1"/>
    <col min="7940" max="7940" width="20.42578125" customWidth="1"/>
    <col min="7941" max="7941" width="10.28515625" customWidth="1"/>
    <col min="7943" max="7943" width="10.140625" customWidth="1"/>
    <col min="7944" max="7944" width="11" customWidth="1"/>
    <col min="7945" max="7945" width="11.42578125" customWidth="1"/>
    <col min="7946" max="7946" width="14.28515625" customWidth="1"/>
    <col min="7947" max="7947" width="8.85546875" customWidth="1"/>
    <col min="7948" max="7948" width="13.7109375" customWidth="1"/>
    <col min="8193" max="8193" width="11.7109375" customWidth="1"/>
    <col min="8194" max="8194" width="12.7109375" customWidth="1"/>
    <col min="8195" max="8195" width="21.7109375" customWidth="1"/>
    <col min="8196" max="8196" width="20.42578125" customWidth="1"/>
    <col min="8197" max="8197" width="10.28515625" customWidth="1"/>
    <col min="8199" max="8199" width="10.140625" customWidth="1"/>
    <col min="8200" max="8200" width="11" customWidth="1"/>
    <col min="8201" max="8201" width="11.42578125" customWidth="1"/>
    <col min="8202" max="8202" width="14.28515625" customWidth="1"/>
    <col min="8203" max="8203" width="8.85546875" customWidth="1"/>
    <col min="8204" max="8204" width="13.7109375" customWidth="1"/>
    <col min="8449" max="8449" width="11.7109375" customWidth="1"/>
    <col min="8450" max="8450" width="12.7109375" customWidth="1"/>
    <col min="8451" max="8451" width="21.7109375" customWidth="1"/>
    <col min="8452" max="8452" width="20.42578125" customWidth="1"/>
    <col min="8453" max="8453" width="10.28515625" customWidth="1"/>
    <col min="8455" max="8455" width="10.140625" customWidth="1"/>
    <col min="8456" max="8456" width="11" customWidth="1"/>
    <col min="8457" max="8457" width="11.42578125" customWidth="1"/>
    <col min="8458" max="8458" width="14.28515625" customWidth="1"/>
    <col min="8459" max="8459" width="8.85546875" customWidth="1"/>
    <col min="8460" max="8460" width="13.7109375" customWidth="1"/>
    <col min="8705" max="8705" width="11.7109375" customWidth="1"/>
    <col min="8706" max="8706" width="12.7109375" customWidth="1"/>
    <col min="8707" max="8707" width="21.7109375" customWidth="1"/>
    <col min="8708" max="8708" width="20.42578125" customWidth="1"/>
    <col min="8709" max="8709" width="10.28515625" customWidth="1"/>
    <col min="8711" max="8711" width="10.140625" customWidth="1"/>
    <col min="8712" max="8712" width="11" customWidth="1"/>
    <col min="8713" max="8713" width="11.42578125" customWidth="1"/>
    <col min="8714" max="8714" width="14.28515625" customWidth="1"/>
    <col min="8715" max="8715" width="8.85546875" customWidth="1"/>
    <col min="8716" max="8716" width="13.7109375" customWidth="1"/>
    <col min="8961" max="8961" width="11.7109375" customWidth="1"/>
    <col min="8962" max="8962" width="12.7109375" customWidth="1"/>
    <col min="8963" max="8963" width="21.7109375" customWidth="1"/>
    <col min="8964" max="8964" width="20.42578125" customWidth="1"/>
    <col min="8965" max="8965" width="10.28515625" customWidth="1"/>
    <col min="8967" max="8967" width="10.140625" customWidth="1"/>
    <col min="8968" max="8968" width="11" customWidth="1"/>
    <col min="8969" max="8969" width="11.42578125" customWidth="1"/>
    <col min="8970" max="8970" width="14.28515625" customWidth="1"/>
    <col min="8971" max="8971" width="8.85546875" customWidth="1"/>
    <col min="8972" max="8972" width="13.7109375" customWidth="1"/>
    <col min="9217" max="9217" width="11.7109375" customWidth="1"/>
    <col min="9218" max="9218" width="12.7109375" customWidth="1"/>
    <col min="9219" max="9219" width="21.7109375" customWidth="1"/>
    <col min="9220" max="9220" width="20.42578125" customWidth="1"/>
    <col min="9221" max="9221" width="10.28515625" customWidth="1"/>
    <col min="9223" max="9223" width="10.140625" customWidth="1"/>
    <col min="9224" max="9224" width="11" customWidth="1"/>
    <col min="9225" max="9225" width="11.42578125" customWidth="1"/>
    <col min="9226" max="9226" width="14.28515625" customWidth="1"/>
    <col min="9227" max="9227" width="8.85546875" customWidth="1"/>
    <col min="9228" max="9228" width="13.7109375" customWidth="1"/>
    <col min="9473" max="9473" width="11.7109375" customWidth="1"/>
    <col min="9474" max="9474" width="12.7109375" customWidth="1"/>
    <col min="9475" max="9475" width="21.7109375" customWidth="1"/>
    <col min="9476" max="9476" width="20.42578125" customWidth="1"/>
    <col min="9477" max="9477" width="10.28515625" customWidth="1"/>
    <col min="9479" max="9479" width="10.140625" customWidth="1"/>
    <col min="9480" max="9480" width="11" customWidth="1"/>
    <col min="9481" max="9481" width="11.42578125" customWidth="1"/>
    <col min="9482" max="9482" width="14.28515625" customWidth="1"/>
    <col min="9483" max="9483" width="8.85546875" customWidth="1"/>
    <col min="9484" max="9484" width="13.7109375" customWidth="1"/>
    <col min="9729" max="9729" width="11.7109375" customWidth="1"/>
    <col min="9730" max="9730" width="12.7109375" customWidth="1"/>
    <col min="9731" max="9731" width="21.7109375" customWidth="1"/>
    <col min="9732" max="9732" width="20.42578125" customWidth="1"/>
    <col min="9733" max="9733" width="10.28515625" customWidth="1"/>
    <col min="9735" max="9735" width="10.140625" customWidth="1"/>
    <col min="9736" max="9736" width="11" customWidth="1"/>
    <col min="9737" max="9737" width="11.42578125" customWidth="1"/>
    <col min="9738" max="9738" width="14.28515625" customWidth="1"/>
    <col min="9739" max="9739" width="8.85546875" customWidth="1"/>
    <col min="9740" max="9740" width="13.7109375" customWidth="1"/>
    <col min="9985" max="9985" width="11.7109375" customWidth="1"/>
    <col min="9986" max="9986" width="12.7109375" customWidth="1"/>
    <col min="9987" max="9987" width="21.7109375" customWidth="1"/>
    <col min="9988" max="9988" width="20.42578125" customWidth="1"/>
    <col min="9989" max="9989" width="10.28515625" customWidth="1"/>
    <col min="9991" max="9991" width="10.140625" customWidth="1"/>
    <col min="9992" max="9992" width="11" customWidth="1"/>
    <col min="9993" max="9993" width="11.42578125" customWidth="1"/>
    <col min="9994" max="9994" width="14.28515625" customWidth="1"/>
    <col min="9995" max="9995" width="8.85546875" customWidth="1"/>
    <col min="9996" max="9996" width="13.7109375" customWidth="1"/>
    <col min="10241" max="10241" width="11.7109375" customWidth="1"/>
    <col min="10242" max="10242" width="12.7109375" customWidth="1"/>
    <col min="10243" max="10243" width="21.7109375" customWidth="1"/>
    <col min="10244" max="10244" width="20.42578125" customWidth="1"/>
    <col min="10245" max="10245" width="10.28515625" customWidth="1"/>
    <col min="10247" max="10247" width="10.140625" customWidth="1"/>
    <col min="10248" max="10248" width="11" customWidth="1"/>
    <col min="10249" max="10249" width="11.42578125" customWidth="1"/>
    <col min="10250" max="10250" width="14.28515625" customWidth="1"/>
    <col min="10251" max="10251" width="8.85546875" customWidth="1"/>
    <col min="10252" max="10252" width="13.7109375" customWidth="1"/>
    <col min="10497" max="10497" width="11.7109375" customWidth="1"/>
    <col min="10498" max="10498" width="12.7109375" customWidth="1"/>
    <col min="10499" max="10499" width="21.7109375" customWidth="1"/>
    <col min="10500" max="10500" width="20.42578125" customWidth="1"/>
    <col min="10501" max="10501" width="10.28515625" customWidth="1"/>
    <col min="10503" max="10503" width="10.140625" customWidth="1"/>
    <col min="10504" max="10504" width="11" customWidth="1"/>
    <col min="10505" max="10505" width="11.42578125" customWidth="1"/>
    <col min="10506" max="10506" width="14.28515625" customWidth="1"/>
    <col min="10507" max="10507" width="8.85546875" customWidth="1"/>
    <col min="10508" max="10508" width="13.7109375" customWidth="1"/>
    <col min="10753" max="10753" width="11.7109375" customWidth="1"/>
    <col min="10754" max="10754" width="12.7109375" customWidth="1"/>
    <col min="10755" max="10755" width="21.7109375" customWidth="1"/>
    <col min="10756" max="10756" width="20.42578125" customWidth="1"/>
    <col min="10757" max="10757" width="10.28515625" customWidth="1"/>
    <col min="10759" max="10759" width="10.140625" customWidth="1"/>
    <col min="10760" max="10760" width="11" customWidth="1"/>
    <col min="10761" max="10761" width="11.42578125" customWidth="1"/>
    <col min="10762" max="10762" width="14.28515625" customWidth="1"/>
    <col min="10763" max="10763" width="8.85546875" customWidth="1"/>
    <col min="10764" max="10764" width="13.7109375" customWidth="1"/>
    <col min="11009" max="11009" width="11.7109375" customWidth="1"/>
    <col min="11010" max="11010" width="12.7109375" customWidth="1"/>
    <col min="11011" max="11011" width="21.7109375" customWidth="1"/>
    <col min="11012" max="11012" width="20.42578125" customWidth="1"/>
    <col min="11013" max="11013" width="10.28515625" customWidth="1"/>
    <col min="11015" max="11015" width="10.140625" customWidth="1"/>
    <col min="11016" max="11016" width="11" customWidth="1"/>
    <col min="11017" max="11017" width="11.42578125" customWidth="1"/>
    <col min="11018" max="11018" width="14.28515625" customWidth="1"/>
    <col min="11019" max="11019" width="8.85546875" customWidth="1"/>
    <col min="11020" max="11020" width="13.7109375" customWidth="1"/>
    <col min="11265" max="11265" width="11.7109375" customWidth="1"/>
    <col min="11266" max="11266" width="12.7109375" customWidth="1"/>
    <col min="11267" max="11267" width="21.7109375" customWidth="1"/>
    <col min="11268" max="11268" width="20.42578125" customWidth="1"/>
    <col min="11269" max="11269" width="10.28515625" customWidth="1"/>
    <col min="11271" max="11271" width="10.140625" customWidth="1"/>
    <col min="11272" max="11272" width="11" customWidth="1"/>
    <col min="11273" max="11273" width="11.42578125" customWidth="1"/>
    <col min="11274" max="11274" width="14.28515625" customWidth="1"/>
    <col min="11275" max="11275" width="8.85546875" customWidth="1"/>
    <col min="11276" max="11276" width="13.7109375" customWidth="1"/>
    <col min="11521" max="11521" width="11.7109375" customWidth="1"/>
    <col min="11522" max="11522" width="12.7109375" customWidth="1"/>
    <col min="11523" max="11523" width="21.7109375" customWidth="1"/>
    <col min="11524" max="11524" width="20.42578125" customWidth="1"/>
    <col min="11525" max="11525" width="10.28515625" customWidth="1"/>
    <col min="11527" max="11527" width="10.140625" customWidth="1"/>
    <col min="11528" max="11528" width="11" customWidth="1"/>
    <col min="11529" max="11529" width="11.42578125" customWidth="1"/>
    <col min="11530" max="11530" width="14.28515625" customWidth="1"/>
    <col min="11531" max="11531" width="8.85546875" customWidth="1"/>
    <col min="11532" max="11532" width="13.7109375" customWidth="1"/>
    <col min="11777" max="11777" width="11.7109375" customWidth="1"/>
    <col min="11778" max="11778" width="12.7109375" customWidth="1"/>
    <col min="11779" max="11779" width="21.7109375" customWidth="1"/>
    <col min="11780" max="11780" width="20.42578125" customWidth="1"/>
    <col min="11781" max="11781" width="10.28515625" customWidth="1"/>
    <col min="11783" max="11783" width="10.140625" customWidth="1"/>
    <col min="11784" max="11784" width="11" customWidth="1"/>
    <col min="11785" max="11785" width="11.42578125" customWidth="1"/>
    <col min="11786" max="11786" width="14.28515625" customWidth="1"/>
    <col min="11787" max="11787" width="8.85546875" customWidth="1"/>
    <col min="11788" max="11788" width="13.7109375" customWidth="1"/>
    <col min="12033" max="12033" width="11.7109375" customWidth="1"/>
    <col min="12034" max="12034" width="12.7109375" customWidth="1"/>
    <col min="12035" max="12035" width="21.7109375" customWidth="1"/>
    <col min="12036" max="12036" width="20.42578125" customWidth="1"/>
    <col min="12037" max="12037" width="10.28515625" customWidth="1"/>
    <col min="12039" max="12039" width="10.140625" customWidth="1"/>
    <col min="12040" max="12040" width="11" customWidth="1"/>
    <col min="12041" max="12041" width="11.42578125" customWidth="1"/>
    <col min="12042" max="12042" width="14.28515625" customWidth="1"/>
    <col min="12043" max="12043" width="8.85546875" customWidth="1"/>
    <col min="12044" max="12044" width="13.7109375" customWidth="1"/>
    <col min="12289" max="12289" width="11.7109375" customWidth="1"/>
    <col min="12290" max="12290" width="12.7109375" customWidth="1"/>
    <col min="12291" max="12291" width="21.7109375" customWidth="1"/>
    <col min="12292" max="12292" width="20.42578125" customWidth="1"/>
    <col min="12293" max="12293" width="10.28515625" customWidth="1"/>
    <col min="12295" max="12295" width="10.140625" customWidth="1"/>
    <col min="12296" max="12296" width="11" customWidth="1"/>
    <col min="12297" max="12297" width="11.42578125" customWidth="1"/>
    <col min="12298" max="12298" width="14.28515625" customWidth="1"/>
    <col min="12299" max="12299" width="8.85546875" customWidth="1"/>
    <col min="12300" max="12300" width="13.7109375" customWidth="1"/>
    <col min="12545" max="12545" width="11.7109375" customWidth="1"/>
    <col min="12546" max="12546" width="12.7109375" customWidth="1"/>
    <col min="12547" max="12547" width="21.7109375" customWidth="1"/>
    <col min="12548" max="12548" width="20.42578125" customWidth="1"/>
    <col min="12549" max="12549" width="10.28515625" customWidth="1"/>
    <col min="12551" max="12551" width="10.140625" customWidth="1"/>
    <col min="12552" max="12552" width="11" customWidth="1"/>
    <col min="12553" max="12553" width="11.42578125" customWidth="1"/>
    <col min="12554" max="12554" width="14.28515625" customWidth="1"/>
    <col min="12555" max="12555" width="8.85546875" customWidth="1"/>
    <col min="12556" max="12556" width="13.7109375" customWidth="1"/>
    <col min="12801" max="12801" width="11.7109375" customWidth="1"/>
    <col min="12802" max="12802" width="12.7109375" customWidth="1"/>
    <col min="12803" max="12803" width="21.7109375" customWidth="1"/>
    <col min="12804" max="12804" width="20.42578125" customWidth="1"/>
    <col min="12805" max="12805" width="10.28515625" customWidth="1"/>
    <col min="12807" max="12807" width="10.140625" customWidth="1"/>
    <col min="12808" max="12808" width="11" customWidth="1"/>
    <col min="12809" max="12809" width="11.42578125" customWidth="1"/>
    <col min="12810" max="12810" width="14.28515625" customWidth="1"/>
    <col min="12811" max="12811" width="8.85546875" customWidth="1"/>
    <col min="12812" max="12812" width="13.7109375" customWidth="1"/>
    <col min="13057" max="13057" width="11.7109375" customWidth="1"/>
    <col min="13058" max="13058" width="12.7109375" customWidth="1"/>
    <col min="13059" max="13059" width="21.7109375" customWidth="1"/>
    <col min="13060" max="13060" width="20.42578125" customWidth="1"/>
    <col min="13061" max="13061" width="10.28515625" customWidth="1"/>
    <col min="13063" max="13063" width="10.140625" customWidth="1"/>
    <col min="13064" max="13064" width="11" customWidth="1"/>
    <col min="13065" max="13065" width="11.42578125" customWidth="1"/>
    <col min="13066" max="13066" width="14.28515625" customWidth="1"/>
    <col min="13067" max="13067" width="8.85546875" customWidth="1"/>
    <col min="13068" max="13068" width="13.7109375" customWidth="1"/>
    <col min="13313" max="13313" width="11.7109375" customWidth="1"/>
    <col min="13314" max="13314" width="12.7109375" customWidth="1"/>
    <col min="13315" max="13315" width="21.7109375" customWidth="1"/>
    <col min="13316" max="13316" width="20.42578125" customWidth="1"/>
    <col min="13317" max="13317" width="10.28515625" customWidth="1"/>
    <col min="13319" max="13319" width="10.140625" customWidth="1"/>
    <col min="13320" max="13320" width="11" customWidth="1"/>
    <col min="13321" max="13321" width="11.42578125" customWidth="1"/>
    <col min="13322" max="13322" width="14.28515625" customWidth="1"/>
    <col min="13323" max="13323" width="8.85546875" customWidth="1"/>
    <col min="13324" max="13324" width="13.7109375" customWidth="1"/>
    <col min="13569" max="13569" width="11.7109375" customWidth="1"/>
    <col min="13570" max="13570" width="12.7109375" customWidth="1"/>
    <col min="13571" max="13571" width="21.7109375" customWidth="1"/>
    <col min="13572" max="13572" width="20.42578125" customWidth="1"/>
    <col min="13573" max="13573" width="10.28515625" customWidth="1"/>
    <col min="13575" max="13575" width="10.140625" customWidth="1"/>
    <col min="13576" max="13576" width="11" customWidth="1"/>
    <col min="13577" max="13577" width="11.42578125" customWidth="1"/>
    <col min="13578" max="13578" width="14.28515625" customWidth="1"/>
    <col min="13579" max="13579" width="8.85546875" customWidth="1"/>
    <col min="13580" max="13580" width="13.7109375" customWidth="1"/>
    <col min="13825" max="13825" width="11.7109375" customWidth="1"/>
    <col min="13826" max="13826" width="12.7109375" customWidth="1"/>
    <col min="13827" max="13827" width="21.7109375" customWidth="1"/>
    <col min="13828" max="13828" width="20.42578125" customWidth="1"/>
    <col min="13829" max="13829" width="10.28515625" customWidth="1"/>
    <col min="13831" max="13831" width="10.140625" customWidth="1"/>
    <col min="13832" max="13832" width="11" customWidth="1"/>
    <col min="13833" max="13833" width="11.42578125" customWidth="1"/>
    <col min="13834" max="13834" width="14.28515625" customWidth="1"/>
    <col min="13835" max="13835" width="8.85546875" customWidth="1"/>
    <col min="13836" max="13836" width="13.7109375" customWidth="1"/>
    <col min="14081" max="14081" width="11.7109375" customWidth="1"/>
    <col min="14082" max="14082" width="12.7109375" customWidth="1"/>
    <col min="14083" max="14083" width="21.7109375" customWidth="1"/>
    <col min="14084" max="14084" width="20.42578125" customWidth="1"/>
    <col min="14085" max="14085" width="10.28515625" customWidth="1"/>
    <col min="14087" max="14087" width="10.140625" customWidth="1"/>
    <col min="14088" max="14088" width="11" customWidth="1"/>
    <col min="14089" max="14089" width="11.42578125" customWidth="1"/>
    <col min="14090" max="14090" width="14.28515625" customWidth="1"/>
    <col min="14091" max="14091" width="8.85546875" customWidth="1"/>
    <col min="14092" max="14092" width="13.7109375" customWidth="1"/>
    <col min="14337" max="14337" width="11.7109375" customWidth="1"/>
    <col min="14338" max="14338" width="12.7109375" customWidth="1"/>
    <col min="14339" max="14339" width="21.7109375" customWidth="1"/>
    <col min="14340" max="14340" width="20.42578125" customWidth="1"/>
    <col min="14341" max="14341" width="10.28515625" customWidth="1"/>
    <col min="14343" max="14343" width="10.140625" customWidth="1"/>
    <col min="14344" max="14344" width="11" customWidth="1"/>
    <col min="14345" max="14345" width="11.42578125" customWidth="1"/>
    <col min="14346" max="14346" width="14.28515625" customWidth="1"/>
    <col min="14347" max="14347" width="8.85546875" customWidth="1"/>
    <col min="14348" max="14348" width="13.7109375" customWidth="1"/>
    <col min="14593" max="14593" width="11.7109375" customWidth="1"/>
    <col min="14594" max="14594" width="12.7109375" customWidth="1"/>
    <col min="14595" max="14595" width="21.7109375" customWidth="1"/>
    <col min="14596" max="14596" width="20.42578125" customWidth="1"/>
    <col min="14597" max="14597" width="10.28515625" customWidth="1"/>
    <col min="14599" max="14599" width="10.140625" customWidth="1"/>
    <col min="14600" max="14600" width="11" customWidth="1"/>
    <col min="14601" max="14601" width="11.42578125" customWidth="1"/>
    <col min="14602" max="14602" width="14.28515625" customWidth="1"/>
    <col min="14603" max="14603" width="8.85546875" customWidth="1"/>
    <col min="14604" max="14604" width="13.7109375" customWidth="1"/>
    <col min="14849" max="14849" width="11.7109375" customWidth="1"/>
    <col min="14850" max="14850" width="12.7109375" customWidth="1"/>
    <col min="14851" max="14851" width="21.7109375" customWidth="1"/>
    <col min="14852" max="14852" width="20.42578125" customWidth="1"/>
    <col min="14853" max="14853" width="10.28515625" customWidth="1"/>
    <col min="14855" max="14855" width="10.140625" customWidth="1"/>
    <col min="14856" max="14856" width="11" customWidth="1"/>
    <col min="14857" max="14857" width="11.42578125" customWidth="1"/>
    <col min="14858" max="14858" width="14.28515625" customWidth="1"/>
    <col min="14859" max="14859" width="8.85546875" customWidth="1"/>
    <col min="14860" max="14860" width="13.7109375" customWidth="1"/>
    <col min="15105" max="15105" width="11.7109375" customWidth="1"/>
    <col min="15106" max="15106" width="12.7109375" customWidth="1"/>
    <col min="15107" max="15107" width="21.7109375" customWidth="1"/>
    <col min="15108" max="15108" width="20.42578125" customWidth="1"/>
    <col min="15109" max="15109" width="10.28515625" customWidth="1"/>
    <col min="15111" max="15111" width="10.140625" customWidth="1"/>
    <col min="15112" max="15112" width="11" customWidth="1"/>
    <col min="15113" max="15113" width="11.42578125" customWidth="1"/>
    <col min="15114" max="15114" width="14.28515625" customWidth="1"/>
    <col min="15115" max="15115" width="8.85546875" customWidth="1"/>
    <col min="15116" max="15116" width="13.7109375" customWidth="1"/>
    <col min="15361" max="15361" width="11.7109375" customWidth="1"/>
    <col min="15362" max="15362" width="12.7109375" customWidth="1"/>
    <col min="15363" max="15363" width="21.7109375" customWidth="1"/>
    <col min="15364" max="15364" width="20.42578125" customWidth="1"/>
    <col min="15365" max="15365" width="10.28515625" customWidth="1"/>
    <col min="15367" max="15367" width="10.140625" customWidth="1"/>
    <col min="15368" max="15368" width="11" customWidth="1"/>
    <col min="15369" max="15369" width="11.42578125" customWidth="1"/>
    <col min="15370" max="15370" width="14.28515625" customWidth="1"/>
    <col min="15371" max="15371" width="8.85546875" customWidth="1"/>
    <col min="15372" max="15372" width="13.7109375" customWidth="1"/>
    <col min="15617" max="15617" width="11.7109375" customWidth="1"/>
    <col min="15618" max="15618" width="12.7109375" customWidth="1"/>
    <col min="15619" max="15619" width="21.7109375" customWidth="1"/>
    <col min="15620" max="15620" width="20.42578125" customWidth="1"/>
    <col min="15621" max="15621" width="10.28515625" customWidth="1"/>
    <col min="15623" max="15623" width="10.140625" customWidth="1"/>
    <col min="15624" max="15624" width="11" customWidth="1"/>
    <col min="15625" max="15625" width="11.42578125" customWidth="1"/>
    <col min="15626" max="15626" width="14.28515625" customWidth="1"/>
    <col min="15627" max="15627" width="8.85546875" customWidth="1"/>
    <col min="15628" max="15628" width="13.7109375" customWidth="1"/>
    <col min="15873" max="15873" width="11.7109375" customWidth="1"/>
    <col min="15874" max="15874" width="12.7109375" customWidth="1"/>
    <col min="15875" max="15875" width="21.7109375" customWidth="1"/>
    <col min="15876" max="15876" width="20.42578125" customWidth="1"/>
    <col min="15877" max="15877" width="10.28515625" customWidth="1"/>
    <col min="15879" max="15879" width="10.140625" customWidth="1"/>
    <col min="15880" max="15880" width="11" customWidth="1"/>
    <col min="15881" max="15881" width="11.42578125" customWidth="1"/>
    <col min="15882" max="15882" width="14.28515625" customWidth="1"/>
    <col min="15883" max="15883" width="8.85546875" customWidth="1"/>
    <col min="15884" max="15884" width="13.7109375" customWidth="1"/>
    <col min="16129" max="16129" width="11.7109375" customWidth="1"/>
    <col min="16130" max="16130" width="12.7109375" customWidth="1"/>
    <col min="16131" max="16131" width="21.7109375" customWidth="1"/>
    <col min="16132" max="16132" width="20.42578125" customWidth="1"/>
    <col min="16133" max="16133" width="10.28515625" customWidth="1"/>
    <col min="16135" max="16135" width="10.140625" customWidth="1"/>
    <col min="16136" max="16136" width="11" customWidth="1"/>
    <col min="16137" max="16137" width="11.42578125" customWidth="1"/>
    <col min="16138" max="16138" width="14.28515625" customWidth="1"/>
    <col min="16139" max="16139" width="8.85546875" customWidth="1"/>
    <col min="16140" max="16140" width="13.7109375" customWidth="1"/>
  </cols>
  <sheetData>
    <row r="1" spans="1:10" ht="19.899999999999999" customHeight="1" thickBot="1" x14ac:dyDescent="0.35">
      <c r="A1" s="50" t="s">
        <v>48</v>
      </c>
      <c r="B1" s="50"/>
      <c r="C1" s="50"/>
      <c r="D1" s="50"/>
      <c r="E1" s="50"/>
      <c r="F1" s="50"/>
      <c r="G1" s="50"/>
      <c r="H1" s="50"/>
      <c r="I1" s="50"/>
      <c r="J1" s="50"/>
    </row>
    <row r="2" spans="1:10" x14ac:dyDescent="0.25">
      <c r="A2" s="17" t="s">
        <v>2</v>
      </c>
      <c r="B2" s="81" t="s">
        <v>3</v>
      </c>
      <c r="C2" s="81" t="s">
        <v>4</v>
      </c>
      <c r="D2" s="81" t="s">
        <v>5</v>
      </c>
      <c r="E2" s="81" t="s">
        <v>6</v>
      </c>
      <c r="F2" s="81" t="s">
        <v>7</v>
      </c>
      <c r="G2" s="82" t="s">
        <v>8</v>
      </c>
      <c r="H2" s="83" t="s">
        <v>38</v>
      </c>
      <c r="I2" s="81" t="s">
        <v>11</v>
      </c>
      <c r="J2" s="82" t="s">
        <v>12</v>
      </c>
    </row>
    <row r="3" spans="1:10" x14ac:dyDescent="0.25">
      <c r="A3" s="5">
        <v>44257</v>
      </c>
      <c r="B3" s="6" t="s">
        <v>49</v>
      </c>
      <c r="C3" s="6" t="s">
        <v>235</v>
      </c>
      <c r="D3" s="6" t="s">
        <v>51</v>
      </c>
      <c r="E3" s="6">
        <v>48</v>
      </c>
      <c r="F3" s="6"/>
      <c r="G3" s="6"/>
      <c r="H3" s="6"/>
      <c r="I3" s="6"/>
      <c r="J3" s="6"/>
    </row>
    <row r="4" spans="1:10" x14ac:dyDescent="0.25">
      <c r="A4" s="6"/>
      <c r="B4" s="6"/>
      <c r="C4" s="6"/>
      <c r="D4" s="6"/>
      <c r="E4" s="6"/>
      <c r="F4" s="6"/>
      <c r="G4" s="6"/>
      <c r="H4" s="6"/>
      <c r="I4" s="6"/>
      <c r="J4" s="6"/>
    </row>
    <row r="5" spans="1:10" x14ac:dyDescent="0.25">
      <c r="A5" s="6"/>
      <c r="B5" s="6"/>
      <c r="C5" s="6"/>
      <c r="D5" s="6"/>
      <c r="E5" s="6"/>
      <c r="F5" s="6"/>
      <c r="G5" s="6"/>
      <c r="H5" s="6"/>
      <c r="I5" s="6"/>
      <c r="J5" s="6"/>
    </row>
    <row r="6" spans="1:10" x14ac:dyDescent="0.25">
      <c r="A6" s="6"/>
      <c r="B6" s="6"/>
      <c r="C6" s="6"/>
      <c r="D6" s="6"/>
      <c r="E6" s="6"/>
      <c r="F6" s="6"/>
      <c r="G6" s="6"/>
      <c r="H6" s="6"/>
      <c r="I6" s="6"/>
      <c r="J6" s="6"/>
    </row>
    <row r="7" spans="1:10" x14ac:dyDescent="0.25">
      <c r="A7" s="6"/>
      <c r="B7" s="6"/>
      <c r="C7" s="6"/>
      <c r="D7" s="6"/>
      <c r="E7" s="6"/>
      <c r="F7" s="6"/>
      <c r="G7" s="6"/>
      <c r="H7" s="6"/>
      <c r="I7" s="6"/>
      <c r="J7" s="6"/>
    </row>
    <row r="8" spans="1:10" x14ac:dyDescent="0.25">
      <c r="A8" s="6"/>
      <c r="B8" s="6"/>
      <c r="C8" s="6"/>
      <c r="D8" s="6"/>
      <c r="E8" s="6"/>
      <c r="F8" s="6"/>
      <c r="G8" s="6"/>
      <c r="H8" s="6"/>
      <c r="I8" s="6"/>
      <c r="J8" s="6"/>
    </row>
    <row r="9" spans="1:10" x14ac:dyDescent="0.25">
      <c r="A9" s="6"/>
      <c r="B9" s="6"/>
      <c r="C9" s="6"/>
      <c r="D9" s="6"/>
      <c r="E9" s="6"/>
      <c r="F9" s="6"/>
      <c r="G9" s="6"/>
      <c r="H9" s="6"/>
      <c r="I9" s="6"/>
      <c r="J9" s="6"/>
    </row>
    <row r="10" spans="1:10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</row>
    <row r="11" spans="1:10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96774-066A-4258-8D87-2745C67FA9A7}">
  <dimension ref="A1:G10"/>
  <sheetViews>
    <sheetView workbookViewId="0">
      <selection sqref="A1:G10"/>
    </sheetView>
  </sheetViews>
  <sheetFormatPr defaultRowHeight="15" x14ac:dyDescent="0.25"/>
  <cols>
    <col min="1" max="1" width="10.7109375" bestFit="1" customWidth="1"/>
    <col min="3" max="3" width="11" bestFit="1" customWidth="1"/>
    <col min="4" max="4" width="10.85546875" bestFit="1" customWidth="1"/>
  </cols>
  <sheetData>
    <row r="1" spans="1:7" ht="19.5" thickBot="1" x14ac:dyDescent="0.35">
      <c r="A1" s="50" t="s">
        <v>234</v>
      </c>
      <c r="B1" s="50"/>
      <c r="C1" s="50"/>
      <c r="D1" s="50"/>
      <c r="E1" s="50"/>
      <c r="F1" s="50"/>
      <c r="G1" s="50"/>
    </row>
    <row r="2" spans="1:7" x14ac:dyDescent="0.25">
      <c r="A2" s="17" t="s">
        <v>2</v>
      </c>
      <c r="B2" s="18" t="s">
        <v>3</v>
      </c>
      <c r="C2" s="19" t="s">
        <v>4</v>
      </c>
      <c r="D2" s="19" t="s">
        <v>5</v>
      </c>
      <c r="E2" s="19" t="s">
        <v>6</v>
      </c>
      <c r="F2" s="19" t="s">
        <v>11</v>
      </c>
      <c r="G2" s="19" t="s">
        <v>53</v>
      </c>
    </row>
    <row r="3" spans="1:7" x14ac:dyDescent="0.25">
      <c r="A3" s="5">
        <v>44351</v>
      </c>
      <c r="B3" s="6">
        <v>1183</v>
      </c>
      <c r="C3" s="6" t="s">
        <v>233</v>
      </c>
      <c r="D3" s="6" t="s">
        <v>232</v>
      </c>
      <c r="E3" s="6">
        <v>78</v>
      </c>
      <c r="F3" s="6">
        <v>250</v>
      </c>
      <c r="G3" s="6">
        <f>250*78</f>
        <v>19500</v>
      </c>
    </row>
    <row r="4" spans="1:7" x14ac:dyDescent="0.25">
      <c r="A4" s="5">
        <v>44368</v>
      </c>
      <c r="B4" s="6">
        <v>1252</v>
      </c>
      <c r="C4" s="6" t="s">
        <v>233</v>
      </c>
      <c r="D4" s="6" t="s">
        <v>232</v>
      </c>
      <c r="E4" s="6">
        <v>25</v>
      </c>
      <c r="F4" s="6">
        <v>250</v>
      </c>
      <c r="G4" s="6">
        <f>250*25</f>
        <v>6250</v>
      </c>
    </row>
    <row r="5" spans="1:7" x14ac:dyDescent="0.25">
      <c r="A5" s="6"/>
      <c r="B5" s="6"/>
      <c r="C5" s="6"/>
      <c r="D5" s="6"/>
      <c r="E5" s="6"/>
      <c r="F5" s="6"/>
      <c r="G5" s="6"/>
    </row>
    <row r="6" spans="1:7" x14ac:dyDescent="0.25">
      <c r="A6" s="6"/>
      <c r="B6" s="6"/>
      <c r="C6" s="6"/>
      <c r="D6" s="6"/>
      <c r="E6" s="6"/>
      <c r="F6" s="6"/>
      <c r="G6" s="6"/>
    </row>
    <row r="7" spans="1:7" x14ac:dyDescent="0.25">
      <c r="A7" s="6"/>
      <c r="B7" s="6"/>
      <c r="C7" s="6"/>
      <c r="D7" s="6"/>
      <c r="E7" s="6"/>
      <c r="F7" s="6"/>
      <c r="G7" s="6"/>
    </row>
    <row r="8" spans="1:7" x14ac:dyDescent="0.25">
      <c r="A8" s="6"/>
      <c r="B8" s="6"/>
      <c r="C8" s="6"/>
      <c r="D8" s="6"/>
      <c r="E8" s="6"/>
      <c r="F8" s="6"/>
      <c r="G8" s="6"/>
    </row>
    <row r="9" spans="1:7" x14ac:dyDescent="0.25">
      <c r="A9" s="6"/>
      <c r="B9" s="6"/>
      <c r="C9" s="6"/>
      <c r="D9" s="6"/>
      <c r="E9" s="6"/>
      <c r="F9" s="6"/>
      <c r="G9" s="6"/>
    </row>
    <row r="10" spans="1:7" x14ac:dyDescent="0.25">
      <c r="A10" s="6"/>
      <c r="B10" s="6"/>
      <c r="C10" s="6"/>
      <c r="D10" s="6"/>
      <c r="E10" s="6"/>
      <c r="F10" s="6"/>
      <c r="G10" s="6"/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28E35-C8BF-4D4C-82A1-A7F8A8794D16}">
  <dimension ref="A1:J5"/>
  <sheetViews>
    <sheetView workbookViewId="0">
      <selection activeCell="J5" sqref="J5"/>
    </sheetView>
  </sheetViews>
  <sheetFormatPr defaultRowHeight="15" x14ac:dyDescent="0.25"/>
  <cols>
    <col min="1" max="1" width="10.7109375" bestFit="1" customWidth="1"/>
    <col min="2" max="2" width="9.85546875" bestFit="1" customWidth="1"/>
    <col min="3" max="3" width="29.140625" bestFit="1" customWidth="1"/>
    <col min="4" max="4" width="10.42578125" bestFit="1" customWidth="1"/>
    <col min="257" max="257" width="10.7109375" bestFit="1" customWidth="1"/>
    <col min="258" max="258" width="9.85546875" bestFit="1" customWidth="1"/>
    <col min="259" max="259" width="29.140625" bestFit="1" customWidth="1"/>
    <col min="260" max="260" width="10.42578125" bestFit="1" customWidth="1"/>
    <col min="513" max="513" width="10.7109375" bestFit="1" customWidth="1"/>
    <col min="514" max="514" width="9.85546875" bestFit="1" customWidth="1"/>
    <col min="515" max="515" width="29.140625" bestFit="1" customWidth="1"/>
    <col min="516" max="516" width="10.42578125" bestFit="1" customWidth="1"/>
    <col min="769" max="769" width="10.7109375" bestFit="1" customWidth="1"/>
    <col min="770" max="770" width="9.85546875" bestFit="1" customWidth="1"/>
    <col min="771" max="771" width="29.140625" bestFit="1" customWidth="1"/>
    <col min="772" max="772" width="10.42578125" bestFit="1" customWidth="1"/>
    <col min="1025" max="1025" width="10.7109375" bestFit="1" customWidth="1"/>
    <col min="1026" max="1026" width="9.85546875" bestFit="1" customWidth="1"/>
    <col min="1027" max="1027" width="29.140625" bestFit="1" customWidth="1"/>
    <col min="1028" max="1028" width="10.42578125" bestFit="1" customWidth="1"/>
    <col min="1281" max="1281" width="10.7109375" bestFit="1" customWidth="1"/>
    <col min="1282" max="1282" width="9.85546875" bestFit="1" customWidth="1"/>
    <col min="1283" max="1283" width="29.140625" bestFit="1" customWidth="1"/>
    <col min="1284" max="1284" width="10.42578125" bestFit="1" customWidth="1"/>
    <col min="1537" max="1537" width="10.7109375" bestFit="1" customWidth="1"/>
    <col min="1538" max="1538" width="9.85546875" bestFit="1" customWidth="1"/>
    <col min="1539" max="1539" width="29.140625" bestFit="1" customWidth="1"/>
    <col min="1540" max="1540" width="10.42578125" bestFit="1" customWidth="1"/>
    <col min="1793" max="1793" width="10.7109375" bestFit="1" customWidth="1"/>
    <col min="1794" max="1794" width="9.85546875" bestFit="1" customWidth="1"/>
    <col min="1795" max="1795" width="29.140625" bestFit="1" customWidth="1"/>
    <col min="1796" max="1796" width="10.42578125" bestFit="1" customWidth="1"/>
    <col min="2049" max="2049" width="10.7109375" bestFit="1" customWidth="1"/>
    <col min="2050" max="2050" width="9.85546875" bestFit="1" customWidth="1"/>
    <col min="2051" max="2051" width="29.140625" bestFit="1" customWidth="1"/>
    <col min="2052" max="2052" width="10.42578125" bestFit="1" customWidth="1"/>
    <col min="2305" max="2305" width="10.7109375" bestFit="1" customWidth="1"/>
    <col min="2306" max="2306" width="9.85546875" bestFit="1" customWidth="1"/>
    <col min="2307" max="2307" width="29.140625" bestFit="1" customWidth="1"/>
    <col min="2308" max="2308" width="10.42578125" bestFit="1" customWidth="1"/>
    <col min="2561" max="2561" width="10.7109375" bestFit="1" customWidth="1"/>
    <col min="2562" max="2562" width="9.85546875" bestFit="1" customWidth="1"/>
    <col min="2563" max="2563" width="29.140625" bestFit="1" customWidth="1"/>
    <col min="2564" max="2564" width="10.42578125" bestFit="1" customWidth="1"/>
    <col min="2817" max="2817" width="10.7109375" bestFit="1" customWidth="1"/>
    <col min="2818" max="2818" width="9.85546875" bestFit="1" customWidth="1"/>
    <col min="2819" max="2819" width="29.140625" bestFit="1" customWidth="1"/>
    <col min="2820" max="2820" width="10.42578125" bestFit="1" customWidth="1"/>
    <col min="3073" max="3073" width="10.7109375" bestFit="1" customWidth="1"/>
    <col min="3074" max="3074" width="9.85546875" bestFit="1" customWidth="1"/>
    <col min="3075" max="3075" width="29.140625" bestFit="1" customWidth="1"/>
    <col min="3076" max="3076" width="10.42578125" bestFit="1" customWidth="1"/>
    <col min="3329" max="3329" width="10.7109375" bestFit="1" customWidth="1"/>
    <col min="3330" max="3330" width="9.85546875" bestFit="1" customWidth="1"/>
    <col min="3331" max="3331" width="29.140625" bestFit="1" customWidth="1"/>
    <col min="3332" max="3332" width="10.42578125" bestFit="1" customWidth="1"/>
    <col min="3585" max="3585" width="10.7109375" bestFit="1" customWidth="1"/>
    <col min="3586" max="3586" width="9.85546875" bestFit="1" customWidth="1"/>
    <col min="3587" max="3587" width="29.140625" bestFit="1" customWidth="1"/>
    <col min="3588" max="3588" width="10.42578125" bestFit="1" customWidth="1"/>
    <col min="3841" max="3841" width="10.7109375" bestFit="1" customWidth="1"/>
    <col min="3842" max="3842" width="9.85546875" bestFit="1" customWidth="1"/>
    <col min="3843" max="3843" width="29.140625" bestFit="1" customWidth="1"/>
    <col min="3844" max="3844" width="10.42578125" bestFit="1" customWidth="1"/>
    <col min="4097" max="4097" width="10.7109375" bestFit="1" customWidth="1"/>
    <col min="4098" max="4098" width="9.85546875" bestFit="1" customWidth="1"/>
    <col min="4099" max="4099" width="29.140625" bestFit="1" customWidth="1"/>
    <col min="4100" max="4100" width="10.42578125" bestFit="1" customWidth="1"/>
    <col min="4353" max="4353" width="10.7109375" bestFit="1" customWidth="1"/>
    <col min="4354" max="4354" width="9.85546875" bestFit="1" customWidth="1"/>
    <col min="4355" max="4355" width="29.140625" bestFit="1" customWidth="1"/>
    <col min="4356" max="4356" width="10.42578125" bestFit="1" customWidth="1"/>
    <col min="4609" max="4609" width="10.7109375" bestFit="1" customWidth="1"/>
    <col min="4610" max="4610" width="9.85546875" bestFit="1" customWidth="1"/>
    <col min="4611" max="4611" width="29.140625" bestFit="1" customWidth="1"/>
    <col min="4612" max="4612" width="10.42578125" bestFit="1" customWidth="1"/>
    <col min="4865" max="4865" width="10.7109375" bestFit="1" customWidth="1"/>
    <col min="4866" max="4866" width="9.85546875" bestFit="1" customWidth="1"/>
    <col min="4867" max="4867" width="29.140625" bestFit="1" customWidth="1"/>
    <col min="4868" max="4868" width="10.42578125" bestFit="1" customWidth="1"/>
    <col min="5121" max="5121" width="10.7109375" bestFit="1" customWidth="1"/>
    <col min="5122" max="5122" width="9.85546875" bestFit="1" customWidth="1"/>
    <col min="5123" max="5123" width="29.140625" bestFit="1" customWidth="1"/>
    <col min="5124" max="5124" width="10.42578125" bestFit="1" customWidth="1"/>
    <col min="5377" max="5377" width="10.7109375" bestFit="1" customWidth="1"/>
    <col min="5378" max="5378" width="9.85546875" bestFit="1" customWidth="1"/>
    <col min="5379" max="5379" width="29.140625" bestFit="1" customWidth="1"/>
    <col min="5380" max="5380" width="10.42578125" bestFit="1" customWidth="1"/>
    <col min="5633" max="5633" width="10.7109375" bestFit="1" customWidth="1"/>
    <col min="5634" max="5634" width="9.85546875" bestFit="1" customWidth="1"/>
    <col min="5635" max="5635" width="29.140625" bestFit="1" customWidth="1"/>
    <col min="5636" max="5636" width="10.42578125" bestFit="1" customWidth="1"/>
    <col min="5889" max="5889" width="10.7109375" bestFit="1" customWidth="1"/>
    <col min="5890" max="5890" width="9.85546875" bestFit="1" customWidth="1"/>
    <col min="5891" max="5891" width="29.140625" bestFit="1" customWidth="1"/>
    <col min="5892" max="5892" width="10.42578125" bestFit="1" customWidth="1"/>
    <col min="6145" max="6145" width="10.7109375" bestFit="1" customWidth="1"/>
    <col min="6146" max="6146" width="9.85546875" bestFit="1" customWidth="1"/>
    <col min="6147" max="6147" width="29.140625" bestFit="1" customWidth="1"/>
    <col min="6148" max="6148" width="10.42578125" bestFit="1" customWidth="1"/>
    <col min="6401" max="6401" width="10.7109375" bestFit="1" customWidth="1"/>
    <col min="6402" max="6402" width="9.85546875" bestFit="1" customWidth="1"/>
    <col min="6403" max="6403" width="29.140625" bestFit="1" customWidth="1"/>
    <col min="6404" max="6404" width="10.42578125" bestFit="1" customWidth="1"/>
    <col min="6657" max="6657" width="10.7109375" bestFit="1" customWidth="1"/>
    <col min="6658" max="6658" width="9.85546875" bestFit="1" customWidth="1"/>
    <col min="6659" max="6659" width="29.140625" bestFit="1" customWidth="1"/>
    <col min="6660" max="6660" width="10.42578125" bestFit="1" customWidth="1"/>
    <col min="6913" max="6913" width="10.7109375" bestFit="1" customWidth="1"/>
    <col min="6914" max="6914" width="9.85546875" bestFit="1" customWidth="1"/>
    <col min="6915" max="6915" width="29.140625" bestFit="1" customWidth="1"/>
    <col min="6916" max="6916" width="10.42578125" bestFit="1" customWidth="1"/>
    <col min="7169" max="7169" width="10.7109375" bestFit="1" customWidth="1"/>
    <col min="7170" max="7170" width="9.85546875" bestFit="1" customWidth="1"/>
    <col min="7171" max="7171" width="29.140625" bestFit="1" customWidth="1"/>
    <col min="7172" max="7172" width="10.42578125" bestFit="1" customWidth="1"/>
    <col min="7425" max="7425" width="10.7109375" bestFit="1" customWidth="1"/>
    <col min="7426" max="7426" width="9.85546875" bestFit="1" customWidth="1"/>
    <col min="7427" max="7427" width="29.140625" bestFit="1" customWidth="1"/>
    <col min="7428" max="7428" width="10.42578125" bestFit="1" customWidth="1"/>
    <col min="7681" max="7681" width="10.7109375" bestFit="1" customWidth="1"/>
    <col min="7682" max="7682" width="9.85546875" bestFit="1" customWidth="1"/>
    <col min="7683" max="7683" width="29.140625" bestFit="1" customWidth="1"/>
    <col min="7684" max="7684" width="10.42578125" bestFit="1" customWidth="1"/>
    <col min="7937" max="7937" width="10.7109375" bestFit="1" customWidth="1"/>
    <col min="7938" max="7938" width="9.85546875" bestFit="1" customWidth="1"/>
    <col min="7939" max="7939" width="29.140625" bestFit="1" customWidth="1"/>
    <col min="7940" max="7940" width="10.42578125" bestFit="1" customWidth="1"/>
    <col min="8193" max="8193" width="10.7109375" bestFit="1" customWidth="1"/>
    <col min="8194" max="8194" width="9.85546875" bestFit="1" customWidth="1"/>
    <col min="8195" max="8195" width="29.140625" bestFit="1" customWidth="1"/>
    <col min="8196" max="8196" width="10.42578125" bestFit="1" customWidth="1"/>
    <col min="8449" max="8449" width="10.7109375" bestFit="1" customWidth="1"/>
    <col min="8450" max="8450" width="9.85546875" bestFit="1" customWidth="1"/>
    <col min="8451" max="8451" width="29.140625" bestFit="1" customWidth="1"/>
    <col min="8452" max="8452" width="10.42578125" bestFit="1" customWidth="1"/>
    <col min="8705" max="8705" width="10.7109375" bestFit="1" customWidth="1"/>
    <col min="8706" max="8706" width="9.85546875" bestFit="1" customWidth="1"/>
    <col min="8707" max="8707" width="29.140625" bestFit="1" customWidth="1"/>
    <col min="8708" max="8708" width="10.42578125" bestFit="1" customWidth="1"/>
    <col min="8961" max="8961" width="10.7109375" bestFit="1" customWidth="1"/>
    <col min="8962" max="8962" width="9.85546875" bestFit="1" customWidth="1"/>
    <col min="8963" max="8963" width="29.140625" bestFit="1" customWidth="1"/>
    <col min="8964" max="8964" width="10.42578125" bestFit="1" customWidth="1"/>
    <col min="9217" max="9217" width="10.7109375" bestFit="1" customWidth="1"/>
    <col min="9218" max="9218" width="9.85546875" bestFit="1" customWidth="1"/>
    <col min="9219" max="9219" width="29.140625" bestFit="1" customWidth="1"/>
    <col min="9220" max="9220" width="10.42578125" bestFit="1" customWidth="1"/>
    <col min="9473" max="9473" width="10.7109375" bestFit="1" customWidth="1"/>
    <col min="9474" max="9474" width="9.85546875" bestFit="1" customWidth="1"/>
    <col min="9475" max="9475" width="29.140625" bestFit="1" customWidth="1"/>
    <col min="9476" max="9476" width="10.42578125" bestFit="1" customWidth="1"/>
    <col min="9729" max="9729" width="10.7109375" bestFit="1" customWidth="1"/>
    <col min="9730" max="9730" width="9.85546875" bestFit="1" customWidth="1"/>
    <col min="9731" max="9731" width="29.140625" bestFit="1" customWidth="1"/>
    <col min="9732" max="9732" width="10.42578125" bestFit="1" customWidth="1"/>
    <col min="9985" max="9985" width="10.7109375" bestFit="1" customWidth="1"/>
    <col min="9986" max="9986" width="9.85546875" bestFit="1" customWidth="1"/>
    <col min="9987" max="9987" width="29.140625" bestFit="1" customWidth="1"/>
    <col min="9988" max="9988" width="10.42578125" bestFit="1" customWidth="1"/>
    <col min="10241" max="10241" width="10.7109375" bestFit="1" customWidth="1"/>
    <col min="10242" max="10242" width="9.85546875" bestFit="1" customWidth="1"/>
    <col min="10243" max="10243" width="29.140625" bestFit="1" customWidth="1"/>
    <col min="10244" max="10244" width="10.42578125" bestFit="1" customWidth="1"/>
    <col min="10497" max="10497" width="10.7109375" bestFit="1" customWidth="1"/>
    <col min="10498" max="10498" width="9.85546875" bestFit="1" customWidth="1"/>
    <col min="10499" max="10499" width="29.140625" bestFit="1" customWidth="1"/>
    <col min="10500" max="10500" width="10.42578125" bestFit="1" customWidth="1"/>
    <col min="10753" max="10753" width="10.7109375" bestFit="1" customWidth="1"/>
    <col min="10754" max="10754" width="9.85546875" bestFit="1" customWidth="1"/>
    <col min="10755" max="10755" width="29.140625" bestFit="1" customWidth="1"/>
    <col min="10756" max="10756" width="10.42578125" bestFit="1" customWidth="1"/>
    <col min="11009" max="11009" width="10.7109375" bestFit="1" customWidth="1"/>
    <col min="11010" max="11010" width="9.85546875" bestFit="1" customWidth="1"/>
    <col min="11011" max="11011" width="29.140625" bestFit="1" customWidth="1"/>
    <col min="11012" max="11012" width="10.42578125" bestFit="1" customWidth="1"/>
    <col min="11265" max="11265" width="10.7109375" bestFit="1" customWidth="1"/>
    <col min="11266" max="11266" width="9.85546875" bestFit="1" customWidth="1"/>
    <col min="11267" max="11267" width="29.140625" bestFit="1" customWidth="1"/>
    <col min="11268" max="11268" width="10.42578125" bestFit="1" customWidth="1"/>
    <col min="11521" max="11521" width="10.7109375" bestFit="1" customWidth="1"/>
    <col min="11522" max="11522" width="9.85546875" bestFit="1" customWidth="1"/>
    <col min="11523" max="11523" width="29.140625" bestFit="1" customWidth="1"/>
    <col min="11524" max="11524" width="10.42578125" bestFit="1" customWidth="1"/>
    <col min="11777" max="11777" width="10.7109375" bestFit="1" customWidth="1"/>
    <col min="11778" max="11778" width="9.85546875" bestFit="1" customWidth="1"/>
    <col min="11779" max="11779" width="29.140625" bestFit="1" customWidth="1"/>
    <col min="11780" max="11780" width="10.42578125" bestFit="1" customWidth="1"/>
    <col min="12033" max="12033" width="10.7109375" bestFit="1" customWidth="1"/>
    <col min="12034" max="12034" width="9.85546875" bestFit="1" customWidth="1"/>
    <col min="12035" max="12035" width="29.140625" bestFit="1" customWidth="1"/>
    <col min="12036" max="12036" width="10.42578125" bestFit="1" customWidth="1"/>
    <col min="12289" max="12289" width="10.7109375" bestFit="1" customWidth="1"/>
    <col min="12290" max="12290" width="9.85546875" bestFit="1" customWidth="1"/>
    <col min="12291" max="12291" width="29.140625" bestFit="1" customWidth="1"/>
    <col min="12292" max="12292" width="10.42578125" bestFit="1" customWidth="1"/>
    <col min="12545" max="12545" width="10.7109375" bestFit="1" customWidth="1"/>
    <col min="12546" max="12546" width="9.85546875" bestFit="1" customWidth="1"/>
    <col min="12547" max="12547" width="29.140625" bestFit="1" customWidth="1"/>
    <col min="12548" max="12548" width="10.42578125" bestFit="1" customWidth="1"/>
    <col min="12801" max="12801" width="10.7109375" bestFit="1" customWidth="1"/>
    <col min="12802" max="12802" width="9.85546875" bestFit="1" customWidth="1"/>
    <col min="12803" max="12803" width="29.140625" bestFit="1" customWidth="1"/>
    <col min="12804" max="12804" width="10.42578125" bestFit="1" customWidth="1"/>
    <col min="13057" max="13057" width="10.7109375" bestFit="1" customWidth="1"/>
    <col min="13058" max="13058" width="9.85546875" bestFit="1" customWidth="1"/>
    <col min="13059" max="13059" width="29.140625" bestFit="1" customWidth="1"/>
    <col min="13060" max="13060" width="10.42578125" bestFit="1" customWidth="1"/>
    <col min="13313" max="13313" width="10.7109375" bestFit="1" customWidth="1"/>
    <col min="13314" max="13314" width="9.85546875" bestFit="1" customWidth="1"/>
    <col min="13315" max="13315" width="29.140625" bestFit="1" customWidth="1"/>
    <col min="13316" max="13316" width="10.42578125" bestFit="1" customWidth="1"/>
    <col min="13569" max="13569" width="10.7109375" bestFit="1" customWidth="1"/>
    <col min="13570" max="13570" width="9.85546875" bestFit="1" customWidth="1"/>
    <col min="13571" max="13571" width="29.140625" bestFit="1" customWidth="1"/>
    <col min="13572" max="13572" width="10.42578125" bestFit="1" customWidth="1"/>
    <col min="13825" max="13825" width="10.7109375" bestFit="1" customWidth="1"/>
    <col min="13826" max="13826" width="9.85546875" bestFit="1" customWidth="1"/>
    <col min="13827" max="13827" width="29.140625" bestFit="1" customWidth="1"/>
    <col min="13828" max="13828" width="10.42578125" bestFit="1" customWidth="1"/>
    <col min="14081" max="14081" width="10.7109375" bestFit="1" customWidth="1"/>
    <col min="14082" max="14082" width="9.85546875" bestFit="1" customWidth="1"/>
    <col min="14083" max="14083" width="29.140625" bestFit="1" customWidth="1"/>
    <col min="14084" max="14084" width="10.42578125" bestFit="1" customWidth="1"/>
    <col min="14337" max="14337" width="10.7109375" bestFit="1" customWidth="1"/>
    <col min="14338" max="14338" width="9.85546875" bestFit="1" customWidth="1"/>
    <col min="14339" max="14339" width="29.140625" bestFit="1" customWidth="1"/>
    <col min="14340" max="14340" width="10.42578125" bestFit="1" customWidth="1"/>
    <col min="14593" max="14593" width="10.7109375" bestFit="1" customWidth="1"/>
    <col min="14594" max="14594" width="9.85546875" bestFit="1" customWidth="1"/>
    <col min="14595" max="14595" width="29.140625" bestFit="1" customWidth="1"/>
    <col min="14596" max="14596" width="10.42578125" bestFit="1" customWidth="1"/>
    <col min="14849" max="14849" width="10.7109375" bestFit="1" customWidth="1"/>
    <col min="14850" max="14850" width="9.85546875" bestFit="1" customWidth="1"/>
    <col min="14851" max="14851" width="29.140625" bestFit="1" customWidth="1"/>
    <col min="14852" max="14852" width="10.42578125" bestFit="1" customWidth="1"/>
    <col min="15105" max="15105" width="10.7109375" bestFit="1" customWidth="1"/>
    <col min="15106" max="15106" width="9.85546875" bestFit="1" customWidth="1"/>
    <col min="15107" max="15107" width="29.140625" bestFit="1" customWidth="1"/>
    <col min="15108" max="15108" width="10.42578125" bestFit="1" customWidth="1"/>
    <col min="15361" max="15361" width="10.7109375" bestFit="1" customWidth="1"/>
    <col min="15362" max="15362" width="9.85546875" bestFit="1" customWidth="1"/>
    <col min="15363" max="15363" width="29.140625" bestFit="1" customWidth="1"/>
    <col min="15364" max="15364" width="10.42578125" bestFit="1" customWidth="1"/>
    <col min="15617" max="15617" width="10.7109375" bestFit="1" customWidth="1"/>
    <col min="15618" max="15618" width="9.85546875" bestFit="1" customWidth="1"/>
    <col min="15619" max="15619" width="29.140625" bestFit="1" customWidth="1"/>
    <col min="15620" max="15620" width="10.42578125" bestFit="1" customWidth="1"/>
    <col min="15873" max="15873" width="10.7109375" bestFit="1" customWidth="1"/>
    <col min="15874" max="15874" width="9.85546875" bestFit="1" customWidth="1"/>
    <col min="15875" max="15875" width="29.140625" bestFit="1" customWidth="1"/>
    <col min="15876" max="15876" width="10.42578125" bestFit="1" customWidth="1"/>
    <col min="16129" max="16129" width="10.7109375" bestFit="1" customWidth="1"/>
    <col min="16130" max="16130" width="9.85546875" bestFit="1" customWidth="1"/>
    <col min="16131" max="16131" width="29.140625" bestFit="1" customWidth="1"/>
    <col min="16132" max="16132" width="10.42578125" bestFit="1" customWidth="1"/>
  </cols>
  <sheetData>
    <row r="1" spans="1:10" ht="15.75" thickBot="1" x14ac:dyDescent="0.3"/>
    <row r="2" spans="1:10" x14ac:dyDescent="0.25">
      <c r="A2" s="17" t="s">
        <v>2</v>
      </c>
      <c r="B2" s="81" t="s">
        <v>3</v>
      </c>
      <c r="C2" s="81" t="s">
        <v>4</v>
      </c>
      <c r="D2" s="81" t="s">
        <v>5</v>
      </c>
      <c r="E2" s="81" t="s">
        <v>6</v>
      </c>
      <c r="F2" s="81" t="s">
        <v>7</v>
      </c>
      <c r="G2" s="82" t="s">
        <v>8</v>
      </c>
      <c r="H2" s="83" t="s">
        <v>38</v>
      </c>
      <c r="I2" s="81" t="s">
        <v>11</v>
      </c>
      <c r="J2" s="82" t="s">
        <v>12</v>
      </c>
    </row>
    <row r="3" spans="1:10" x14ac:dyDescent="0.25">
      <c r="A3" s="22">
        <v>44259</v>
      </c>
      <c r="B3">
        <v>5032021</v>
      </c>
      <c r="C3" t="s">
        <v>231</v>
      </c>
      <c r="D3" t="s">
        <v>228</v>
      </c>
      <c r="E3">
        <v>41</v>
      </c>
      <c r="F3" s="6"/>
      <c r="G3" s="6"/>
      <c r="H3">
        <v>41</v>
      </c>
      <c r="I3" s="61">
        <v>1100</v>
      </c>
      <c r="J3" s="61">
        <v>45100</v>
      </c>
    </row>
    <row r="4" spans="1:10" x14ac:dyDescent="0.25">
      <c r="A4" s="5">
        <v>44354</v>
      </c>
      <c r="B4" s="6">
        <v>7062021</v>
      </c>
      <c r="C4" t="s">
        <v>231</v>
      </c>
      <c r="D4" t="s">
        <v>228</v>
      </c>
      <c r="E4" s="6">
        <v>29</v>
      </c>
      <c r="F4" s="6"/>
      <c r="G4" s="6"/>
      <c r="H4" s="6">
        <v>29</v>
      </c>
      <c r="I4" s="6">
        <v>550</v>
      </c>
      <c r="J4" s="76">
        <v>15950</v>
      </c>
    </row>
    <row r="5" spans="1:10" x14ac:dyDescent="0.25">
      <c r="A5" s="6"/>
      <c r="B5" s="6"/>
      <c r="C5" s="6"/>
      <c r="D5" s="6"/>
      <c r="E5" s="6"/>
      <c r="F5" s="6"/>
      <c r="G5" s="6"/>
      <c r="H5" s="6"/>
      <c r="I5" s="6"/>
      <c r="J5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81B1F-3D6B-455C-A672-A79C84E8896A}">
  <dimension ref="A1:G6"/>
  <sheetViews>
    <sheetView workbookViewId="0">
      <selection activeCell="D3" sqref="D3"/>
    </sheetView>
  </sheetViews>
  <sheetFormatPr defaultRowHeight="15" x14ac:dyDescent="0.25"/>
  <cols>
    <col min="3" max="3" width="12.5703125" bestFit="1" customWidth="1"/>
    <col min="259" max="259" width="12.5703125" bestFit="1" customWidth="1"/>
    <col min="515" max="515" width="12.5703125" bestFit="1" customWidth="1"/>
    <col min="771" max="771" width="12.5703125" bestFit="1" customWidth="1"/>
    <col min="1027" max="1027" width="12.5703125" bestFit="1" customWidth="1"/>
    <col min="1283" max="1283" width="12.5703125" bestFit="1" customWidth="1"/>
    <col min="1539" max="1539" width="12.5703125" bestFit="1" customWidth="1"/>
    <col min="1795" max="1795" width="12.5703125" bestFit="1" customWidth="1"/>
    <col min="2051" max="2051" width="12.5703125" bestFit="1" customWidth="1"/>
    <col min="2307" max="2307" width="12.5703125" bestFit="1" customWidth="1"/>
    <col min="2563" max="2563" width="12.5703125" bestFit="1" customWidth="1"/>
    <col min="2819" max="2819" width="12.5703125" bestFit="1" customWidth="1"/>
    <col min="3075" max="3075" width="12.5703125" bestFit="1" customWidth="1"/>
    <col min="3331" max="3331" width="12.5703125" bestFit="1" customWidth="1"/>
    <col min="3587" max="3587" width="12.5703125" bestFit="1" customWidth="1"/>
    <col min="3843" max="3843" width="12.5703125" bestFit="1" customWidth="1"/>
    <col min="4099" max="4099" width="12.5703125" bestFit="1" customWidth="1"/>
    <col min="4355" max="4355" width="12.5703125" bestFit="1" customWidth="1"/>
    <col min="4611" max="4611" width="12.5703125" bestFit="1" customWidth="1"/>
    <col min="4867" max="4867" width="12.5703125" bestFit="1" customWidth="1"/>
    <col min="5123" max="5123" width="12.5703125" bestFit="1" customWidth="1"/>
    <col min="5379" max="5379" width="12.5703125" bestFit="1" customWidth="1"/>
    <col min="5635" max="5635" width="12.5703125" bestFit="1" customWidth="1"/>
    <col min="5891" max="5891" width="12.5703125" bestFit="1" customWidth="1"/>
    <col min="6147" max="6147" width="12.5703125" bestFit="1" customWidth="1"/>
    <col min="6403" max="6403" width="12.5703125" bestFit="1" customWidth="1"/>
    <col min="6659" max="6659" width="12.5703125" bestFit="1" customWidth="1"/>
    <col min="6915" max="6915" width="12.5703125" bestFit="1" customWidth="1"/>
    <col min="7171" max="7171" width="12.5703125" bestFit="1" customWidth="1"/>
    <col min="7427" max="7427" width="12.5703125" bestFit="1" customWidth="1"/>
    <col min="7683" max="7683" width="12.5703125" bestFit="1" customWidth="1"/>
    <col min="7939" max="7939" width="12.5703125" bestFit="1" customWidth="1"/>
    <col min="8195" max="8195" width="12.5703125" bestFit="1" customWidth="1"/>
    <col min="8451" max="8451" width="12.5703125" bestFit="1" customWidth="1"/>
    <col min="8707" max="8707" width="12.5703125" bestFit="1" customWidth="1"/>
    <col min="8963" max="8963" width="12.5703125" bestFit="1" customWidth="1"/>
    <col min="9219" max="9219" width="12.5703125" bestFit="1" customWidth="1"/>
    <col min="9475" max="9475" width="12.5703125" bestFit="1" customWidth="1"/>
    <col min="9731" max="9731" width="12.5703125" bestFit="1" customWidth="1"/>
    <col min="9987" max="9987" width="12.5703125" bestFit="1" customWidth="1"/>
    <col min="10243" max="10243" width="12.5703125" bestFit="1" customWidth="1"/>
    <col min="10499" max="10499" width="12.5703125" bestFit="1" customWidth="1"/>
    <col min="10755" max="10755" width="12.5703125" bestFit="1" customWidth="1"/>
    <col min="11011" max="11011" width="12.5703125" bestFit="1" customWidth="1"/>
    <col min="11267" max="11267" width="12.5703125" bestFit="1" customWidth="1"/>
    <col min="11523" max="11523" width="12.5703125" bestFit="1" customWidth="1"/>
    <col min="11779" max="11779" width="12.5703125" bestFit="1" customWidth="1"/>
    <col min="12035" max="12035" width="12.5703125" bestFit="1" customWidth="1"/>
    <col min="12291" max="12291" width="12.5703125" bestFit="1" customWidth="1"/>
    <col min="12547" max="12547" width="12.5703125" bestFit="1" customWidth="1"/>
    <col min="12803" max="12803" width="12.5703125" bestFit="1" customWidth="1"/>
    <col min="13059" max="13059" width="12.5703125" bestFit="1" customWidth="1"/>
    <col min="13315" max="13315" width="12.5703125" bestFit="1" customWidth="1"/>
    <col min="13571" max="13571" width="12.5703125" bestFit="1" customWidth="1"/>
    <col min="13827" max="13827" width="12.5703125" bestFit="1" customWidth="1"/>
    <col min="14083" max="14083" width="12.5703125" bestFit="1" customWidth="1"/>
    <col min="14339" max="14339" width="12.5703125" bestFit="1" customWidth="1"/>
    <col min="14595" max="14595" width="12.5703125" bestFit="1" customWidth="1"/>
    <col min="14851" max="14851" width="12.5703125" bestFit="1" customWidth="1"/>
    <col min="15107" max="15107" width="12.5703125" bestFit="1" customWidth="1"/>
    <col min="15363" max="15363" width="12.5703125" bestFit="1" customWidth="1"/>
    <col min="15619" max="15619" width="12.5703125" bestFit="1" customWidth="1"/>
    <col min="15875" max="15875" width="12.5703125" bestFit="1" customWidth="1"/>
    <col min="16131" max="16131" width="12.5703125" bestFit="1" customWidth="1"/>
  </cols>
  <sheetData>
    <row r="1" spans="1:7" ht="19.5" thickBot="1" x14ac:dyDescent="0.35">
      <c r="A1" s="50" t="s">
        <v>229</v>
      </c>
      <c r="B1" s="50"/>
      <c r="C1" s="50"/>
      <c r="D1" s="50"/>
      <c r="E1" s="50"/>
      <c r="F1" s="50"/>
      <c r="G1" s="50"/>
    </row>
    <row r="2" spans="1:7" x14ac:dyDescent="0.25">
      <c r="A2" s="17" t="s">
        <v>2</v>
      </c>
      <c r="B2" s="18" t="s">
        <v>3</v>
      </c>
      <c r="C2" s="19" t="s">
        <v>4</v>
      </c>
      <c r="D2" s="19" t="s">
        <v>5</v>
      </c>
      <c r="E2" s="19" t="s">
        <v>6</v>
      </c>
      <c r="F2" s="19" t="s">
        <v>11</v>
      </c>
      <c r="G2" s="19" t="s">
        <v>53</v>
      </c>
    </row>
    <row r="3" spans="1:7" x14ac:dyDescent="0.25">
      <c r="A3" s="86">
        <v>44228</v>
      </c>
      <c r="B3" s="6"/>
      <c r="C3" s="6" t="s">
        <v>230</v>
      </c>
      <c r="D3" s="6"/>
      <c r="E3" s="6">
        <v>120</v>
      </c>
      <c r="F3" s="6">
        <v>87.5</v>
      </c>
      <c r="G3" s="6">
        <f>120*87.5</f>
        <v>10500</v>
      </c>
    </row>
    <row r="4" spans="1:7" x14ac:dyDescent="0.25">
      <c r="A4" s="6"/>
      <c r="B4" s="6"/>
      <c r="C4" s="6"/>
      <c r="D4" s="6"/>
      <c r="E4" s="6"/>
      <c r="F4" s="6"/>
      <c r="G4" s="6"/>
    </row>
    <row r="5" spans="1:7" x14ac:dyDescent="0.25">
      <c r="A5" s="6"/>
      <c r="B5" s="6"/>
      <c r="C5" s="6"/>
      <c r="D5" s="6"/>
      <c r="E5" s="6"/>
      <c r="F5" s="6"/>
      <c r="G5" s="6"/>
    </row>
    <row r="6" spans="1:7" x14ac:dyDescent="0.25">
      <c r="A6" s="6"/>
      <c r="B6" s="6"/>
      <c r="C6" s="6"/>
      <c r="D6" s="6"/>
      <c r="E6" s="6"/>
      <c r="F6" s="6"/>
      <c r="G6" s="6"/>
    </row>
  </sheetData>
  <mergeCells count="1">
    <mergeCell ref="A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56726-1DA2-4EFD-B634-26B18C54114C}">
  <dimension ref="A1:V9"/>
  <sheetViews>
    <sheetView workbookViewId="0">
      <selection activeCell="J5" sqref="J5"/>
    </sheetView>
  </sheetViews>
  <sheetFormatPr defaultRowHeight="15" x14ac:dyDescent="0.25"/>
  <cols>
    <col min="1" max="1" width="10.7109375" bestFit="1" customWidth="1"/>
    <col min="2" max="2" width="9.85546875" bestFit="1" customWidth="1"/>
    <col min="3" max="3" width="21.140625" bestFit="1" customWidth="1"/>
    <col min="4" max="4" width="10.42578125" bestFit="1" customWidth="1"/>
    <col min="5" max="5" width="8.7109375" customWidth="1"/>
    <col min="10" max="10" width="14.28515625" bestFit="1" customWidth="1"/>
    <col min="257" max="257" width="10.7109375" bestFit="1" customWidth="1"/>
    <col min="258" max="258" width="9.85546875" bestFit="1" customWidth="1"/>
    <col min="259" max="259" width="21.140625" bestFit="1" customWidth="1"/>
    <col min="260" max="260" width="10.42578125" bestFit="1" customWidth="1"/>
    <col min="261" max="261" width="8.7109375" customWidth="1"/>
    <col min="266" max="266" width="14.28515625" bestFit="1" customWidth="1"/>
    <col min="513" max="513" width="10.7109375" bestFit="1" customWidth="1"/>
    <col min="514" max="514" width="9.85546875" bestFit="1" customWidth="1"/>
    <col min="515" max="515" width="21.140625" bestFit="1" customWidth="1"/>
    <col min="516" max="516" width="10.42578125" bestFit="1" customWidth="1"/>
    <col min="517" max="517" width="8.7109375" customWidth="1"/>
    <col min="522" max="522" width="14.28515625" bestFit="1" customWidth="1"/>
    <col min="769" max="769" width="10.7109375" bestFit="1" customWidth="1"/>
    <col min="770" max="770" width="9.85546875" bestFit="1" customWidth="1"/>
    <col min="771" max="771" width="21.140625" bestFit="1" customWidth="1"/>
    <col min="772" max="772" width="10.42578125" bestFit="1" customWidth="1"/>
    <col min="773" max="773" width="8.7109375" customWidth="1"/>
    <col min="778" max="778" width="14.28515625" bestFit="1" customWidth="1"/>
    <col min="1025" max="1025" width="10.7109375" bestFit="1" customWidth="1"/>
    <col min="1026" max="1026" width="9.85546875" bestFit="1" customWidth="1"/>
    <col min="1027" max="1027" width="21.140625" bestFit="1" customWidth="1"/>
    <col min="1028" max="1028" width="10.42578125" bestFit="1" customWidth="1"/>
    <col min="1029" max="1029" width="8.7109375" customWidth="1"/>
    <col min="1034" max="1034" width="14.28515625" bestFit="1" customWidth="1"/>
    <col min="1281" max="1281" width="10.7109375" bestFit="1" customWidth="1"/>
    <col min="1282" max="1282" width="9.85546875" bestFit="1" customWidth="1"/>
    <col min="1283" max="1283" width="21.140625" bestFit="1" customWidth="1"/>
    <col min="1284" max="1284" width="10.42578125" bestFit="1" customWidth="1"/>
    <col min="1285" max="1285" width="8.7109375" customWidth="1"/>
    <col min="1290" max="1290" width="14.28515625" bestFit="1" customWidth="1"/>
    <col min="1537" max="1537" width="10.7109375" bestFit="1" customWidth="1"/>
    <col min="1538" max="1538" width="9.85546875" bestFit="1" customWidth="1"/>
    <col min="1539" max="1539" width="21.140625" bestFit="1" customWidth="1"/>
    <col min="1540" max="1540" width="10.42578125" bestFit="1" customWidth="1"/>
    <col min="1541" max="1541" width="8.7109375" customWidth="1"/>
    <col min="1546" max="1546" width="14.28515625" bestFit="1" customWidth="1"/>
    <col min="1793" max="1793" width="10.7109375" bestFit="1" customWidth="1"/>
    <col min="1794" max="1794" width="9.85546875" bestFit="1" customWidth="1"/>
    <col min="1795" max="1795" width="21.140625" bestFit="1" customWidth="1"/>
    <col min="1796" max="1796" width="10.42578125" bestFit="1" customWidth="1"/>
    <col min="1797" max="1797" width="8.7109375" customWidth="1"/>
    <col min="1802" max="1802" width="14.28515625" bestFit="1" customWidth="1"/>
    <col min="2049" max="2049" width="10.7109375" bestFit="1" customWidth="1"/>
    <col min="2050" max="2050" width="9.85546875" bestFit="1" customWidth="1"/>
    <col min="2051" max="2051" width="21.140625" bestFit="1" customWidth="1"/>
    <col min="2052" max="2052" width="10.42578125" bestFit="1" customWidth="1"/>
    <col min="2053" max="2053" width="8.7109375" customWidth="1"/>
    <col min="2058" max="2058" width="14.28515625" bestFit="1" customWidth="1"/>
    <col min="2305" max="2305" width="10.7109375" bestFit="1" customWidth="1"/>
    <col min="2306" max="2306" width="9.85546875" bestFit="1" customWidth="1"/>
    <col min="2307" max="2307" width="21.140625" bestFit="1" customWidth="1"/>
    <col min="2308" max="2308" width="10.42578125" bestFit="1" customWidth="1"/>
    <col min="2309" max="2309" width="8.7109375" customWidth="1"/>
    <col min="2314" max="2314" width="14.28515625" bestFit="1" customWidth="1"/>
    <col min="2561" max="2561" width="10.7109375" bestFit="1" customWidth="1"/>
    <col min="2562" max="2562" width="9.85546875" bestFit="1" customWidth="1"/>
    <col min="2563" max="2563" width="21.140625" bestFit="1" customWidth="1"/>
    <col min="2564" max="2564" width="10.42578125" bestFit="1" customWidth="1"/>
    <col min="2565" max="2565" width="8.7109375" customWidth="1"/>
    <col min="2570" max="2570" width="14.28515625" bestFit="1" customWidth="1"/>
    <col min="2817" max="2817" width="10.7109375" bestFit="1" customWidth="1"/>
    <col min="2818" max="2818" width="9.85546875" bestFit="1" customWidth="1"/>
    <col min="2819" max="2819" width="21.140625" bestFit="1" customWidth="1"/>
    <col min="2820" max="2820" width="10.42578125" bestFit="1" customWidth="1"/>
    <col min="2821" max="2821" width="8.7109375" customWidth="1"/>
    <col min="2826" max="2826" width="14.28515625" bestFit="1" customWidth="1"/>
    <col min="3073" max="3073" width="10.7109375" bestFit="1" customWidth="1"/>
    <col min="3074" max="3074" width="9.85546875" bestFit="1" customWidth="1"/>
    <col min="3075" max="3075" width="21.140625" bestFit="1" customWidth="1"/>
    <col min="3076" max="3076" width="10.42578125" bestFit="1" customWidth="1"/>
    <col min="3077" max="3077" width="8.7109375" customWidth="1"/>
    <col min="3082" max="3082" width="14.28515625" bestFit="1" customWidth="1"/>
    <col min="3329" max="3329" width="10.7109375" bestFit="1" customWidth="1"/>
    <col min="3330" max="3330" width="9.85546875" bestFit="1" customWidth="1"/>
    <col min="3331" max="3331" width="21.140625" bestFit="1" customWidth="1"/>
    <col min="3332" max="3332" width="10.42578125" bestFit="1" customWidth="1"/>
    <col min="3333" max="3333" width="8.7109375" customWidth="1"/>
    <col min="3338" max="3338" width="14.28515625" bestFit="1" customWidth="1"/>
    <col min="3585" max="3585" width="10.7109375" bestFit="1" customWidth="1"/>
    <col min="3586" max="3586" width="9.85546875" bestFit="1" customWidth="1"/>
    <col min="3587" max="3587" width="21.140625" bestFit="1" customWidth="1"/>
    <col min="3588" max="3588" width="10.42578125" bestFit="1" customWidth="1"/>
    <col min="3589" max="3589" width="8.7109375" customWidth="1"/>
    <col min="3594" max="3594" width="14.28515625" bestFit="1" customWidth="1"/>
    <col min="3841" max="3841" width="10.7109375" bestFit="1" customWidth="1"/>
    <col min="3842" max="3842" width="9.85546875" bestFit="1" customWidth="1"/>
    <col min="3843" max="3843" width="21.140625" bestFit="1" customWidth="1"/>
    <col min="3844" max="3844" width="10.42578125" bestFit="1" customWidth="1"/>
    <col min="3845" max="3845" width="8.7109375" customWidth="1"/>
    <col min="3850" max="3850" width="14.28515625" bestFit="1" customWidth="1"/>
    <col min="4097" max="4097" width="10.7109375" bestFit="1" customWidth="1"/>
    <col min="4098" max="4098" width="9.85546875" bestFit="1" customWidth="1"/>
    <col min="4099" max="4099" width="21.140625" bestFit="1" customWidth="1"/>
    <col min="4100" max="4100" width="10.42578125" bestFit="1" customWidth="1"/>
    <col min="4101" max="4101" width="8.7109375" customWidth="1"/>
    <col min="4106" max="4106" width="14.28515625" bestFit="1" customWidth="1"/>
    <col min="4353" max="4353" width="10.7109375" bestFit="1" customWidth="1"/>
    <col min="4354" max="4354" width="9.85546875" bestFit="1" customWidth="1"/>
    <col min="4355" max="4355" width="21.140625" bestFit="1" customWidth="1"/>
    <col min="4356" max="4356" width="10.42578125" bestFit="1" customWidth="1"/>
    <col min="4357" max="4357" width="8.7109375" customWidth="1"/>
    <col min="4362" max="4362" width="14.28515625" bestFit="1" customWidth="1"/>
    <col min="4609" max="4609" width="10.7109375" bestFit="1" customWidth="1"/>
    <col min="4610" max="4610" width="9.85546875" bestFit="1" customWidth="1"/>
    <col min="4611" max="4611" width="21.140625" bestFit="1" customWidth="1"/>
    <col min="4612" max="4612" width="10.42578125" bestFit="1" customWidth="1"/>
    <col min="4613" max="4613" width="8.7109375" customWidth="1"/>
    <col min="4618" max="4618" width="14.28515625" bestFit="1" customWidth="1"/>
    <col min="4865" max="4865" width="10.7109375" bestFit="1" customWidth="1"/>
    <col min="4866" max="4866" width="9.85546875" bestFit="1" customWidth="1"/>
    <col min="4867" max="4867" width="21.140625" bestFit="1" customWidth="1"/>
    <col min="4868" max="4868" width="10.42578125" bestFit="1" customWidth="1"/>
    <col min="4869" max="4869" width="8.7109375" customWidth="1"/>
    <col min="4874" max="4874" width="14.28515625" bestFit="1" customWidth="1"/>
    <col min="5121" max="5121" width="10.7109375" bestFit="1" customWidth="1"/>
    <col min="5122" max="5122" width="9.85546875" bestFit="1" customWidth="1"/>
    <col min="5123" max="5123" width="21.140625" bestFit="1" customWidth="1"/>
    <col min="5124" max="5124" width="10.42578125" bestFit="1" customWidth="1"/>
    <col min="5125" max="5125" width="8.7109375" customWidth="1"/>
    <col min="5130" max="5130" width="14.28515625" bestFit="1" customWidth="1"/>
    <col min="5377" max="5377" width="10.7109375" bestFit="1" customWidth="1"/>
    <col min="5378" max="5378" width="9.85546875" bestFit="1" customWidth="1"/>
    <col min="5379" max="5379" width="21.140625" bestFit="1" customWidth="1"/>
    <col min="5380" max="5380" width="10.42578125" bestFit="1" customWidth="1"/>
    <col min="5381" max="5381" width="8.7109375" customWidth="1"/>
    <col min="5386" max="5386" width="14.28515625" bestFit="1" customWidth="1"/>
    <col min="5633" max="5633" width="10.7109375" bestFit="1" customWidth="1"/>
    <col min="5634" max="5634" width="9.85546875" bestFit="1" customWidth="1"/>
    <col min="5635" max="5635" width="21.140625" bestFit="1" customWidth="1"/>
    <col min="5636" max="5636" width="10.42578125" bestFit="1" customWidth="1"/>
    <col min="5637" max="5637" width="8.7109375" customWidth="1"/>
    <col min="5642" max="5642" width="14.28515625" bestFit="1" customWidth="1"/>
    <col min="5889" max="5889" width="10.7109375" bestFit="1" customWidth="1"/>
    <col min="5890" max="5890" width="9.85546875" bestFit="1" customWidth="1"/>
    <col min="5891" max="5891" width="21.140625" bestFit="1" customWidth="1"/>
    <col min="5892" max="5892" width="10.42578125" bestFit="1" customWidth="1"/>
    <col min="5893" max="5893" width="8.7109375" customWidth="1"/>
    <col min="5898" max="5898" width="14.28515625" bestFit="1" customWidth="1"/>
    <col min="6145" max="6145" width="10.7109375" bestFit="1" customWidth="1"/>
    <col min="6146" max="6146" width="9.85546875" bestFit="1" customWidth="1"/>
    <col min="6147" max="6147" width="21.140625" bestFit="1" customWidth="1"/>
    <col min="6148" max="6148" width="10.42578125" bestFit="1" customWidth="1"/>
    <col min="6149" max="6149" width="8.7109375" customWidth="1"/>
    <col min="6154" max="6154" width="14.28515625" bestFit="1" customWidth="1"/>
    <col min="6401" max="6401" width="10.7109375" bestFit="1" customWidth="1"/>
    <col min="6402" max="6402" width="9.85546875" bestFit="1" customWidth="1"/>
    <col min="6403" max="6403" width="21.140625" bestFit="1" customWidth="1"/>
    <col min="6404" max="6404" width="10.42578125" bestFit="1" customWidth="1"/>
    <col min="6405" max="6405" width="8.7109375" customWidth="1"/>
    <col min="6410" max="6410" width="14.28515625" bestFit="1" customWidth="1"/>
    <col min="6657" max="6657" width="10.7109375" bestFit="1" customWidth="1"/>
    <col min="6658" max="6658" width="9.85546875" bestFit="1" customWidth="1"/>
    <col min="6659" max="6659" width="21.140625" bestFit="1" customWidth="1"/>
    <col min="6660" max="6660" width="10.42578125" bestFit="1" customWidth="1"/>
    <col min="6661" max="6661" width="8.7109375" customWidth="1"/>
    <col min="6666" max="6666" width="14.28515625" bestFit="1" customWidth="1"/>
    <col min="6913" max="6913" width="10.7109375" bestFit="1" customWidth="1"/>
    <col min="6914" max="6914" width="9.85546875" bestFit="1" customWidth="1"/>
    <col min="6915" max="6915" width="21.140625" bestFit="1" customWidth="1"/>
    <col min="6916" max="6916" width="10.42578125" bestFit="1" customWidth="1"/>
    <col min="6917" max="6917" width="8.7109375" customWidth="1"/>
    <col min="6922" max="6922" width="14.28515625" bestFit="1" customWidth="1"/>
    <col min="7169" max="7169" width="10.7109375" bestFit="1" customWidth="1"/>
    <col min="7170" max="7170" width="9.85546875" bestFit="1" customWidth="1"/>
    <col min="7171" max="7171" width="21.140625" bestFit="1" customWidth="1"/>
    <col min="7172" max="7172" width="10.42578125" bestFit="1" customWidth="1"/>
    <col min="7173" max="7173" width="8.7109375" customWidth="1"/>
    <col min="7178" max="7178" width="14.28515625" bestFit="1" customWidth="1"/>
    <col min="7425" max="7425" width="10.7109375" bestFit="1" customWidth="1"/>
    <col min="7426" max="7426" width="9.85546875" bestFit="1" customWidth="1"/>
    <col min="7427" max="7427" width="21.140625" bestFit="1" customWidth="1"/>
    <col min="7428" max="7428" width="10.42578125" bestFit="1" customWidth="1"/>
    <col min="7429" max="7429" width="8.7109375" customWidth="1"/>
    <col min="7434" max="7434" width="14.28515625" bestFit="1" customWidth="1"/>
    <col min="7681" max="7681" width="10.7109375" bestFit="1" customWidth="1"/>
    <col min="7682" max="7682" width="9.85546875" bestFit="1" customWidth="1"/>
    <col min="7683" max="7683" width="21.140625" bestFit="1" customWidth="1"/>
    <col min="7684" max="7684" width="10.42578125" bestFit="1" customWidth="1"/>
    <col min="7685" max="7685" width="8.7109375" customWidth="1"/>
    <col min="7690" max="7690" width="14.28515625" bestFit="1" customWidth="1"/>
    <col min="7937" max="7937" width="10.7109375" bestFit="1" customWidth="1"/>
    <col min="7938" max="7938" width="9.85546875" bestFit="1" customWidth="1"/>
    <col min="7939" max="7939" width="21.140625" bestFit="1" customWidth="1"/>
    <col min="7940" max="7940" width="10.42578125" bestFit="1" customWidth="1"/>
    <col min="7941" max="7941" width="8.7109375" customWidth="1"/>
    <col min="7946" max="7946" width="14.28515625" bestFit="1" customWidth="1"/>
    <col min="8193" max="8193" width="10.7109375" bestFit="1" customWidth="1"/>
    <col min="8194" max="8194" width="9.85546875" bestFit="1" customWidth="1"/>
    <col min="8195" max="8195" width="21.140625" bestFit="1" customWidth="1"/>
    <col min="8196" max="8196" width="10.42578125" bestFit="1" customWidth="1"/>
    <col min="8197" max="8197" width="8.7109375" customWidth="1"/>
    <col min="8202" max="8202" width="14.28515625" bestFit="1" customWidth="1"/>
    <col min="8449" max="8449" width="10.7109375" bestFit="1" customWidth="1"/>
    <col min="8450" max="8450" width="9.85546875" bestFit="1" customWidth="1"/>
    <col min="8451" max="8451" width="21.140625" bestFit="1" customWidth="1"/>
    <col min="8452" max="8452" width="10.42578125" bestFit="1" customWidth="1"/>
    <col min="8453" max="8453" width="8.7109375" customWidth="1"/>
    <col min="8458" max="8458" width="14.28515625" bestFit="1" customWidth="1"/>
    <col min="8705" max="8705" width="10.7109375" bestFit="1" customWidth="1"/>
    <col min="8706" max="8706" width="9.85546875" bestFit="1" customWidth="1"/>
    <col min="8707" max="8707" width="21.140625" bestFit="1" customWidth="1"/>
    <col min="8708" max="8708" width="10.42578125" bestFit="1" customWidth="1"/>
    <col min="8709" max="8709" width="8.7109375" customWidth="1"/>
    <col min="8714" max="8714" width="14.28515625" bestFit="1" customWidth="1"/>
    <col min="8961" max="8961" width="10.7109375" bestFit="1" customWidth="1"/>
    <col min="8962" max="8962" width="9.85546875" bestFit="1" customWidth="1"/>
    <col min="8963" max="8963" width="21.140625" bestFit="1" customWidth="1"/>
    <col min="8964" max="8964" width="10.42578125" bestFit="1" customWidth="1"/>
    <col min="8965" max="8965" width="8.7109375" customWidth="1"/>
    <col min="8970" max="8970" width="14.28515625" bestFit="1" customWidth="1"/>
    <col min="9217" max="9217" width="10.7109375" bestFit="1" customWidth="1"/>
    <col min="9218" max="9218" width="9.85546875" bestFit="1" customWidth="1"/>
    <col min="9219" max="9219" width="21.140625" bestFit="1" customWidth="1"/>
    <col min="9220" max="9220" width="10.42578125" bestFit="1" customWidth="1"/>
    <col min="9221" max="9221" width="8.7109375" customWidth="1"/>
    <col min="9226" max="9226" width="14.28515625" bestFit="1" customWidth="1"/>
    <col min="9473" max="9473" width="10.7109375" bestFit="1" customWidth="1"/>
    <col min="9474" max="9474" width="9.85546875" bestFit="1" customWidth="1"/>
    <col min="9475" max="9475" width="21.140625" bestFit="1" customWidth="1"/>
    <col min="9476" max="9476" width="10.42578125" bestFit="1" customWidth="1"/>
    <col min="9477" max="9477" width="8.7109375" customWidth="1"/>
    <col min="9482" max="9482" width="14.28515625" bestFit="1" customWidth="1"/>
    <col min="9729" max="9729" width="10.7109375" bestFit="1" customWidth="1"/>
    <col min="9730" max="9730" width="9.85546875" bestFit="1" customWidth="1"/>
    <col min="9731" max="9731" width="21.140625" bestFit="1" customWidth="1"/>
    <col min="9732" max="9732" width="10.42578125" bestFit="1" customWidth="1"/>
    <col min="9733" max="9733" width="8.7109375" customWidth="1"/>
    <col min="9738" max="9738" width="14.28515625" bestFit="1" customWidth="1"/>
    <col min="9985" max="9985" width="10.7109375" bestFit="1" customWidth="1"/>
    <col min="9986" max="9986" width="9.85546875" bestFit="1" customWidth="1"/>
    <col min="9987" max="9987" width="21.140625" bestFit="1" customWidth="1"/>
    <col min="9988" max="9988" width="10.42578125" bestFit="1" customWidth="1"/>
    <col min="9989" max="9989" width="8.7109375" customWidth="1"/>
    <col min="9994" max="9994" width="14.28515625" bestFit="1" customWidth="1"/>
    <col min="10241" max="10241" width="10.7109375" bestFit="1" customWidth="1"/>
    <col min="10242" max="10242" width="9.85546875" bestFit="1" customWidth="1"/>
    <col min="10243" max="10243" width="21.140625" bestFit="1" customWidth="1"/>
    <col min="10244" max="10244" width="10.42578125" bestFit="1" customWidth="1"/>
    <col min="10245" max="10245" width="8.7109375" customWidth="1"/>
    <col min="10250" max="10250" width="14.28515625" bestFit="1" customWidth="1"/>
    <col min="10497" max="10497" width="10.7109375" bestFit="1" customWidth="1"/>
    <col min="10498" max="10498" width="9.85546875" bestFit="1" customWidth="1"/>
    <col min="10499" max="10499" width="21.140625" bestFit="1" customWidth="1"/>
    <col min="10500" max="10500" width="10.42578125" bestFit="1" customWidth="1"/>
    <col min="10501" max="10501" width="8.7109375" customWidth="1"/>
    <col min="10506" max="10506" width="14.28515625" bestFit="1" customWidth="1"/>
    <col min="10753" max="10753" width="10.7109375" bestFit="1" customWidth="1"/>
    <col min="10754" max="10754" width="9.85546875" bestFit="1" customWidth="1"/>
    <col min="10755" max="10755" width="21.140625" bestFit="1" customWidth="1"/>
    <col min="10756" max="10756" width="10.42578125" bestFit="1" customWidth="1"/>
    <col min="10757" max="10757" width="8.7109375" customWidth="1"/>
    <col min="10762" max="10762" width="14.28515625" bestFit="1" customWidth="1"/>
    <col min="11009" max="11009" width="10.7109375" bestFit="1" customWidth="1"/>
    <col min="11010" max="11010" width="9.85546875" bestFit="1" customWidth="1"/>
    <col min="11011" max="11011" width="21.140625" bestFit="1" customWidth="1"/>
    <col min="11012" max="11012" width="10.42578125" bestFit="1" customWidth="1"/>
    <col min="11013" max="11013" width="8.7109375" customWidth="1"/>
    <col min="11018" max="11018" width="14.28515625" bestFit="1" customWidth="1"/>
    <col min="11265" max="11265" width="10.7109375" bestFit="1" customWidth="1"/>
    <col min="11266" max="11266" width="9.85546875" bestFit="1" customWidth="1"/>
    <col min="11267" max="11267" width="21.140625" bestFit="1" customWidth="1"/>
    <col min="11268" max="11268" width="10.42578125" bestFit="1" customWidth="1"/>
    <col min="11269" max="11269" width="8.7109375" customWidth="1"/>
    <col min="11274" max="11274" width="14.28515625" bestFit="1" customWidth="1"/>
    <col min="11521" max="11521" width="10.7109375" bestFit="1" customWidth="1"/>
    <col min="11522" max="11522" width="9.85546875" bestFit="1" customWidth="1"/>
    <col min="11523" max="11523" width="21.140625" bestFit="1" customWidth="1"/>
    <col min="11524" max="11524" width="10.42578125" bestFit="1" customWidth="1"/>
    <col min="11525" max="11525" width="8.7109375" customWidth="1"/>
    <col min="11530" max="11530" width="14.28515625" bestFit="1" customWidth="1"/>
    <col min="11777" max="11777" width="10.7109375" bestFit="1" customWidth="1"/>
    <col min="11778" max="11778" width="9.85546875" bestFit="1" customWidth="1"/>
    <col min="11779" max="11779" width="21.140625" bestFit="1" customWidth="1"/>
    <col min="11780" max="11780" width="10.42578125" bestFit="1" customWidth="1"/>
    <col min="11781" max="11781" width="8.7109375" customWidth="1"/>
    <col min="11786" max="11786" width="14.28515625" bestFit="1" customWidth="1"/>
    <col min="12033" max="12033" width="10.7109375" bestFit="1" customWidth="1"/>
    <col min="12034" max="12034" width="9.85546875" bestFit="1" customWidth="1"/>
    <col min="12035" max="12035" width="21.140625" bestFit="1" customWidth="1"/>
    <col min="12036" max="12036" width="10.42578125" bestFit="1" customWidth="1"/>
    <col min="12037" max="12037" width="8.7109375" customWidth="1"/>
    <col min="12042" max="12042" width="14.28515625" bestFit="1" customWidth="1"/>
    <col min="12289" max="12289" width="10.7109375" bestFit="1" customWidth="1"/>
    <col min="12290" max="12290" width="9.85546875" bestFit="1" customWidth="1"/>
    <col min="12291" max="12291" width="21.140625" bestFit="1" customWidth="1"/>
    <col min="12292" max="12292" width="10.42578125" bestFit="1" customWidth="1"/>
    <col min="12293" max="12293" width="8.7109375" customWidth="1"/>
    <col min="12298" max="12298" width="14.28515625" bestFit="1" customWidth="1"/>
    <col min="12545" max="12545" width="10.7109375" bestFit="1" customWidth="1"/>
    <col min="12546" max="12546" width="9.85546875" bestFit="1" customWidth="1"/>
    <col min="12547" max="12547" width="21.140625" bestFit="1" customWidth="1"/>
    <col min="12548" max="12548" width="10.42578125" bestFit="1" customWidth="1"/>
    <col min="12549" max="12549" width="8.7109375" customWidth="1"/>
    <col min="12554" max="12554" width="14.28515625" bestFit="1" customWidth="1"/>
    <col min="12801" max="12801" width="10.7109375" bestFit="1" customWidth="1"/>
    <col min="12802" max="12802" width="9.85546875" bestFit="1" customWidth="1"/>
    <col min="12803" max="12803" width="21.140625" bestFit="1" customWidth="1"/>
    <col min="12804" max="12804" width="10.42578125" bestFit="1" customWidth="1"/>
    <col min="12805" max="12805" width="8.7109375" customWidth="1"/>
    <col min="12810" max="12810" width="14.28515625" bestFit="1" customWidth="1"/>
    <col min="13057" max="13057" width="10.7109375" bestFit="1" customWidth="1"/>
    <col min="13058" max="13058" width="9.85546875" bestFit="1" customWidth="1"/>
    <col min="13059" max="13059" width="21.140625" bestFit="1" customWidth="1"/>
    <col min="13060" max="13060" width="10.42578125" bestFit="1" customWidth="1"/>
    <col min="13061" max="13061" width="8.7109375" customWidth="1"/>
    <col min="13066" max="13066" width="14.28515625" bestFit="1" customWidth="1"/>
    <col min="13313" max="13313" width="10.7109375" bestFit="1" customWidth="1"/>
    <col min="13314" max="13314" width="9.85546875" bestFit="1" customWidth="1"/>
    <col min="13315" max="13315" width="21.140625" bestFit="1" customWidth="1"/>
    <col min="13316" max="13316" width="10.42578125" bestFit="1" customWidth="1"/>
    <col min="13317" max="13317" width="8.7109375" customWidth="1"/>
    <col min="13322" max="13322" width="14.28515625" bestFit="1" customWidth="1"/>
    <col min="13569" max="13569" width="10.7109375" bestFit="1" customWidth="1"/>
    <col min="13570" max="13570" width="9.85546875" bestFit="1" customWidth="1"/>
    <col min="13571" max="13571" width="21.140625" bestFit="1" customWidth="1"/>
    <col min="13572" max="13572" width="10.42578125" bestFit="1" customWidth="1"/>
    <col min="13573" max="13573" width="8.7109375" customWidth="1"/>
    <col min="13578" max="13578" width="14.28515625" bestFit="1" customWidth="1"/>
    <col min="13825" max="13825" width="10.7109375" bestFit="1" customWidth="1"/>
    <col min="13826" max="13826" width="9.85546875" bestFit="1" customWidth="1"/>
    <col min="13827" max="13827" width="21.140625" bestFit="1" customWidth="1"/>
    <col min="13828" max="13828" width="10.42578125" bestFit="1" customWidth="1"/>
    <col min="13829" max="13829" width="8.7109375" customWidth="1"/>
    <col min="13834" max="13834" width="14.28515625" bestFit="1" customWidth="1"/>
    <col min="14081" max="14081" width="10.7109375" bestFit="1" customWidth="1"/>
    <col min="14082" max="14082" width="9.85546875" bestFit="1" customWidth="1"/>
    <col min="14083" max="14083" width="21.140625" bestFit="1" customWidth="1"/>
    <col min="14084" max="14084" width="10.42578125" bestFit="1" customWidth="1"/>
    <col min="14085" max="14085" width="8.7109375" customWidth="1"/>
    <col min="14090" max="14090" width="14.28515625" bestFit="1" customWidth="1"/>
    <col min="14337" max="14337" width="10.7109375" bestFit="1" customWidth="1"/>
    <col min="14338" max="14338" width="9.85546875" bestFit="1" customWidth="1"/>
    <col min="14339" max="14339" width="21.140625" bestFit="1" customWidth="1"/>
    <col min="14340" max="14340" width="10.42578125" bestFit="1" customWidth="1"/>
    <col min="14341" max="14341" width="8.7109375" customWidth="1"/>
    <col min="14346" max="14346" width="14.28515625" bestFit="1" customWidth="1"/>
    <col min="14593" max="14593" width="10.7109375" bestFit="1" customWidth="1"/>
    <col min="14594" max="14594" width="9.85546875" bestFit="1" customWidth="1"/>
    <col min="14595" max="14595" width="21.140625" bestFit="1" customWidth="1"/>
    <col min="14596" max="14596" width="10.42578125" bestFit="1" customWidth="1"/>
    <col min="14597" max="14597" width="8.7109375" customWidth="1"/>
    <col min="14602" max="14602" width="14.28515625" bestFit="1" customWidth="1"/>
    <col min="14849" max="14849" width="10.7109375" bestFit="1" customWidth="1"/>
    <col min="14850" max="14850" width="9.85546875" bestFit="1" customWidth="1"/>
    <col min="14851" max="14851" width="21.140625" bestFit="1" customWidth="1"/>
    <col min="14852" max="14852" width="10.42578125" bestFit="1" customWidth="1"/>
    <col min="14853" max="14853" width="8.7109375" customWidth="1"/>
    <col min="14858" max="14858" width="14.28515625" bestFit="1" customWidth="1"/>
    <col min="15105" max="15105" width="10.7109375" bestFit="1" customWidth="1"/>
    <col min="15106" max="15106" width="9.85546875" bestFit="1" customWidth="1"/>
    <col min="15107" max="15107" width="21.140625" bestFit="1" customWidth="1"/>
    <col min="15108" max="15108" width="10.42578125" bestFit="1" customWidth="1"/>
    <col min="15109" max="15109" width="8.7109375" customWidth="1"/>
    <col min="15114" max="15114" width="14.28515625" bestFit="1" customWidth="1"/>
    <col min="15361" max="15361" width="10.7109375" bestFit="1" customWidth="1"/>
    <col min="15362" max="15362" width="9.85546875" bestFit="1" customWidth="1"/>
    <col min="15363" max="15363" width="21.140625" bestFit="1" customWidth="1"/>
    <col min="15364" max="15364" width="10.42578125" bestFit="1" customWidth="1"/>
    <col min="15365" max="15365" width="8.7109375" customWidth="1"/>
    <col min="15370" max="15370" width="14.28515625" bestFit="1" customWidth="1"/>
    <col min="15617" max="15617" width="10.7109375" bestFit="1" customWidth="1"/>
    <col min="15618" max="15618" width="9.85546875" bestFit="1" customWidth="1"/>
    <col min="15619" max="15619" width="21.140625" bestFit="1" customWidth="1"/>
    <col min="15620" max="15620" width="10.42578125" bestFit="1" customWidth="1"/>
    <col min="15621" max="15621" width="8.7109375" customWidth="1"/>
    <col min="15626" max="15626" width="14.28515625" bestFit="1" customWidth="1"/>
    <col min="15873" max="15873" width="10.7109375" bestFit="1" customWidth="1"/>
    <col min="15874" max="15874" width="9.85546875" bestFit="1" customWidth="1"/>
    <col min="15875" max="15875" width="21.140625" bestFit="1" customWidth="1"/>
    <col min="15876" max="15876" width="10.42578125" bestFit="1" customWidth="1"/>
    <col min="15877" max="15877" width="8.7109375" customWidth="1"/>
    <col min="15882" max="15882" width="14.28515625" bestFit="1" customWidth="1"/>
    <col min="16129" max="16129" width="10.7109375" bestFit="1" customWidth="1"/>
    <col min="16130" max="16130" width="9.85546875" bestFit="1" customWidth="1"/>
    <col min="16131" max="16131" width="21.140625" bestFit="1" customWidth="1"/>
    <col min="16132" max="16132" width="10.42578125" bestFit="1" customWidth="1"/>
    <col min="16133" max="16133" width="8.7109375" customWidth="1"/>
    <col min="16138" max="16138" width="14.28515625" bestFit="1" customWidth="1"/>
  </cols>
  <sheetData>
    <row r="1" spans="1:22" ht="15.75" thickBot="1" x14ac:dyDescent="0.3"/>
    <row r="2" spans="1:22" x14ac:dyDescent="0.25">
      <c r="A2" s="17" t="s">
        <v>2</v>
      </c>
      <c r="B2" s="81" t="s">
        <v>3</v>
      </c>
      <c r="C2" s="81" t="s">
        <v>4</v>
      </c>
      <c r="D2" s="81" t="s">
        <v>5</v>
      </c>
      <c r="E2" s="81" t="s">
        <v>6</v>
      </c>
      <c r="F2" s="81" t="s">
        <v>7</v>
      </c>
      <c r="G2" s="82" t="s">
        <v>8</v>
      </c>
      <c r="H2" s="83" t="s">
        <v>38</v>
      </c>
      <c r="I2" s="81" t="s">
        <v>11</v>
      </c>
      <c r="J2" s="82" t="s">
        <v>12</v>
      </c>
    </row>
    <row r="3" spans="1:22" x14ac:dyDescent="0.25">
      <c r="A3" s="22">
        <v>44320</v>
      </c>
      <c r="B3">
        <v>5032021</v>
      </c>
      <c r="C3" t="s">
        <v>227</v>
      </c>
      <c r="D3" t="s">
        <v>228</v>
      </c>
      <c r="E3">
        <v>41</v>
      </c>
      <c r="H3">
        <v>41</v>
      </c>
      <c r="I3">
        <v>562</v>
      </c>
      <c r="J3" s="61">
        <v>23042</v>
      </c>
    </row>
    <row r="4" spans="1:22" x14ac:dyDescent="0.25">
      <c r="A4" s="5">
        <v>44354</v>
      </c>
      <c r="B4" s="6">
        <v>7062021</v>
      </c>
      <c r="C4" t="s">
        <v>227</v>
      </c>
      <c r="D4" t="s">
        <v>228</v>
      </c>
      <c r="E4" s="6">
        <v>67</v>
      </c>
      <c r="F4" s="6"/>
      <c r="G4" s="6"/>
      <c r="H4" s="6">
        <v>67</v>
      </c>
      <c r="I4" s="6">
        <v>281</v>
      </c>
      <c r="J4" s="58">
        <v>18827</v>
      </c>
    </row>
    <row r="5" spans="1:22" x14ac:dyDescent="0.25">
      <c r="A5" s="6"/>
      <c r="B5" s="6"/>
      <c r="C5" s="6"/>
      <c r="D5" s="6"/>
      <c r="E5" s="6"/>
      <c r="F5" s="6"/>
      <c r="G5" s="6"/>
      <c r="H5" s="6"/>
      <c r="I5" s="6"/>
      <c r="J5" s="6"/>
    </row>
    <row r="6" spans="1:22" x14ac:dyDescent="0.25">
      <c r="A6" s="6"/>
      <c r="B6" s="6"/>
      <c r="C6" s="6"/>
      <c r="D6" s="6"/>
      <c r="E6" s="6"/>
      <c r="F6" s="6"/>
      <c r="G6" s="6"/>
      <c r="H6" s="6"/>
      <c r="I6" s="6"/>
      <c r="J6" s="6"/>
      <c r="M6" s="70"/>
      <c r="N6" s="70"/>
      <c r="O6" s="70"/>
      <c r="P6" s="70"/>
      <c r="Q6" s="70"/>
      <c r="R6" s="70"/>
      <c r="S6" s="84"/>
      <c r="T6" s="85"/>
      <c r="U6" s="70"/>
      <c r="V6" s="84"/>
    </row>
    <row r="7" spans="1:22" x14ac:dyDescent="0.25">
      <c r="A7" s="6"/>
      <c r="B7" s="6"/>
      <c r="C7" s="6"/>
      <c r="D7" s="6"/>
      <c r="E7" s="6"/>
      <c r="F7" s="6"/>
      <c r="G7" s="6"/>
      <c r="H7" s="6"/>
      <c r="I7" s="6"/>
      <c r="J7" s="6"/>
      <c r="M7" s="70"/>
      <c r="N7" s="70"/>
      <c r="O7" s="70"/>
      <c r="P7" s="70"/>
      <c r="Q7" s="70"/>
      <c r="R7" s="70"/>
      <c r="S7" s="84"/>
      <c r="T7" s="85"/>
      <c r="U7" s="70"/>
      <c r="V7" s="84"/>
    </row>
    <row r="8" spans="1:22" x14ac:dyDescent="0.25">
      <c r="A8" s="6"/>
      <c r="B8" s="6"/>
      <c r="C8" s="6"/>
      <c r="D8" s="6"/>
      <c r="E8" s="6"/>
      <c r="F8" s="6"/>
      <c r="G8" s="6"/>
      <c r="H8" s="6"/>
      <c r="I8" s="6"/>
      <c r="J8" s="6"/>
    </row>
    <row r="9" spans="1:22" x14ac:dyDescent="0.25">
      <c r="A9" s="6"/>
      <c r="B9" s="6"/>
      <c r="C9" s="6"/>
      <c r="D9" s="6"/>
      <c r="E9" s="6"/>
      <c r="F9" s="6"/>
      <c r="G9" s="6"/>
      <c r="H9" s="6"/>
      <c r="I9" s="6"/>
      <c r="J9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71D62-D2E4-4FEC-A37D-F2F82B835DA4}">
  <sheetPr>
    <pageSetUpPr fitToPage="1"/>
  </sheetPr>
  <dimension ref="A1:H48"/>
  <sheetViews>
    <sheetView zoomScaleNormal="100" workbookViewId="0">
      <pane ySplit="2" topLeftCell="A3" activePane="bottomLeft" state="frozen"/>
      <selection pane="bottomLeft" activeCell="H10" sqref="H10"/>
    </sheetView>
  </sheetViews>
  <sheetFormatPr defaultRowHeight="15" x14ac:dyDescent="0.25"/>
  <cols>
    <col min="1" max="1" width="3.42578125" customWidth="1"/>
    <col min="2" max="2" width="13.7109375" customWidth="1"/>
    <col min="3" max="3" width="15.140625" customWidth="1"/>
    <col min="4" max="4" width="29.42578125" customWidth="1"/>
    <col min="5" max="5" width="25" bestFit="1" customWidth="1"/>
    <col min="6" max="6" width="11.28515625" customWidth="1"/>
    <col min="7" max="7" width="11.85546875" customWidth="1"/>
    <col min="8" max="8" width="13.140625" customWidth="1"/>
    <col min="10" max="10" width="10.5703125" bestFit="1" customWidth="1"/>
    <col min="11" max="11" width="9.28515625" bestFit="1" customWidth="1"/>
    <col min="257" max="257" width="3.42578125" customWidth="1"/>
    <col min="258" max="258" width="13.7109375" customWidth="1"/>
    <col min="259" max="259" width="15.140625" customWidth="1"/>
    <col min="260" max="260" width="29.42578125" customWidth="1"/>
    <col min="261" max="261" width="25" bestFit="1" customWidth="1"/>
    <col min="262" max="262" width="11.28515625" customWidth="1"/>
    <col min="263" max="263" width="11.85546875" customWidth="1"/>
    <col min="264" max="264" width="13.140625" customWidth="1"/>
    <col min="266" max="266" width="10.5703125" bestFit="1" customWidth="1"/>
    <col min="267" max="267" width="9.28515625" bestFit="1" customWidth="1"/>
    <col min="513" max="513" width="3.42578125" customWidth="1"/>
    <col min="514" max="514" width="13.7109375" customWidth="1"/>
    <col min="515" max="515" width="15.140625" customWidth="1"/>
    <col min="516" max="516" width="29.42578125" customWidth="1"/>
    <col min="517" max="517" width="25" bestFit="1" customWidth="1"/>
    <col min="518" max="518" width="11.28515625" customWidth="1"/>
    <col min="519" max="519" width="11.85546875" customWidth="1"/>
    <col min="520" max="520" width="13.140625" customWidth="1"/>
    <col min="522" max="522" width="10.5703125" bestFit="1" customWidth="1"/>
    <col min="523" max="523" width="9.28515625" bestFit="1" customWidth="1"/>
    <col min="769" max="769" width="3.42578125" customWidth="1"/>
    <col min="770" max="770" width="13.7109375" customWidth="1"/>
    <col min="771" max="771" width="15.140625" customWidth="1"/>
    <col min="772" max="772" width="29.42578125" customWidth="1"/>
    <col min="773" max="773" width="25" bestFit="1" customWidth="1"/>
    <col min="774" max="774" width="11.28515625" customWidth="1"/>
    <col min="775" max="775" width="11.85546875" customWidth="1"/>
    <col min="776" max="776" width="13.140625" customWidth="1"/>
    <col min="778" max="778" width="10.5703125" bestFit="1" customWidth="1"/>
    <col min="779" max="779" width="9.28515625" bestFit="1" customWidth="1"/>
    <col min="1025" max="1025" width="3.42578125" customWidth="1"/>
    <col min="1026" max="1026" width="13.7109375" customWidth="1"/>
    <col min="1027" max="1027" width="15.140625" customWidth="1"/>
    <col min="1028" max="1028" width="29.42578125" customWidth="1"/>
    <col min="1029" max="1029" width="25" bestFit="1" customWidth="1"/>
    <col min="1030" max="1030" width="11.28515625" customWidth="1"/>
    <col min="1031" max="1031" width="11.85546875" customWidth="1"/>
    <col min="1032" max="1032" width="13.140625" customWidth="1"/>
    <col min="1034" max="1034" width="10.5703125" bestFit="1" customWidth="1"/>
    <col min="1035" max="1035" width="9.28515625" bestFit="1" customWidth="1"/>
    <col min="1281" max="1281" width="3.42578125" customWidth="1"/>
    <col min="1282" max="1282" width="13.7109375" customWidth="1"/>
    <col min="1283" max="1283" width="15.140625" customWidth="1"/>
    <col min="1284" max="1284" width="29.42578125" customWidth="1"/>
    <col min="1285" max="1285" width="25" bestFit="1" customWidth="1"/>
    <col min="1286" max="1286" width="11.28515625" customWidth="1"/>
    <col min="1287" max="1287" width="11.85546875" customWidth="1"/>
    <col min="1288" max="1288" width="13.140625" customWidth="1"/>
    <col min="1290" max="1290" width="10.5703125" bestFit="1" customWidth="1"/>
    <col min="1291" max="1291" width="9.28515625" bestFit="1" customWidth="1"/>
    <col min="1537" max="1537" width="3.42578125" customWidth="1"/>
    <col min="1538" max="1538" width="13.7109375" customWidth="1"/>
    <col min="1539" max="1539" width="15.140625" customWidth="1"/>
    <col min="1540" max="1540" width="29.42578125" customWidth="1"/>
    <col min="1541" max="1541" width="25" bestFit="1" customWidth="1"/>
    <col min="1542" max="1542" width="11.28515625" customWidth="1"/>
    <col min="1543" max="1543" width="11.85546875" customWidth="1"/>
    <col min="1544" max="1544" width="13.140625" customWidth="1"/>
    <col min="1546" max="1546" width="10.5703125" bestFit="1" customWidth="1"/>
    <col min="1547" max="1547" width="9.28515625" bestFit="1" customWidth="1"/>
    <col min="1793" max="1793" width="3.42578125" customWidth="1"/>
    <col min="1794" max="1794" width="13.7109375" customWidth="1"/>
    <col min="1795" max="1795" width="15.140625" customWidth="1"/>
    <col min="1796" max="1796" width="29.42578125" customWidth="1"/>
    <col min="1797" max="1797" width="25" bestFit="1" customWidth="1"/>
    <col min="1798" max="1798" width="11.28515625" customWidth="1"/>
    <col min="1799" max="1799" width="11.85546875" customWidth="1"/>
    <col min="1800" max="1800" width="13.140625" customWidth="1"/>
    <col min="1802" max="1802" width="10.5703125" bestFit="1" customWidth="1"/>
    <col min="1803" max="1803" width="9.28515625" bestFit="1" customWidth="1"/>
    <col min="2049" max="2049" width="3.42578125" customWidth="1"/>
    <col min="2050" max="2050" width="13.7109375" customWidth="1"/>
    <col min="2051" max="2051" width="15.140625" customWidth="1"/>
    <col min="2052" max="2052" width="29.42578125" customWidth="1"/>
    <col min="2053" max="2053" width="25" bestFit="1" customWidth="1"/>
    <col min="2054" max="2054" width="11.28515625" customWidth="1"/>
    <col min="2055" max="2055" width="11.85546875" customWidth="1"/>
    <col min="2056" max="2056" width="13.140625" customWidth="1"/>
    <col min="2058" max="2058" width="10.5703125" bestFit="1" customWidth="1"/>
    <col min="2059" max="2059" width="9.28515625" bestFit="1" customWidth="1"/>
    <col min="2305" max="2305" width="3.42578125" customWidth="1"/>
    <col min="2306" max="2306" width="13.7109375" customWidth="1"/>
    <col min="2307" max="2307" width="15.140625" customWidth="1"/>
    <col min="2308" max="2308" width="29.42578125" customWidth="1"/>
    <col min="2309" max="2309" width="25" bestFit="1" customWidth="1"/>
    <col min="2310" max="2310" width="11.28515625" customWidth="1"/>
    <col min="2311" max="2311" width="11.85546875" customWidth="1"/>
    <col min="2312" max="2312" width="13.140625" customWidth="1"/>
    <col min="2314" max="2314" width="10.5703125" bestFit="1" customWidth="1"/>
    <col min="2315" max="2315" width="9.28515625" bestFit="1" customWidth="1"/>
    <col min="2561" max="2561" width="3.42578125" customWidth="1"/>
    <col min="2562" max="2562" width="13.7109375" customWidth="1"/>
    <col min="2563" max="2563" width="15.140625" customWidth="1"/>
    <col min="2564" max="2564" width="29.42578125" customWidth="1"/>
    <col min="2565" max="2565" width="25" bestFit="1" customWidth="1"/>
    <col min="2566" max="2566" width="11.28515625" customWidth="1"/>
    <col min="2567" max="2567" width="11.85546875" customWidth="1"/>
    <col min="2568" max="2568" width="13.140625" customWidth="1"/>
    <col min="2570" max="2570" width="10.5703125" bestFit="1" customWidth="1"/>
    <col min="2571" max="2571" width="9.28515625" bestFit="1" customWidth="1"/>
    <col min="2817" max="2817" width="3.42578125" customWidth="1"/>
    <col min="2818" max="2818" width="13.7109375" customWidth="1"/>
    <col min="2819" max="2819" width="15.140625" customWidth="1"/>
    <col min="2820" max="2820" width="29.42578125" customWidth="1"/>
    <col min="2821" max="2821" width="25" bestFit="1" customWidth="1"/>
    <col min="2822" max="2822" width="11.28515625" customWidth="1"/>
    <col min="2823" max="2823" width="11.85546875" customWidth="1"/>
    <col min="2824" max="2824" width="13.140625" customWidth="1"/>
    <col min="2826" max="2826" width="10.5703125" bestFit="1" customWidth="1"/>
    <col min="2827" max="2827" width="9.28515625" bestFit="1" customWidth="1"/>
    <col min="3073" max="3073" width="3.42578125" customWidth="1"/>
    <col min="3074" max="3074" width="13.7109375" customWidth="1"/>
    <col min="3075" max="3075" width="15.140625" customWidth="1"/>
    <col min="3076" max="3076" width="29.42578125" customWidth="1"/>
    <col min="3077" max="3077" width="25" bestFit="1" customWidth="1"/>
    <col min="3078" max="3078" width="11.28515625" customWidth="1"/>
    <col min="3079" max="3079" width="11.85546875" customWidth="1"/>
    <col min="3080" max="3080" width="13.140625" customWidth="1"/>
    <col min="3082" max="3082" width="10.5703125" bestFit="1" customWidth="1"/>
    <col min="3083" max="3083" width="9.28515625" bestFit="1" customWidth="1"/>
    <col min="3329" max="3329" width="3.42578125" customWidth="1"/>
    <col min="3330" max="3330" width="13.7109375" customWidth="1"/>
    <col min="3331" max="3331" width="15.140625" customWidth="1"/>
    <col min="3332" max="3332" width="29.42578125" customWidth="1"/>
    <col min="3333" max="3333" width="25" bestFit="1" customWidth="1"/>
    <col min="3334" max="3334" width="11.28515625" customWidth="1"/>
    <col min="3335" max="3335" width="11.85546875" customWidth="1"/>
    <col min="3336" max="3336" width="13.140625" customWidth="1"/>
    <col min="3338" max="3338" width="10.5703125" bestFit="1" customWidth="1"/>
    <col min="3339" max="3339" width="9.28515625" bestFit="1" customWidth="1"/>
    <col min="3585" max="3585" width="3.42578125" customWidth="1"/>
    <col min="3586" max="3586" width="13.7109375" customWidth="1"/>
    <col min="3587" max="3587" width="15.140625" customWidth="1"/>
    <col min="3588" max="3588" width="29.42578125" customWidth="1"/>
    <col min="3589" max="3589" width="25" bestFit="1" customWidth="1"/>
    <col min="3590" max="3590" width="11.28515625" customWidth="1"/>
    <col min="3591" max="3591" width="11.85546875" customWidth="1"/>
    <col min="3592" max="3592" width="13.140625" customWidth="1"/>
    <col min="3594" max="3594" width="10.5703125" bestFit="1" customWidth="1"/>
    <col min="3595" max="3595" width="9.28515625" bestFit="1" customWidth="1"/>
    <col min="3841" max="3841" width="3.42578125" customWidth="1"/>
    <col min="3842" max="3842" width="13.7109375" customWidth="1"/>
    <col min="3843" max="3843" width="15.140625" customWidth="1"/>
    <col min="3844" max="3844" width="29.42578125" customWidth="1"/>
    <col min="3845" max="3845" width="25" bestFit="1" customWidth="1"/>
    <col min="3846" max="3846" width="11.28515625" customWidth="1"/>
    <col min="3847" max="3847" width="11.85546875" customWidth="1"/>
    <col min="3848" max="3848" width="13.140625" customWidth="1"/>
    <col min="3850" max="3850" width="10.5703125" bestFit="1" customWidth="1"/>
    <col min="3851" max="3851" width="9.28515625" bestFit="1" customWidth="1"/>
    <col min="4097" max="4097" width="3.42578125" customWidth="1"/>
    <col min="4098" max="4098" width="13.7109375" customWidth="1"/>
    <col min="4099" max="4099" width="15.140625" customWidth="1"/>
    <col min="4100" max="4100" width="29.42578125" customWidth="1"/>
    <col min="4101" max="4101" width="25" bestFit="1" customWidth="1"/>
    <col min="4102" max="4102" width="11.28515625" customWidth="1"/>
    <col min="4103" max="4103" width="11.85546875" customWidth="1"/>
    <col min="4104" max="4104" width="13.140625" customWidth="1"/>
    <col min="4106" max="4106" width="10.5703125" bestFit="1" customWidth="1"/>
    <col min="4107" max="4107" width="9.28515625" bestFit="1" customWidth="1"/>
    <col min="4353" max="4353" width="3.42578125" customWidth="1"/>
    <col min="4354" max="4354" width="13.7109375" customWidth="1"/>
    <col min="4355" max="4355" width="15.140625" customWidth="1"/>
    <col min="4356" max="4356" width="29.42578125" customWidth="1"/>
    <col min="4357" max="4357" width="25" bestFit="1" customWidth="1"/>
    <col min="4358" max="4358" width="11.28515625" customWidth="1"/>
    <col min="4359" max="4359" width="11.85546875" customWidth="1"/>
    <col min="4360" max="4360" width="13.140625" customWidth="1"/>
    <col min="4362" max="4362" width="10.5703125" bestFit="1" customWidth="1"/>
    <col min="4363" max="4363" width="9.28515625" bestFit="1" customWidth="1"/>
    <col min="4609" max="4609" width="3.42578125" customWidth="1"/>
    <col min="4610" max="4610" width="13.7109375" customWidth="1"/>
    <col min="4611" max="4611" width="15.140625" customWidth="1"/>
    <col min="4612" max="4612" width="29.42578125" customWidth="1"/>
    <col min="4613" max="4613" width="25" bestFit="1" customWidth="1"/>
    <col min="4614" max="4614" width="11.28515625" customWidth="1"/>
    <col min="4615" max="4615" width="11.85546875" customWidth="1"/>
    <col min="4616" max="4616" width="13.140625" customWidth="1"/>
    <col min="4618" max="4618" width="10.5703125" bestFit="1" customWidth="1"/>
    <col min="4619" max="4619" width="9.28515625" bestFit="1" customWidth="1"/>
    <col min="4865" max="4865" width="3.42578125" customWidth="1"/>
    <col min="4866" max="4866" width="13.7109375" customWidth="1"/>
    <col min="4867" max="4867" width="15.140625" customWidth="1"/>
    <col min="4868" max="4868" width="29.42578125" customWidth="1"/>
    <col min="4869" max="4869" width="25" bestFit="1" customWidth="1"/>
    <col min="4870" max="4870" width="11.28515625" customWidth="1"/>
    <col min="4871" max="4871" width="11.85546875" customWidth="1"/>
    <col min="4872" max="4872" width="13.140625" customWidth="1"/>
    <col min="4874" max="4874" width="10.5703125" bestFit="1" customWidth="1"/>
    <col min="4875" max="4875" width="9.28515625" bestFit="1" customWidth="1"/>
    <col min="5121" max="5121" width="3.42578125" customWidth="1"/>
    <col min="5122" max="5122" width="13.7109375" customWidth="1"/>
    <col min="5123" max="5123" width="15.140625" customWidth="1"/>
    <col min="5124" max="5124" width="29.42578125" customWidth="1"/>
    <col min="5125" max="5125" width="25" bestFit="1" customWidth="1"/>
    <col min="5126" max="5126" width="11.28515625" customWidth="1"/>
    <col min="5127" max="5127" width="11.85546875" customWidth="1"/>
    <col min="5128" max="5128" width="13.140625" customWidth="1"/>
    <col min="5130" max="5130" width="10.5703125" bestFit="1" customWidth="1"/>
    <col min="5131" max="5131" width="9.28515625" bestFit="1" customWidth="1"/>
    <col min="5377" max="5377" width="3.42578125" customWidth="1"/>
    <col min="5378" max="5378" width="13.7109375" customWidth="1"/>
    <col min="5379" max="5379" width="15.140625" customWidth="1"/>
    <col min="5380" max="5380" width="29.42578125" customWidth="1"/>
    <col min="5381" max="5381" width="25" bestFit="1" customWidth="1"/>
    <col min="5382" max="5382" width="11.28515625" customWidth="1"/>
    <col min="5383" max="5383" width="11.85546875" customWidth="1"/>
    <col min="5384" max="5384" width="13.140625" customWidth="1"/>
    <col min="5386" max="5386" width="10.5703125" bestFit="1" customWidth="1"/>
    <col min="5387" max="5387" width="9.28515625" bestFit="1" customWidth="1"/>
    <col min="5633" max="5633" width="3.42578125" customWidth="1"/>
    <col min="5634" max="5634" width="13.7109375" customWidth="1"/>
    <col min="5635" max="5635" width="15.140625" customWidth="1"/>
    <col min="5636" max="5636" width="29.42578125" customWidth="1"/>
    <col min="5637" max="5637" width="25" bestFit="1" customWidth="1"/>
    <col min="5638" max="5638" width="11.28515625" customWidth="1"/>
    <col min="5639" max="5639" width="11.85546875" customWidth="1"/>
    <col min="5640" max="5640" width="13.140625" customWidth="1"/>
    <col min="5642" max="5642" width="10.5703125" bestFit="1" customWidth="1"/>
    <col min="5643" max="5643" width="9.28515625" bestFit="1" customWidth="1"/>
    <col min="5889" max="5889" width="3.42578125" customWidth="1"/>
    <col min="5890" max="5890" width="13.7109375" customWidth="1"/>
    <col min="5891" max="5891" width="15.140625" customWidth="1"/>
    <col min="5892" max="5892" width="29.42578125" customWidth="1"/>
    <col min="5893" max="5893" width="25" bestFit="1" customWidth="1"/>
    <col min="5894" max="5894" width="11.28515625" customWidth="1"/>
    <col min="5895" max="5895" width="11.85546875" customWidth="1"/>
    <col min="5896" max="5896" width="13.140625" customWidth="1"/>
    <col min="5898" max="5898" width="10.5703125" bestFit="1" customWidth="1"/>
    <col min="5899" max="5899" width="9.28515625" bestFit="1" customWidth="1"/>
    <col min="6145" max="6145" width="3.42578125" customWidth="1"/>
    <col min="6146" max="6146" width="13.7109375" customWidth="1"/>
    <col min="6147" max="6147" width="15.140625" customWidth="1"/>
    <col min="6148" max="6148" width="29.42578125" customWidth="1"/>
    <col min="6149" max="6149" width="25" bestFit="1" customWidth="1"/>
    <col min="6150" max="6150" width="11.28515625" customWidth="1"/>
    <col min="6151" max="6151" width="11.85546875" customWidth="1"/>
    <col min="6152" max="6152" width="13.140625" customWidth="1"/>
    <col min="6154" max="6154" width="10.5703125" bestFit="1" customWidth="1"/>
    <col min="6155" max="6155" width="9.28515625" bestFit="1" customWidth="1"/>
    <col min="6401" max="6401" width="3.42578125" customWidth="1"/>
    <col min="6402" max="6402" width="13.7109375" customWidth="1"/>
    <col min="6403" max="6403" width="15.140625" customWidth="1"/>
    <col min="6404" max="6404" width="29.42578125" customWidth="1"/>
    <col min="6405" max="6405" width="25" bestFit="1" customWidth="1"/>
    <col min="6406" max="6406" width="11.28515625" customWidth="1"/>
    <col min="6407" max="6407" width="11.85546875" customWidth="1"/>
    <col min="6408" max="6408" width="13.140625" customWidth="1"/>
    <col min="6410" max="6410" width="10.5703125" bestFit="1" customWidth="1"/>
    <col min="6411" max="6411" width="9.28515625" bestFit="1" customWidth="1"/>
    <col min="6657" max="6657" width="3.42578125" customWidth="1"/>
    <col min="6658" max="6658" width="13.7109375" customWidth="1"/>
    <col min="6659" max="6659" width="15.140625" customWidth="1"/>
    <col min="6660" max="6660" width="29.42578125" customWidth="1"/>
    <col min="6661" max="6661" width="25" bestFit="1" customWidth="1"/>
    <col min="6662" max="6662" width="11.28515625" customWidth="1"/>
    <col min="6663" max="6663" width="11.85546875" customWidth="1"/>
    <col min="6664" max="6664" width="13.140625" customWidth="1"/>
    <col min="6666" max="6666" width="10.5703125" bestFit="1" customWidth="1"/>
    <col min="6667" max="6667" width="9.28515625" bestFit="1" customWidth="1"/>
    <col min="6913" max="6913" width="3.42578125" customWidth="1"/>
    <col min="6914" max="6914" width="13.7109375" customWidth="1"/>
    <col min="6915" max="6915" width="15.140625" customWidth="1"/>
    <col min="6916" max="6916" width="29.42578125" customWidth="1"/>
    <col min="6917" max="6917" width="25" bestFit="1" customWidth="1"/>
    <col min="6918" max="6918" width="11.28515625" customWidth="1"/>
    <col min="6919" max="6919" width="11.85546875" customWidth="1"/>
    <col min="6920" max="6920" width="13.140625" customWidth="1"/>
    <col min="6922" max="6922" width="10.5703125" bestFit="1" customWidth="1"/>
    <col min="6923" max="6923" width="9.28515625" bestFit="1" customWidth="1"/>
    <col min="7169" max="7169" width="3.42578125" customWidth="1"/>
    <col min="7170" max="7170" width="13.7109375" customWidth="1"/>
    <col min="7171" max="7171" width="15.140625" customWidth="1"/>
    <col min="7172" max="7172" width="29.42578125" customWidth="1"/>
    <col min="7173" max="7173" width="25" bestFit="1" customWidth="1"/>
    <col min="7174" max="7174" width="11.28515625" customWidth="1"/>
    <col min="7175" max="7175" width="11.85546875" customWidth="1"/>
    <col min="7176" max="7176" width="13.140625" customWidth="1"/>
    <col min="7178" max="7178" width="10.5703125" bestFit="1" customWidth="1"/>
    <col min="7179" max="7179" width="9.28515625" bestFit="1" customWidth="1"/>
    <col min="7425" max="7425" width="3.42578125" customWidth="1"/>
    <col min="7426" max="7426" width="13.7109375" customWidth="1"/>
    <col min="7427" max="7427" width="15.140625" customWidth="1"/>
    <col min="7428" max="7428" width="29.42578125" customWidth="1"/>
    <col min="7429" max="7429" width="25" bestFit="1" customWidth="1"/>
    <col min="7430" max="7430" width="11.28515625" customWidth="1"/>
    <col min="7431" max="7431" width="11.85546875" customWidth="1"/>
    <col min="7432" max="7432" width="13.140625" customWidth="1"/>
    <col min="7434" max="7434" width="10.5703125" bestFit="1" customWidth="1"/>
    <col min="7435" max="7435" width="9.28515625" bestFit="1" customWidth="1"/>
    <col min="7681" max="7681" width="3.42578125" customWidth="1"/>
    <col min="7682" max="7682" width="13.7109375" customWidth="1"/>
    <col min="7683" max="7683" width="15.140625" customWidth="1"/>
    <col min="7684" max="7684" width="29.42578125" customWidth="1"/>
    <col min="7685" max="7685" width="25" bestFit="1" customWidth="1"/>
    <col min="7686" max="7686" width="11.28515625" customWidth="1"/>
    <col min="7687" max="7687" width="11.85546875" customWidth="1"/>
    <col min="7688" max="7688" width="13.140625" customWidth="1"/>
    <col min="7690" max="7690" width="10.5703125" bestFit="1" customWidth="1"/>
    <col min="7691" max="7691" width="9.28515625" bestFit="1" customWidth="1"/>
    <col min="7937" max="7937" width="3.42578125" customWidth="1"/>
    <col min="7938" max="7938" width="13.7109375" customWidth="1"/>
    <col min="7939" max="7939" width="15.140625" customWidth="1"/>
    <col min="7940" max="7940" width="29.42578125" customWidth="1"/>
    <col min="7941" max="7941" width="25" bestFit="1" customWidth="1"/>
    <col min="7942" max="7942" width="11.28515625" customWidth="1"/>
    <col min="7943" max="7943" width="11.85546875" customWidth="1"/>
    <col min="7944" max="7944" width="13.140625" customWidth="1"/>
    <col min="7946" max="7946" width="10.5703125" bestFit="1" customWidth="1"/>
    <col min="7947" max="7947" width="9.28515625" bestFit="1" customWidth="1"/>
    <col min="8193" max="8193" width="3.42578125" customWidth="1"/>
    <col min="8194" max="8194" width="13.7109375" customWidth="1"/>
    <col min="8195" max="8195" width="15.140625" customWidth="1"/>
    <col min="8196" max="8196" width="29.42578125" customWidth="1"/>
    <col min="8197" max="8197" width="25" bestFit="1" customWidth="1"/>
    <col min="8198" max="8198" width="11.28515625" customWidth="1"/>
    <col min="8199" max="8199" width="11.85546875" customWidth="1"/>
    <col min="8200" max="8200" width="13.140625" customWidth="1"/>
    <col min="8202" max="8202" width="10.5703125" bestFit="1" customWidth="1"/>
    <col min="8203" max="8203" width="9.28515625" bestFit="1" customWidth="1"/>
    <col min="8449" max="8449" width="3.42578125" customWidth="1"/>
    <col min="8450" max="8450" width="13.7109375" customWidth="1"/>
    <col min="8451" max="8451" width="15.140625" customWidth="1"/>
    <col min="8452" max="8452" width="29.42578125" customWidth="1"/>
    <col min="8453" max="8453" width="25" bestFit="1" customWidth="1"/>
    <col min="8454" max="8454" width="11.28515625" customWidth="1"/>
    <col min="8455" max="8455" width="11.85546875" customWidth="1"/>
    <col min="8456" max="8456" width="13.140625" customWidth="1"/>
    <col min="8458" max="8458" width="10.5703125" bestFit="1" customWidth="1"/>
    <col min="8459" max="8459" width="9.28515625" bestFit="1" customWidth="1"/>
    <col min="8705" max="8705" width="3.42578125" customWidth="1"/>
    <col min="8706" max="8706" width="13.7109375" customWidth="1"/>
    <col min="8707" max="8707" width="15.140625" customWidth="1"/>
    <col min="8708" max="8708" width="29.42578125" customWidth="1"/>
    <col min="8709" max="8709" width="25" bestFit="1" customWidth="1"/>
    <col min="8710" max="8710" width="11.28515625" customWidth="1"/>
    <col min="8711" max="8711" width="11.85546875" customWidth="1"/>
    <col min="8712" max="8712" width="13.140625" customWidth="1"/>
    <col min="8714" max="8714" width="10.5703125" bestFit="1" customWidth="1"/>
    <col min="8715" max="8715" width="9.28515625" bestFit="1" customWidth="1"/>
    <col min="8961" max="8961" width="3.42578125" customWidth="1"/>
    <col min="8962" max="8962" width="13.7109375" customWidth="1"/>
    <col min="8963" max="8963" width="15.140625" customWidth="1"/>
    <col min="8964" max="8964" width="29.42578125" customWidth="1"/>
    <col min="8965" max="8965" width="25" bestFit="1" customWidth="1"/>
    <col min="8966" max="8966" width="11.28515625" customWidth="1"/>
    <col min="8967" max="8967" width="11.85546875" customWidth="1"/>
    <col min="8968" max="8968" width="13.140625" customWidth="1"/>
    <col min="8970" max="8970" width="10.5703125" bestFit="1" customWidth="1"/>
    <col min="8971" max="8971" width="9.28515625" bestFit="1" customWidth="1"/>
    <col min="9217" max="9217" width="3.42578125" customWidth="1"/>
    <col min="9218" max="9218" width="13.7109375" customWidth="1"/>
    <col min="9219" max="9219" width="15.140625" customWidth="1"/>
    <col min="9220" max="9220" width="29.42578125" customWidth="1"/>
    <col min="9221" max="9221" width="25" bestFit="1" customWidth="1"/>
    <col min="9222" max="9222" width="11.28515625" customWidth="1"/>
    <col min="9223" max="9223" width="11.85546875" customWidth="1"/>
    <col min="9224" max="9224" width="13.140625" customWidth="1"/>
    <col min="9226" max="9226" width="10.5703125" bestFit="1" customWidth="1"/>
    <col min="9227" max="9227" width="9.28515625" bestFit="1" customWidth="1"/>
    <col min="9473" max="9473" width="3.42578125" customWidth="1"/>
    <col min="9474" max="9474" width="13.7109375" customWidth="1"/>
    <col min="9475" max="9475" width="15.140625" customWidth="1"/>
    <col min="9476" max="9476" width="29.42578125" customWidth="1"/>
    <col min="9477" max="9477" width="25" bestFit="1" customWidth="1"/>
    <col min="9478" max="9478" width="11.28515625" customWidth="1"/>
    <col min="9479" max="9479" width="11.85546875" customWidth="1"/>
    <col min="9480" max="9480" width="13.140625" customWidth="1"/>
    <col min="9482" max="9482" width="10.5703125" bestFit="1" customWidth="1"/>
    <col min="9483" max="9483" width="9.28515625" bestFit="1" customWidth="1"/>
    <col min="9729" max="9729" width="3.42578125" customWidth="1"/>
    <col min="9730" max="9730" width="13.7109375" customWidth="1"/>
    <col min="9731" max="9731" width="15.140625" customWidth="1"/>
    <col min="9732" max="9732" width="29.42578125" customWidth="1"/>
    <col min="9733" max="9733" width="25" bestFit="1" customWidth="1"/>
    <col min="9734" max="9734" width="11.28515625" customWidth="1"/>
    <col min="9735" max="9735" width="11.85546875" customWidth="1"/>
    <col min="9736" max="9736" width="13.140625" customWidth="1"/>
    <col min="9738" max="9738" width="10.5703125" bestFit="1" customWidth="1"/>
    <col min="9739" max="9739" width="9.28515625" bestFit="1" customWidth="1"/>
    <col min="9985" max="9985" width="3.42578125" customWidth="1"/>
    <col min="9986" max="9986" width="13.7109375" customWidth="1"/>
    <col min="9987" max="9987" width="15.140625" customWidth="1"/>
    <col min="9988" max="9988" width="29.42578125" customWidth="1"/>
    <col min="9989" max="9989" width="25" bestFit="1" customWidth="1"/>
    <col min="9990" max="9990" width="11.28515625" customWidth="1"/>
    <col min="9991" max="9991" width="11.85546875" customWidth="1"/>
    <col min="9992" max="9992" width="13.140625" customWidth="1"/>
    <col min="9994" max="9994" width="10.5703125" bestFit="1" customWidth="1"/>
    <col min="9995" max="9995" width="9.28515625" bestFit="1" customWidth="1"/>
    <col min="10241" max="10241" width="3.42578125" customWidth="1"/>
    <col min="10242" max="10242" width="13.7109375" customWidth="1"/>
    <col min="10243" max="10243" width="15.140625" customWidth="1"/>
    <col min="10244" max="10244" width="29.42578125" customWidth="1"/>
    <col min="10245" max="10245" width="25" bestFit="1" customWidth="1"/>
    <col min="10246" max="10246" width="11.28515625" customWidth="1"/>
    <col min="10247" max="10247" width="11.85546875" customWidth="1"/>
    <col min="10248" max="10248" width="13.140625" customWidth="1"/>
    <col min="10250" max="10250" width="10.5703125" bestFit="1" customWidth="1"/>
    <col min="10251" max="10251" width="9.28515625" bestFit="1" customWidth="1"/>
    <col min="10497" max="10497" width="3.42578125" customWidth="1"/>
    <col min="10498" max="10498" width="13.7109375" customWidth="1"/>
    <col min="10499" max="10499" width="15.140625" customWidth="1"/>
    <col min="10500" max="10500" width="29.42578125" customWidth="1"/>
    <col min="10501" max="10501" width="25" bestFit="1" customWidth="1"/>
    <col min="10502" max="10502" width="11.28515625" customWidth="1"/>
    <col min="10503" max="10503" width="11.85546875" customWidth="1"/>
    <col min="10504" max="10504" width="13.140625" customWidth="1"/>
    <col min="10506" max="10506" width="10.5703125" bestFit="1" customWidth="1"/>
    <col min="10507" max="10507" width="9.28515625" bestFit="1" customWidth="1"/>
    <col min="10753" max="10753" width="3.42578125" customWidth="1"/>
    <col min="10754" max="10754" width="13.7109375" customWidth="1"/>
    <col min="10755" max="10755" width="15.140625" customWidth="1"/>
    <col min="10756" max="10756" width="29.42578125" customWidth="1"/>
    <col min="10757" max="10757" width="25" bestFit="1" customWidth="1"/>
    <col min="10758" max="10758" width="11.28515625" customWidth="1"/>
    <col min="10759" max="10759" width="11.85546875" customWidth="1"/>
    <col min="10760" max="10760" width="13.140625" customWidth="1"/>
    <col min="10762" max="10762" width="10.5703125" bestFit="1" customWidth="1"/>
    <col min="10763" max="10763" width="9.28515625" bestFit="1" customWidth="1"/>
    <col min="11009" max="11009" width="3.42578125" customWidth="1"/>
    <col min="11010" max="11010" width="13.7109375" customWidth="1"/>
    <col min="11011" max="11011" width="15.140625" customWidth="1"/>
    <col min="11012" max="11012" width="29.42578125" customWidth="1"/>
    <col min="11013" max="11013" width="25" bestFit="1" customWidth="1"/>
    <col min="11014" max="11014" width="11.28515625" customWidth="1"/>
    <col min="11015" max="11015" width="11.85546875" customWidth="1"/>
    <col min="11016" max="11016" width="13.140625" customWidth="1"/>
    <col min="11018" max="11018" width="10.5703125" bestFit="1" customWidth="1"/>
    <col min="11019" max="11019" width="9.28515625" bestFit="1" customWidth="1"/>
    <col min="11265" max="11265" width="3.42578125" customWidth="1"/>
    <col min="11266" max="11266" width="13.7109375" customWidth="1"/>
    <col min="11267" max="11267" width="15.140625" customWidth="1"/>
    <col min="11268" max="11268" width="29.42578125" customWidth="1"/>
    <col min="11269" max="11269" width="25" bestFit="1" customWidth="1"/>
    <col min="11270" max="11270" width="11.28515625" customWidth="1"/>
    <col min="11271" max="11271" width="11.85546875" customWidth="1"/>
    <col min="11272" max="11272" width="13.140625" customWidth="1"/>
    <col min="11274" max="11274" width="10.5703125" bestFit="1" customWidth="1"/>
    <col min="11275" max="11275" width="9.28515625" bestFit="1" customWidth="1"/>
    <col min="11521" max="11521" width="3.42578125" customWidth="1"/>
    <col min="11522" max="11522" width="13.7109375" customWidth="1"/>
    <col min="11523" max="11523" width="15.140625" customWidth="1"/>
    <col min="11524" max="11524" width="29.42578125" customWidth="1"/>
    <col min="11525" max="11525" width="25" bestFit="1" customWidth="1"/>
    <col min="11526" max="11526" width="11.28515625" customWidth="1"/>
    <col min="11527" max="11527" width="11.85546875" customWidth="1"/>
    <col min="11528" max="11528" width="13.140625" customWidth="1"/>
    <col min="11530" max="11530" width="10.5703125" bestFit="1" customWidth="1"/>
    <col min="11531" max="11531" width="9.28515625" bestFit="1" customWidth="1"/>
    <col min="11777" max="11777" width="3.42578125" customWidth="1"/>
    <col min="11778" max="11778" width="13.7109375" customWidth="1"/>
    <col min="11779" max="11779" width="15.140625" customWidth="1"/>
    <col min="11780" max="11780" width="29.42578125" customWidth="1"/>
    <col min="11781" max="11781" width="25" bestFit="1" customWidth="1"/>
    <col min="11782" max="11782" width="11.28515625" customWidth="1"/>
    <col min="11783" max="11783" width="11.85546875" customWidth="1"/>
    <col min="11784" max="11784" width="13.140625" customWidth="1"/>
    <col min="11786" max="11786" width="10.5703125" bestFit="1" customWidth="1"/>
    <col min="11787" max="11787" width="9.28515625" bestFit="1" customWidth="1"/>
    <col min="12033" max="12033" width="3.42578125" customWidth="1"/>
    <col min="12034" max="12034" width="13.7109375" customWidth="1"/>
    <col min="12035" max="12035" width="15.140625" customWidth="1"/>
    <col min="12036" max="12036" width="29.42578125" customWidth="1"/>
    <col min="12037" max="12037" width="25" bestFit="1" customWidth="1"/>
    <col min="12038" max="12038" width="11.28515625" customWidth="1"/>
    <col min="12039" max="12039" width="11.85546875" customWidth="1"/>
    <col min="12040" max="12040" width="13.140625" customWidth="1"/>
    <col min="12042" max="12042" width="10.5703125" bestFit="1" customWidth="1"/>
    <col min="12043" max="12043" width="9.28515625" bestFit="1" customWidth="1"/>
    <col min="12289" max="12289" width="3.42578125" customWidth="1"/>
    <col min="12290" max="12290" width="13.7109375" customWidth="1"/>
    <col min="12291" max="12291" width="15.140625" customWidth="1"/>
    <col min="12292" max="12292" width="29.42578125" customWidth="1"/>
    <col min="12293" max="12293" width="25" bestFit="1" customWidth="1"/>
    <col min="12294" max="12294" width="11.28515625" customWidth="1"/>
    <col min="12295" max="12295" width="11.85546875" customWidth="1"/>
    <col min="12296" max="12296" width="13.140625" customWidth="1"/>
    <col min="12298" max="12298" width="10.5703125" bestFit="1" customWidth="1"/>
    <col min="12299" max="12299" width="9.28515625" bestFit="1" customWidth="1"/>
    <col min="12545" max="12545" width="3.42578125" customWidth="1"/>
    <col min="12546" max="12546" width="13.7109375" customWidth="1"/>
    <col min="12547" max="12547" width="15.140625" customWidth="1"/>
    <col min="12548" max="12548" width="29.42578125" customWidth="1"/>
    <col min="12549" max="12549" width="25" bestFit="1" customWidth="1"/>
    <col min="12550" max="12550" width="11.28515625" customWidth="1"/>
    <col min="12551" max="12551" width="11.85546875" customWidth="1"/>
    <col min="12552" max="12552" width="13.140625" customWidth="1"/>
    <col min="12554" max="12554" width="10.5703125" bestFit="1" customWidth="1"/>
    <col min="12555" max="12555" width="9.28515625" bestFit="1" customWidth="1"/>
    <col min="12801" max="12801" width="3.42578125" customWidth="1"/>
    <col min="12802" max="12802" width="13.7109375" customWidth="1"/>
    <col min="12803" max="12803" width="15.140625" customWidth="1"/>
    <col min="12804" max="12804" width="29.42578125" customWidth="1"/>
    <col min="12805" max="12805" width="25" bestFit="1" customWidth="1"/>
    <col min="12806" max="12806" width="11.28515625" customWidth="1"/>
    <col min="12807" max="12807" width="11.85546875" customWidth="1"/>
    <col min="12808" max="12808" width="13.140625" customWidth="1"/>
    <col min="12810" max="12810" width="10.5703125" bestFit="1" customWidth="1"/>
    <col min="12811" max="12811" width="9.28515625" bestFit="1" customWidth="1"/>
    <col min="13057" max="13057" width="3.42578125" customWidth="1"/>
    <col min="13058" max="13058" width="13.7109375" customWidth="1"/>
    <col min="13059" max="13059" width="15.140625" customWidth="1"/>
    <col min="13060" max="13060" width="29.42578125" customWidth="1"/>
    <col min="13061" max="13061" width="25" bestFit="1" customWidth="1"/>
    <col min="13062" max="13062" width="11.28515625" customWidth="1"/>
    <col min="13063" max="13063" width="11.85546875" customWidth="1"/>
    <col min="13064" max="13064" width="13.140625" customWidth="1"/>
    <col min="13066" max="13066" width="10.5703125" bestFit="1" customWidth="1"/>
    <col min="13067" max="13067" width="9.28515625" bestFit="1" customWidth="1"/>
    <col min="13313" max="13313" width="3.42578125" customWidth="1"/>
    <col min="13314" max="13314" width="13.7109375" customWidth="1"/>
    <col min="13315" max="13315" width="15.140625" customWidth="1"/>
    <col min="13316" max="13316" width="29.42578125" customWidth="1"/>
    <col min="13317" max="13317" width="25" bestFit="1" customWidth="1"/>
    <col min="13318" max="13318" width="11.28515625" customWidth="1"/>
    <col min="13319" max="13319" width="11.85546875" customWidth="1"/>
    <col min="13320" max="13320" width="13.140625" customWidth="1"/>
    <col min="13322" max="13322" width="10.5703125" bestFit="1" customWidth="1"/>
    <col min="13323" max="13323" width="9.28515625" bestFit="1" customWidth="1"/>
    <col min="13569" max="13569" width="3.42578125" customWidth="1"/>
    <col min="13570" max="13570" width="13.7109375" customWidth="1"/>
    <col min="13571" max="13571" width="15.140625" customWidth="1"/>
    <col min="13572" max="13572" width="29.42578125" customWidth="1"/>
    <col min="13573" max="13573" width="25" bestFit="1" customWidth="1"/>
    <col min="13574" max="13574" width="11.28515625" customWidth="1"/>
    <col min="13575" max="13575" width="11.85546875" customWidth="1"/>
    <col min="13576" max="13576" width="13.140625" customWidth="1"/>
    <col min="13578" max="13578" width="10.5703125" bestFit="1" customWidth="1"/>
    <col min="13579" max="13579" width="9.28515625" bestFit="1" customWidth="1"/>
    <col min="13825" max="13825" width="3.42578125" customWidth="1"/>
    <col min="13826" max="13826" width="13.7109375" customWidth="1"/>
    <col min="13827" max="13827" width="15.140625" customWidth="1"/>
    <col min="13828" max="13828" width="29.42578125" customWidth="1"/>
    <col min="13829" max="13829" width="25" bestFit="1" customWidth="1"/>
    <col min="13830" max="13830" width="11.28515625" customWidth="1"/>
    <col min="13831" max="13831" width="11.85546875" customWidth="1"/>
    <col min="13832" max="13832" width="13.140625" customWidth="1"/>
    <col min="13834" max="13834" width="10.5703125" bestFit="1" customWidth="1"/>
    <col min="13835" max="13835" width="9.28515625" bestFit="1" customWidth="1"/>
    <col min="14081" max="14081" width="3.42578125" customWidth="1"/>
    <col min="14082" max="14082" width="13.7109375" customWidth="1"/>
    <col min="14083" max="14083" width="15.140625" customWidth="1"/>
    <col min="14084" max="14084" width="29.42578125" customWidth="1"/>
    <col min="14085" max="14085" width="25" bestFit="1" customWidth="1"/>
    <col min="14086" max="14086" width="11.28515625" customWidth="1"/>
    <col min="14087" max="14087" width="11.85546875" customWidth="1"/>
    <col min="14088" max="14088" width="13.140625" customWidth="1"/>
    <col min="14090" max="14090" width="10.5703125" bestFit="1" customWidth="1"/>
    <col min="14091" max="14091" width="9.28515625" bestFit="1" customWidth="1"/>
    <col min="14337" max="14337" width="3.42578125" customWidth="1"/>
    <col min="14338" max="14338" width="13.7109375" customWidth="1"/>
    <col min="14339" max="14339" width="15.140625" customWidth="1"/>
    <col min="14340" max="14340" width="29.42578125" customWidth="1"/>
    <col min="14341" max="14341" width="25" bestFit="1" customWidth="1"/>
    <col min="14342" max="14342" width="11.28515625" customWidth="1"/>
    <col min="14343" max="14343" width="11.85546875" customWidth="1"/>
    <col min="14344" max="14344" width="13.140625" customWidth="1"/>
    <col min="14346" max="14346" width="10.5703125" bestFit="1" customWidth="1"/>
    <col min="14347" max="14347" width="9.28515625" bestFit="1" customWidth="1"/>
    <col min="14593" max="14593" width="3.42578125" customWidth="1"/>
    <col min="14594" max="14594" width="13.7109375" customWidth="1"/>
    <col min="14595" max="14595" width="15.140625" customWidth="1"/>
    <col min="14596" max="14596" width="29.42578125" customWidth="1"/>
    <col min="14597" max="14597" width="25" bestFit="1" customWidth="1"/>
    <col min="14598" max="14598" width="11.28515625" customWidth="1"/>
    <col min="14599" max="14599" width="11.85546875" customWidth="1"/>
    <col min="14600" max="14600" width="13.140625" customWidth="1"/>
    <col min="14602" max="14602" width="10.5703125" bestFit="1" customWidth="1"/>
    <col min="14603" max="14603" width="9.28515625" bestFit="1" customWidth="1"/>
    <col min="14849" max="14849" width="3.42578125" customWidth="1"/>
    <col min="14850" max="14850" width="13.7109375" customWidth="1"/>
    <col min="14851" max="14851" width="15.140625" customWidth="1"/>
    <col min="14852" max="14852" width="29.42578125" customWidth="1"/>
    <col min="14853" max="14853" width="25" bestFit="1" customWidth="1"/>
    <col min="14854" max="14854" width="11.28515625" customWidth="1"/>
    <col min="14855" max="14855" width="11.85546875" customWidth="1"/>
    <col min="14856" max="14856" width="13.140625" customWidth="1"/>
    <col min="14858" max="14858" width="10.5703125" bestFit="1" customWidth="1"/>
    <col min="14859" max="14859" width="9.28515625" bestFit="1" customWidth="1"/>
    <col min="15105" max="15105" width="3.42578125" customWidth="1"/>
    <col min="15106" max="15106" width="13.7109375" customWidth="1"/>
    <col min="15107" max="15107" width="15.140625" customWidth="1"/>
    <col min="15108" max="15108" width="29.42578125" customWidth="1"/>
    <col min="15109" max="15109" width="25" bestFit="1" customWidth="1"/>
    <col min="15110" max="15110" width="11.28515625" customWidth="1"/>
    <col min="15111" max="15111" width="11.85546875" customWidth="1"/>
    <col min="15112" max="15112" width="13.140625" customWidth="1"/>
    <col min="15114" max="15114" width="10.5703125" bestFit="1" customWidth="1"/>
    <col min="15115" max="15115" width="9.28515625" bestFit="1" customWidth="1"/>
    <col min="15361" max="15361" width="3.42578125" customWidth="1"/>
    <col min="15362" max="15362" width="13.7109375" customWidth="1"/>
    <col min="15363" max="15363" width="15.140625" customWidth="1"/>
    <col min="15364" max="15364" width="29.42578125" customWidth="1"/>
    <col min="15365" max="15365" width="25" bestFit="1" customWidth="1"/>
    <col min="15366" max="15366" width="11.28515625" customWidth="1"/>
    <col min="15367" max="15367" width="11.85546875" customWidth="1"/>
    <col min="15368" max="15368" width="13.140625" customWidth="1"/>
    <col min="15370" max="15370" width="10.5703125" bestFit="1" customWidth="1"/>
    <col min="15371" max="15371" width="9.28515625" bestFit="1" customWidth="1"/>
    <col min="15617" max="15617" width="3.42578125" customWidth="1"/>
    <col min="15618" max="15618" width="13.7109375" customWidth="1"/>
    <col min="15619" max="15619" width="15.140625" customWidth="1"/>
    <col min="15620" max="15620" width="29.42578125" customWidth="1"/>
    <col min="15621" max="15621" width="25" bestFit="1" customWidth="1"/>
    <col min="15622" max="15622" width="11.28515625" customWidth="1"/>
    <col min="15623" max="15623" width="11.85546875" customWidth="1"/>
    <col min="15624" max="15624" width="13.140625" customWidth="1"/>
    <col min="15626" max="15626" width="10.5703125" bestFit="1" customWidth="1"/>
    <col min="15627" max="15627" width="9.28515625" bestFit="1" customWidth="1"/>
    <col min="15873" max="15873" width="3.42578125" customWidth="1"/>
    <col min="15874" max="15874" width="13.7109375" customWidth="1"/>
    <col min="15875" max="15875" width="15.140625" customWidth="1"/>
    <col min="15876" max="15876" width="29.42578125" customWidth="1"/>
    <col min="15877" max="15877" width="25" bestFit="1" customWidth="1"/>
    <col min="15878" max="15878" width="11.28515625" customWidth="1"/>
    <col min="15879" max="15879" width="11.85546875" customWidth="1"/>
    <col min="15880" max="15880" width="13.140625" customWidth="1"/>
    <col min="15882" max="15882" width="10.5703125" bestFit="1" customWidth="1"/>
    <col min="15883" max="15883" width="9.28515625" bestFit="1" customWidth="1"/>
    <col min="16129" max="16129" width="3.42578125" customWidth="1"/>
    <col min="16130" max="16130" width="13.7109375" customWidth="1"/>
    <col min="16131" max="16131" width="15.140625" customWidth="1"/>
    <col min="16132" max="16132" width="29.42578125" customWidth="1"/>
    <col min="16133" max="16133" width="25" bestFit="1" customWidth="1"/>
    <col min="16134" max="16134" width="11.28515625" customWidth="1"/>
    <col min="16135" max="16135" width="11.85546875" customWidth="1"/>
    <col min="16136" max="16136" width="13.140625" customWidth="1"/>
    <col min="16138" max="16138" width="10.5703125" bestFit="1" customWidth="1"/>
    <col min="16139" max="16139" width="9.28515625" bestFit="1" customWidth="1"/>
  </cols>
  <sheetData>
    <row r="1" spans="2:8" ht="19.5" thickBot="1" x14ac:dyDescent="0.35">
      <c r="B1" s="50" t="s">
        <v>52</v>
      </c>
      <c r="C1" s="50"/>
      <c r="D1" s="50"/>
      <c r="E1" s="50"/>
      <c r="F1" s="50"/>
      <c r="G1" s="50"/>
      <c r="H1" s="50"/>
    </row>
    <row r="2" spans="2:8" ht="17.45" customHeight="1" x14ac:dyDescent="0.25">
      <c r="B2" s="17" t="s">
        <v>2</v>
      </c>
      <c r="C2" s="18" t="s">
        <v>3</v>
      </c>
      <c r="D2" s="19" t="s">
        <v>4</v>
      </c>
      <c r="E2" s="19" t="s">
        <v>5</v>
      </c>
      <c r="F2" s="19" t="s">
        <v>6</v>
      </c>
      <c r="G2" s="19" t="s">
        <v>11</v>
      </c>
      <c r="H2" s="19" t="s">
        <v>53</v>
      </c>
    </row>
    <row r="3" spans="2:8" x14ac:dyDescent="0.25">
      <c r="B3" s="5">
        <v>44250</v>
      </c>
      <c r="C3" s="6">
        <v>8649088</v>
      </c>
      <c r="D3" s="6" t="s">
        <v>54</v>
      </c>
      <c r="E3" s="6" t="s">
        <v>55</v>
      </c>
      <c r="F3" s="20">
        <v>29</v>
      </c>
      <c r="G3" s="20">
        <v>1750</v>
      </c>
      <c r="H3" s="21">
        <f>F3*G3</f>
        <v>50750</v>
      </c>
    </row>
    <row r="4" spans="2:8" x14ac:dyDescent="0.25">
      <c r="B4" s="5">
        <v>44263</v>
      </c>
      <c r="C4" s="6">
        <v>8649091</v>
      </c>
      <c r="D4" s="6" t="s">
        <v>56</v>
      </c>
      <c r="E4" s="6" t="s">
        <v>55</v>
      </c>
      <c r="F4" s="20">
        <v>33</v>
      </c>
      <c r="G4" s="20">
        <v>1400</v>
      </c>
      <c r="H4" s="21">
        <f>F4*G4</f>
        <v>46200</v>
      </c>
    </row>
    <row r="5" spans="2:8" x14ac:dyDescent="0.25">
      <c r="B5" s="5">
        <v>44274</v>
      </c>
      <c r="C5" s="6">
        <v>8649093</v>
      </c>
      <c r="D5" s="6" t="s">
        <v>54</v>
      </c>
      <c r="E5" s="6" t="s">
        <v>55</v>
      </c>
      <c r="F5" s="20">
        <v>30</v>
      </c>
      <c r="G5" s="20">
        <v>1750</v>
      </c>
      <c r="H5" s="21">
        <f>F5*G5</f>
        <v>52500</v>
      </c>
    </row>
    <row r="6" spans="2:8" x14ac:dyDescent="0.25">
      <c r="B6" s="5">
        <v>44319</v>
      </c>
      <c r="C6" s="5"/>
      <c r="D6" s="6" t="s">
        <v>54</v>
      </c>
      <c r="E6" s="6" t="s">
        <v>55</v>
      </c>
      <c r="F6" s="20">
        <v>50</v>
      </c>
      <c r="G6" s="20">
        <v>1750</v>
      </c>
      <c r="H6" s="78">
        <v>87500</v>
      </c>
    </row>
    <row r="7" spans="2:8" x14ac:dyDescent="0.25">
      <c r="B7" s="5">
        <v>44338</v>
      </c>
      <c r="C7" s="6">
        <v>8649103</v>
      </c>
      <c r="D7" s="5" t="s">
        <v>56</v>
      </c>
      <c r="E7" s="5" t="s">
        <v>55</v>
      </c>
      <c r="F7" s="20">
        <v>50</v>
      </c>
      <c r="G7" s="20">
        <v>1750</v>
      </c>
      <c r="H7" s="58">
        <v>87500</v>
      </c>
    </row>
    <row r="8" spans="2:8" x14ac:dyDescent="0.25">
      <c r="B8" s="5">
        <v>44354</v>
      </c>
      <c r="C8" s="6">
        <v>8649104</v>
      </c>
      <c r="D8" s="5" t="s">
        <v>56</v>
      </c>
      <c r="E8" s="5" t="s">
        <v>55</v>
      </c>
      <c r="F8" s="20">
        <v>52</v>
      </c>
      <c r="G8" s="20">
        <v>1750</v>
      </c>
      <c r="H8" s="6">
        <f>52*1750</f>
        <v>91000</v>
      </c>
    </row>
    <row r="9" spans="2:8" x14ac:dyDescent="0.25">
      <c r="B9" s="5">
        <v>44365</v>
      </c>
      <c r="C9" s="6">
        <v>8649107</v>
      </c>
      <c r="D9" s="5" t="s">
        <v>56</v>
      </c>
      <c r="E9" s="5" t="s">
        <v>55</v>
      </c>
      <c r="F9" s="20">
        <v>53</v>
      </c>
      <c r="G9" s="20">
        <v>1750</v>
      </c>
      <c r="H9" s="6">
        <f>53*1750</f>
        <v>92750</v>
      </c>
    </row>
    <row r="10" spans="2:8" x14ac:dyDescent="0.25">
      <c r="B10" s="5"/>
      <c r="C10" s="5"/>
      <c r="D10" s="5"/>
      <c r="E10" s="5"/>
      <c r="F10" s="5"/>
      <c r="G10" s="5"/>
      <c r="H10" s="5"/>
    </row>
    <row r="11" spans="2:8" x14ac:dyDescent="0.25">
      <c r="B11" s="5"/>
      <c r="C11" s="5"/>
      <c r="D11" s="5"/>
      <c r="E11" s="5"/>
      <c r="F11" s="5"/>
      <c r="G11" s="5"/>
      <c r="H11" s="5"/>
    </row>
    <row r="12" spans="2:8" x14ac:dyDescent="0.25">
      <c r="B12" s="5"/>
      <c r="C12" s="5"/>
      <c r="D12" s="5"/>
      <c r="E12" s="5"/>
      <c r="F12" s="5"/>
      <c r="G12" s="5"/>
      <c r="H12" s="5"/>
    </row>
    <row r="13" spans="2:8" x14ac:dyDescent="0.25">
      <c r="B13" s="5"/>
      <c r="C13" s="5"/>
      <c r="D13" s="5"/>
      <c r="E13" s="5"/>
      <c r="F13" s="5"/>
      <c r="G13" s="5"/>
      <c r="H13" s="5"/>
    </row>
    <row r="14" spans="2:8" x14ac:dyDescent="0.25">
      <c r="B14" s="5"/>
      <c r="C14" s="5"/>
      <c r="D14" s="5"/>
      <c r="E14" s="5"/>
      <c r="F14" s="5"/>
      <c r="G14" s="5"/>
      <c r="H14" s="5"/>
    </row>
    <row r="15" spans="2:8" x14ac:dyDescent="0.25">
      <c r="B15" s="5"/>
      <c r="C15" s="5"/>
      <c r="D15" s="5"/>
      <c r="E15" s="5"/>
      <c r="F15" s="5"/>
      <c r="G15" s="5"/>
      <c r="H15" s="5"/>
    </row>
    <row r="16" spans="2:8" x14ac:dyDescent="0.25">
      <c r="B16" s="5"/>
      <c r="C16" s="5"/>
      <c r="D16" s="5"/>
      <c r="E16" s="5"/>
      <c r="F16" s="5"/>
      <c r="G16" s="5"/>
      <c r="H16" s="5"/>
    </row>
    <row r="17" spans="2:8" x14ac:dyDescent="0.25">
      <c r="B17" s="22"/>
      <c r="F17" s="23"/>
      <c r="G17" s="23"/>
      <c r="H17" s="24"/>
    </row>
    <row r="18" spans="2:8" ht="15.75" thickBot="1" x14ac:dyDescent="0.3">
      <c r="B18" s="22"/>
      <c r="F18" s="23"/>
      <c r="G18" s="23"/>
      <c r="H18" s="24"/>
    </row>
    <row r="19" spans="2:8" ht="17.45" customHeight="1" x14ac:dyDescent="0.25">
      <c r="B19" s="17" t="s">
        <v>2</v>
      </c>
      <c r="C19" s="18" t="s">
        <v>3</v>
      </c>
      <c r="D19" s="19" t="s">
        <v>4</v>
      </c>
      <c r="E19" s="19" t="s">
        <v>5</v>
      </c>
      <c r="F19" s="19" t="s">
        <v>6</v>
      </c>
      <c r="G19" s="19" t="s">
        <v>11</v>
      </c>
      <c r="H19" s="19" t="s">
        <v>53</v>
      </c>
    </row>
    <row r="20" spans="2:8" x14ac:dyDescent="0.25">
      <c r="B20" s="5">
        <v>44258</v>
      </c>
      <c r="C20" s="25" t="s">
        <v>57</v>
      </c>
      <c r="D20" s="6" t="s">
        <v>56</v>
      </c>
      <c r="E20" s="6" t="s">
        <v>58</v>
      </c>
      <c r="F20" s="20">
        <v>40</v>
      </c>
      <c r="G20" s="20">
        <f>980*5.83</f>
        <v>5713.4</v>
      </c>
      <c r="H20" s="20">
        <f>5713.4*40</f>
        <v>228536</v>
      </c>
    </row>
    <row r="21" spans="2:8" x14ac:dyDescent="0.25">
      <c r="B21" s="6"/>
      <c r="C21" s="6"/>
      <c r="D21" s="6"/>
      <c r="E21" s="6"/>
      <c r="F21" s="6"/>
      <c r="G21" s="6"/>
      <c r="H21" s="6"/>
    </row>
    <row r="22" spans="2:8" x14ac:dyDescent="0.25">
      <c r="B22" s="6"/>
      <c r="C22" s="6"/>
      <c r="D22" s="6"/>
      <c r="E22" s="6"/>
      <c r="F22" s="6"/>
      <c r="G22" s="6"/>
      <c r="H22" s="6"/>
    </row>
    <row r="23" spans="2:8" x14ac:dyDescent="0.25">
      <c r="B23" s="6"/>
      <c r="C23" s="6"/>
      <c r="D23" s="6"/>
      <c r="E23" s="6"/>
      <c r="F23" s="6"/>
      <c r="G23" s="6"/>
      <c r="H23" s="6"/>
    </row>
    <row r="25" spans="2:8" ht="15.75" thickBot="1" x14ac:dyDescent="0.3"/>
    <row r="26" spans="2:8" x14ac:dyDescent="0.25">
      <c r="B26" s="17" t="s">
        <v>2</v>
      </c>
      <c r="C26" s="18" t="s">
        <v>3</v>
      </c>
      <c r="D26" s="19" t="s">
        <v>4</v>
      </c>
      <c r="E26" s="19" t="s">
        <v>5</v>
      </c>
      <c r="F26" s="19" t="s">
        <v>6</v>
      </c>
      <c r="G26" s="19" t="s">
        <v>11</v>
      </c>
      <c r="H26" s="19" t="s">
        <v>53</v>
      </c>
    </row>
    <row r="27" spans="2:8" x14ac:dyDescent="0.25">
      <c r="B27" s="5">
        <v>44335</v>
      </c>
      <c r="C27" s="6">
        <v>1552</v>
      </c>
      <c r="D27" s="6" t="s">
        <v>56</v>
      </c>
      <c r="E27" s="6" t="s">
        <v>225</v>
      </c>
      <c r="F27" s="6" t="s">
        <v>226</v>
      </c>
      <c r="G27" s="6">
        <v>110</v>
      </c>
      <c r="H27" s="58">
        <v>12100</v>
      </c>
    </row>
    <row r="28" spans="2:8" x14ac:dyDescent="0.25">
      <c r="B28" s="6"/>
      <c r="C28" s="6"/>
      <c r="D28" s="6"/>
      <c r="E28" s="6"/>
      <c r="F28" s="6"/>
      <c r="G28" s="6"/>
      <c r="H28" s="6"/>
    </row>
    <row r="40" spans="1:1" x14ac:dyDescent="0.25">
      <c r="A40" s="79"/>
    </row>
    <row r="41" spans="1:1" x14ac:dyDescent="0.25">
      <c r="A41" s="64"/>
    </row>
    <row r="42" spans="1:1" x14ac:dyDescent="0.25">
      <c r="A42" s="64"/>
    </row>
    <row r="43" spans="1:1" x14ac:dyDescent="0.25">
      <c r="A43" s="64"/>
    </row>
    <row r="44" spans="1:1" x14ac:dyDescent="0.25">
      <c r="A44" s="64"/>
    </row>
    <row r="45" spans="1:1" x14ac:dyDescent="0.25">
      <c r="A45" s="64"/>
    </row>
    <row r="46" spans="1:1" x14ac:dyDescent="0.25">
      <c r="A46" s="64"/>
    </row>
    <row r="47" spans="1:1" x14ac:dyDescent="0.25">
      <c r="A47" s="64"/>
    </row>
    <row r="48" spans="1:1" x14ac:dyDescent="0.25">
      <c r="A48" s="80"/>
    </row>
  </sheetData>
  <mergeCells count="1">
    <mergeCell ref="B1:H1"/>
  </mergeCells>
  <pageMargins left="0.7" right="0.7" top="0.75" bottom="0.75" header="0.3" footer="0.3"/>
  <pageSetup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C2F05-C9AF-4980-AA38-13DEACAE6B21}">
  <dimension ref="A1:I8"/>
  <sheetViews>
    <sheetView workbookViewId="0">
      <selection activeCell="A8" sqref="A8:G8"/>
    </sheetView>
  </sheetViews>
  <sheetFormatPr defaultRowHeight="15" x14ac:dyDescent="0.25"/>
  <cols>
    <col min="1" max="1" width="12.140625" customWidth="1"/>
    <col min="2" max="2" width="15.7109375" customWidth="1"/>
    <col min="3" max="3" width="26" customWidth="1"/>
    <col min="4" max="4" width="20.85546875" customWidth="1"/>
    <col min="5" max="5" width="11.28515625" customWidth="1"/>
    <col min="6" max="6" width="10.85546875" customWidth="1"/>
    <col min="7" max="7" width="12.42578125" customWidth="1"/>
    <col min="257" max="257" width="12.140625" customWidth="1"/>
    <col min="258" max="258" width="15.7109375" customWidth="1"/>
    <col min="259" max="259" width="26" customWidth="1"/>
    <col min="260" max="260" width="20.85546875" customWidth="1"/>
    <col min="261" max="261" width="11.28515625" customWidth="1"/>
    <col min="262" max="262" width="10.85546875" customWidth="1"/>
    <col min="263" max="263" width="12.42578125" customWidth="1"/>
    <col min="513" max="513" width="12.140625" customWidth="1"/>
    <col min="514" max="514" width="15.7109375" customWidth="1"/>
    <col min="515" max="515" width="26" customWidth="1"/>
    <col min="516" max="516" width="20.85546875" customWidth="1"/>
    <col min="517" max="517" width="11.28515625" customWidth="1"/>
    <col min="518" max="518" width="10.85546875" customWidth="1"/>
    <col min="519" max="519" width="12.42578125" customWidth="1"/>
    <col min="769" max="769" width="12.140625" customWidth="1"/>
    <col min="770" max="770" width="15.7109375" customWidth="1"/>
    <col min="771" max="771" width="26" customWidth="1"/>
    <col min="772" max="772" width="20.85546875" customWidth="1"/>
    <col min="773" max="773" width="11.28515625" customWidth="1"/>
    <col min="774" max="774" width="10.85546875" customWidth="1"/>
    <col min="775" max="775" width="12.42578125" customWidth="1"/>
    <col min="1025" max="1025" width="12.140625" customWidth="1"/>
    <col min="1026" max="1026" width="15.7109375" customWidth="1"/>
    <col min="1027" max="1027" width="26" customWidth="1"/>
    <col min="1028" max="1028" width="20.85546875" customWidth="1"/>
    <col min="1029" max="1029" width="11.28515625" customWidth="1"/>
    <col min="1030" max="1030" width="10.85546875" customWidth="1"/>
    <col min="1031" max="1031" width="12.42578125" customWidth="1"/>
    <col min="1281" max="1281" width="12.140625" customWidth="1"/>
    <col min="1282" max="1282" width="15.7109375" customWidth="1"/>
    <col min="1283" max="1283" width="26" customWidth="1"/>
    <col min="1284" max="1284" width="20.85546875" customWidth="1"/>
    <col min="1285" max="1285" width="11.28515625" customWidth="1"/>
    <col min="1286" max="1286" width="10.85546875" customWidth="1"/>
    <col min="1287" max="1287" width="12.42578125" customWidth="1"/>
    <col min="1537" max="1537" width="12.140625" customWidth="1"/>
    <col min="1538" max="1538" width="15.7109375" customWidth="1"/>
    <col min="1539" max="1539" width="26" customWidth="1"/>
    <col min="1540" max="1540" width="20.85546875" customWidth="1"/>
    <col min="1541" max="1541" width="11.28515625" customWidth="1"/>
    <col min="1542" max="1542" width="10.85546875" customWidth="1"/>
    <col min="1543" max="1543" width="12.42578125" customWidth="1"/>
    <col min="1793" max="1793" width="12.140625" customWidth="1"/>
    <col min="1794" max="1794" width="15.7109375" customWidth="1"/>
    <col min="1795" max="1795" width="26" customWidth="1"/>
    <col min="1796" max="1796" width="20.85546875" customWidth="1"/>
    <col min="1797" max="1797" width="11.28515625" customWidth="1"/>
    <col min="1798" max="1798" width="10.85546875" customWidth="1"/>
    <col min="1799" max="1799" width="12.42578125" customWidth="1"/>
    <col min="2049" max="2049" width="12.140625" customWidth="1"/>
    <col min="2050" max="2050" width="15.7109375" customWidth="1"/>
    <col min="2051" max="2051" width="26" customWidth="1"/>
    <col min="2052" max="2052" width="20.85546875" customWidth="1"/>
    <col min="2053" max="2053" width="11.28515625" customWidth="1"/>
    <col min="2054" max="2054" width="10.85546875" customWidth="1"/>
    <col min="2055" max="2055" width="12.42578125" customWidth="1"/>
    <col min="2305" max="2305" width="12.140625" customWidth="1"/>
    <col min="2306" max="2306" width="15.7109375" customWidth="1"/>
    <col min="2307" max="2307" width="26" customWidth="1"/>
    <col min="2308" max="2308" width="20.85546875" customWidth="1"/>
    <col min="2309" max="2309" width="11.28515625" customWidth="1"/>
    <col min="2310" max="2310" width="10.85546875" customWidth="1"/>
    <col min="2311" max="2311" width="12.42578125" customWidth="1"/>
    <col min="2561" max="2561" width="12.140625" customWidth="1"/>
    <col min="2562" max="2562" width="15.7109375" customWidth="1"/>
    <col min="2563" max="2563" width="26" customWidth="1"/>
    <col min="2564" max="2564" width="20.85546875" customWidth="1"/>
    <col min="2565" max="2565" width="11.28515625" customWidth="1"/>
    <col min="2566" max="2566" width="10.85546875" customWidth="1"/>
    <col min="2567" max="2567" width="12.42578125" customWidth="1"/>
    <col min="2817" max="2817" width="12.140625" customWidth="1"/>
    <col min="2818" max="2818" width="15.7109375" customWidth="1"/>
    <col min="2819" max="2819" width="26" customWidth="1"/>
    <col min="2820" max="2820" width="20.85546875" customWidth="1"/>
    <col min="2821" max="2821" width="11.28515625" customWidth="1"/>
    <col min="2822" max="2822" width="10.85546875" customWidth="1"/>
    <col min="2823" max="2823" width="12.42578125" customWidth="1"/>
    <col min="3073" max="3073" width="12.140625" customWidth="1"/>
    <col min="3074" max="3074" width="15.7109375" customWidth="1"/>
    <col min="3075" max="3075" width="26" customWidth="1"/>
    <col min="3076" max="3076" width="20.85546875" customWidth="1"/>
    <col min="3077" max="3077" width="11.28515625" customWidth="1"/>
    <col min="3078" max="3078" width="10.85546875" customWidth="1"/>
    <col min="3079" max="3079" width="12.42578125" customWidth="1"/>
    <col min="3329" max="3329" width="12.140625" customWidth="1"/>
    <col min="3330" max="3330" width="15.7109375" customWidth="1"/>
    <col min="3331" max="3331" width="26" customWidth="1"/>
    <col min="3332" max="3332" width="20.85546875" customWidth="1"/>
    <col min="3333" max="3333" width="11.28515625" customWidth="1"/>
    <col min="3334" max="3334" width="10.85546875" customWidth="1"/>
    <col min="3335" max="3335" width="12.42578125" customWidth="1"/>
    <col min="3585" max="3585" width="12.140625" customWidth="1"/>
    <col min="3586" max="3586" width="15.7109375" customWidth="1"/>
    <col min="3587" max="3587" width="26" customWidth="1"/>
    <col min="3588" max="3588" width="20.85546875" customWidth="1"/>
    <col min="3589" max="3589" width="11.28515625" customWidth="1"/>
    <col min="3590" max="3590" width="10.85546875" customWidth="1"/>
    <col min="3591" max="3591" width="12.42578125" customWidth="1"/>
    <col min="3841" max="3841" width="12.140625" customWidth="1"/>
    <col min="3842" max="3842" width="15.7109375" customWidth="1"/>
    <col min="3843" max="3843" width="26" customWidth="1"/>
    <col min="3844" max="3844" width="20.85546875" customWidth="1"/>
    <col min="3845" max="3845" width="11.28515625" customWidth="1"/>
    <col min="3846" max="3846" width="10.85546875" customWidth="1"/>
    <col min="3847" max="3847" width="12.42578125" customWidth="1"/>
    <col min="4097" max="4097" width="12.140625" customWidth="1"/>
    <col min="4098" max="4098" width="15.7109375" customWidth="1"/>
    <col min="4099" max="4099" width="26" customWidth="1"/>
    <col min="4100" max="4100" width="20.85546875" customWidth="1"/>
    <col min="4101" max="4101" width="11.28515625" customWidth="1"/>
    <col min="4102" max="4102" width="10.85546875" customWidth="1"/>
    <col min="4103" max="4103" width="12.42578125" customWidth="1"/>
    <col min="4353" max="4353" width="12.140625" customWidth="1"/>
    <col min="4354" max="4354" width="15.7109375" customWidth="1"/>
    <col min="4355" max="4355" width="26" customWidth="1"/>
    <col min="4356" max="4356" width="20.85546875" customWidth="1"/>
    <col min="4357" max="4357" width="11.28515625" customWidth="1"/>
    <col min="4358" max="4358" width="10.85546875" customWidth="1"/>
    <col min="4359" max="4359" width="12.42578125" customWidth="1"/>
    <col min="4609" max="4609" width="12.140625" customWidth="1"/>
    <col min="4610" max="4610" width="15.7109375" customWidth="1"/>
    <col min="4611" max="4611" width="26" customWidth="1"/>
    <col min="4612" max="4612" width="20.85546875" customWidth="1"/>
    <col min="4613" max="4613" width="11.28515625" customWidth="1"/>
    <col min="4614" max="4614" width="10.85546875" customWidth="1"/>
    <col min="4615" max="4615" width="12.42578125" customWidth="1"/>
    <col min="4865" max="4865" width="12.140625" customWidth="1"/>
    <col min="4866" max="4866" width="15.7109375" customWidth="1"/>
    <col min="4867" max="4867" width="26" customWidth="1"/>
    <col min="4868" max="4868" width="20.85546875" customWidth="1"/>
    <col min="4869" max="4869" width="11.28515625" customWidth="1"/>
    <col min="4870" max="4870" width="10.85546875" customWidth="1"/>
    <col min="4871" max="4871" width="12.42578125" customWidth="1"/>
    <col min="5121" max="5121" width="12.140625" customWidth="1"/>
    <col min="5122" max="5122" width="15.7109375" customWidth="1"/>
    <col min="5123" max="5123" width="26" customWidth="1"/>
    <col min="5124" max="5124" width="20.85546875" customWidth="1"/>
    <col min="5125" max="5125" width="11.28515625" customWidth="1"/>
    <col min="5126" max="5126" width="10.85546875" customWidth="1"/>
    <col min="5127" max="5127" width="12.42578125" customWidth="1"/>
    <col min="5377" max="5377" width="12.140625" customWidth="1"/>
    <col min="5378" max="5378" width="15.7109375" customWidth="1"/>
    <col min="5379" max="5379" width="26" customWidth="1"/>
    <col min="5380" max="5380" width="20.85546875" customWidth="1"/>
    <col min="5381" max="5381" width="11.28515625" customWidth="1"/>
    <col min="5382" max="5382" width="10.85546875" customWidth="1"/>
    <col min="5383" max="5383" width="12.42578125" customWidth="1"/>
    <col min="5633" max="5633" width="12.140625" customWidth="1"/>
    <col min="5634" max="5634" width="15.7109375" customWidth="1"/>
    <col min="5635" max="5635" width="26" customWidth="1"/>
    <col min="5636" max="5636" width="20.85546875" customWidth="1"/>
    <col min="5637" max="5637" width="11.28515625" customWidth="1"/>
    <col min="5638" max="5638" width="10.85546875" customWidth="1"/>
    <col min="5639" max="5639" width="12.42578125" customWidth="1"/>
    <col min="5889" max="5889" width="12.140625" customWidth="1"/>
    <col min="5890" max="5890" width="15.7109375" customWidth="1"/>
    <col min="5891" max="5891" width="26" customWidth="1"/>
    <col min="5892" max="5892" width="20.85546875" customWidth="1"/>
    <col min="5893" max="5893" width="11.28515625" customWidth="1"/>
    <col min="5894" max="5894" width="10.85546875" customWidth="1"/>
    <col min="5895" max="5895" width="12.42578125" customWidth="1"/>
    <col min="6145" max="6145" width="12.140625" customWidth="1"/>
    <col min="6146" max="6146" width="15.7109375" customWidth="1"/>
    <col min="6147" max="6147" width="26" customWidth="1"/>
    <col min="6148" max="6148" width="20.85546875" customWidth="1"/>
    <col min="6149" max="6149" width="11.28515625" customWidth="1"/>
    <col min="6150" max="6150" width="10.85546875" customWidth="1"/>
    <col min="6151" max="6151" width="12.42578125" customWidth="1"/>
    <col min="6401" max="6401" width="12.140625" customWidth="1"/>
    <col min="6402" max="6402" width="15.7109375" customWidth="1"/>
    <col min="6403" max="6403" width="26" customWidth="1"/>
    <col min="6404" max="6404" width="20.85546875" customWidth="1"/>
    <col min="6405" max="6405" width="11.28515625" customWidth="1"/>
    <col min="6406" max="6406" width="10.85546875" customWidth="1"/>
    <col min="6407" max="6407" width="12.42578125" customWidth="1"/>
    <col min="6657" max="6657" width="12.140625" customWidth="1"/>
    <col min="6658" max="6658" width="15.7109375" customWidth="1"/>
    <col min="6659" max="6659" width="26" customWidth="1"/>
    <col min="6660" max="6660" width="20.85546875" customWidth="1"/>
    <col min="6661" max="6661" width="11.28515625" customWidth="1"/>
    <col min="6662" max="6662" width="10.85546875" customWidth="1"/>
    <col min="6663" max="6663" width="12.42578125" customWidth="1"/>
    <col min="6913" max="6913" width="12.140625" customWidth="1"/>
    <col min="6914" max="6914" width="15.7109375" customWidth="1"/>
    <col min="6915" max="6915" width="26" customWidth="1"/>
    <col min="6916" max="6916" width="20.85546875" customWidth="1"/>
    <col min="6917" max="6917" width="11.28515625" customWidth="1"/>
    <col min="6918" max="6918" width="10.85546875" customWidth="1"/>
    <col min="6919" max="6919" width="12.42578125" customWidth="1"/>
    <col min="7169" max="7169" width="12.140625" customWidth="1"/>
    <col min="7170" max="7170" width="15.7109375" customWidth="1"/>
    <col min="7171" max="7171" width="26" customWidth="1"/>
    <col min="7172" max="7172" width="20.85546875" customWidth="1"/>
    <col min="7173" max="7173" width="11.28515625" customWidth="1"/>
    <col min="7174" max="7174" width="10.85546875" customWidth="1"/>
    <col min="7175" max="7175" width="12.42578125" customWidth="1"/>
    <col min="7425" max="7425" width="12.140625" customWidth="1"/>
    <col min="7426" max="7426" width="15.7109375" customWidth="1"/>
    <col min="7427" max="7427" width="26" customWidth="1"/>
    <col min="7428" max="7428" width="20.85546875" customWidth="1"/>
    <col min="7429" max="7429" width="11.28515625" customWidth="1"/>
    <col min="7430" max="7430" width="10.85546875" customWidth="1"/>
    <col min="7431" max="7431" width="12.42578125" customWidth="1"/>
    <col min="7681" max="7681" width="12.140625" customWidth="1"/>
    <col min="7682" max="7682" width="15.7109375" customWidth="1"/>
    <col min="7683" max="7683" width="26" customWidth="1"/>
    <col min="7684" max="7684" width="20.85546875" customWidth="1"/>
    <col min="7685" max="7685" width="11.28515625" customWidth="1"/>
    <col min="7686" max="7686" width="10.85546875" customWidth="1"/>
    <col min="7687" max="7687" width="12.42578125" customWidth="1"/>
    <col min="7937" max="7937" width="12.140625" customWidth="1"/>
    <col min="7938" max="7938" width="15.7109375" customWidth="1"/>
    <col min="7939" max="7939" width="26" customWidth="1"/>
    <col min="7940" max="7940" width="20.85546875" customWidth="1"/>
    <col min="7941" max="7941" width="11.28515625" customWidth="1"/>
    <col min="7942" max="7942" width="10.85546875" customWidth="1"/>
    <col min="7943" max="7943" width="12.42578125" customWidth="1"/>
    <col min="8193" max="8193" width="12.140625" customWidth="1"/>
    <col min="8194" max="8194" width="15.7109375" customWidth="1"/>
    <col min="8195" max="8195" width="26" customWidth="1"/>
    <col min="8196" max="8196" width="20.85546875" customWidth="1"/>
    <col min="8197" max="8197" width="11.28515625" customWidth="1"/>
    <col min="8198" max="8198" width="10.85546875" customWidth="1"/>
    <col min="8199" max="8199" width="12.42578125" customWidth="1"/>
    <col min="8449" max="8449" width="12.140625" customWidth="1"/>
    <col min="8450" max="8450" width="15.7109375" customWidth="1"/>
    <col min="8451" max="8451" width="26" customWidth="1"/>
    <col min="8452" max="8452" width="20.85546875" customWidth="1"/>
    <col min="8453" max="8453" width="11.28515625" customWidth="1"/>
    <col min="8454" max="8454" width="10.85546875" customWidth="1"/>
    <col min="8455" max="8455" width="12.42578125" customWidth="1"/>
    <col min="8705" max="8705" width="12.140625" customWidth="1"/>
    <col min="8706" max="8706" width="15.7109375" customWidth="1"/>
    <col min="8707" max="8707" width="26" customWidth="1"/>
    <col min="8708" max="8708" width="20.85546875" customWidth="1"/>
    <col min="8709" max="8709" width="11.28515625" customWidth="1"/>
    <col min="8710" max="8710" width="10.85546875" customWidth="1"/>
    <col min="8711" max="8711" width="12.42578125" customWidth="1"/>
    <col min="8961" max="8961" width="12.140625" customWidth="1"/>
    <col min="8962" max="8962" width="15.7109375" customWidth="1"/>
    <col min="8963" max="8963" width="26" customWidth="1"/>
    <col min="8964" max="8964" width="20.85546875" customWidth="1"/>
    <col min="8965" max="8965" width="11.28515625" customWidth="1"/>
    <col min="8966" max="8966" width="10.85546875" customWidth="1"/>
    <col min="8967" max="8967" width="12.42578125" customWidth="1"/>
    <col min="9217" max="9217" width="12.140625" customWidth="1"/>
    <col min="9218" max="9218" width="15.7109375" customWidth="1"/>
    <col min="9219" max="9219" width="26" customWidth="1"/>
    <col min="9220" max="9220" width="20.85546875" customWidth="1"/>
    <col min="9221" max="9221" width="11.28515625" customWidth="1"/>
    <col min="9222" max="9222" width="10.85546875" customWidth="1"/>
    <col min="9223" max="9223" width="12.42578125" customWidth="1"/>
    <col min="9473" max="9473" width="12.140625" customWidth="1"/>
    <col min="9474" max="9474" width="15.7109375" customWidth="1"/>
    <col min="9475" max="9475" width="26" customWidth="1"/>
    <col min="9476" max="9476" width="20.85546875" customWidth="1"/>
    <col min="9477" max="9477" width="11.28515625" customWidth="1"/>
    <col min="9478" max="9478" width="10.85546875" customWidth="1"/>
    <col min="9479" max="9479" width="12.42578125" customWidth="1"/>
    <col min="9729" max="9729" width="12.140625" customWidth="1"/>
    <col min="9730" max="9730" width="15.7109375" customWidth="1"/>
    <col min="9731" max="9731" width="26" customWidth="1"/>
    <col min="9732" max="9732" width="20.85546875" customWidth="1"/>
    <col min="9733" max="9733" width="11.28515625" customWidth="1"/>
    <col min="9734" max="9734" width="10.85546875" customWidth="1"/>
    <col min="9735" max="9735" width="12.42578125" customWidth="1"/>
    <col min="9985" max="9985" width="12.140625" customWidth="1"/>
    <col min="9986" max="9986" width="15.7109375" customWidth="1"/>
    <col min="9987" max="9987" width="26" customWidth="1"/>
    <col min="9988" max="9988" width="20.85546875" customWidth="1"/>
    <col min="9989" max="9989" width="11.28515625" customWidth="1"/>
    <col min="9990" max="9990" width="10.85546875" customWidth="1"/>
    <col min="9991" max="9991" width="12.42578125" customWidth="1"/>
    <col min="10241" max="10241" width="12.140625" customWidth="1"/>
    <col min="10242" max="10242" width="15.7109375" customWidth="1"/>
    <col min="10243" max="10243" width="26" customWidth="1"/>
    <col min="10244" max="10244" width="20.85546875" customWidth="1"/>
    <col min="10245" max="10245" width="11.28515625" customWidth="1"/>
    <col min="10246" max="10246" width="10.85546875" customWidth="1"/>
    <col min="10247" max="10247" width="12.42578125" customWidth="1"/>
    <col min="10497" max="10497" width="12.140625" customWidth="1"/>
    <col min="10498" max="10498" width="15.7109375" customWidth="1"/>
    <col min="10499" max="10499" width="26" customWidth="1"/>
    <col min="10500" max="10500" width="20.85546875" customWidth="1"/>
    <col min="10501" max="10501" width="11.28515625" customWidth="1"/>
    <col min="10502" max="10502" width="10.85546875" customWidth="1"/>
    <col min="10503" max="10503" width="12.42578125" customWidth="1"/>
    <col min="10753" max="10753" width="12.140625" customWidth="1"/>
    <col min="10754" max="10754" width="15.7109375" customWidth="1"/>
    <col min="10755" max="10755" width="26" customWidth="1"/>
    <col min="10756" max="10756" width="20.85546875" customWidth="1"/>
    <col min="10757" max="10757" width="11.28515625" customWidth="1"/>
    <col min="10758" max="10758" width="10.85546875" customWidth="1"/>
    <col min="10759" max="10759" width="12.42578125" customWidth="1"/>
    <col min="11009" max="11009" width="12.140625" customWidth="1"/>
    <col min="11010" max="11010" width="15.7109375" customWidth="1"/>
    <col min="11011" max="11011" width="26" customWidth="1"/>
    <col min="11012" max="11012" width="20.85546875" customWidth="1"/>
    <col min="11013" max="11013" width="11.28515625" customWidth="1"/>
    <col min="11014" max="11014" width="10.85546875" customWidth="1"/>
    <col min="11015" max="11015" width="12.42578125" customWidth="1"/>
    <col min="11265" max="11265" width="12.140625" customWidth="1"/>
    <col min="11266" max="11266" width="15.7109375" customWidth="1"/>
    <col min="11267" max="11267" width="26" customWidth="1"/>
    <col min="11268" max="11268" width="20.85546875" customWidth="1"/>
    <col min="11269" max="11269" width="11.28515625" customWidth="1"/>
    <col min="11270" max="11270" width="10.85546875" customWidth="1"/>
    <col min="11271" max="11271" width="12.42578125" customWidth="1"/>
    <col min="11521" max="11521" width="12.140625" customWidth="1"/>
    <col min="11522" max="11522" width="15.7109375" customWidth="1"/>
    <col min="11523" max="11523" width="26" customWidth="1"/>
    <col min="11524" max="11524" width="20.85546875" customWidth="1"/>
    <col min="11525" max="11525" width="11.28515625" customWidth="1"/>
    <col min="11526" max="11526" width="10.85546875" customWidth="1"/>
    <col min="11527" max="11527" width="12.42578125" customWidth="1"/>
    <col min="11777" max="11777" width="12.140625" customWidth="1"/>
    <col min="11778" max="11778" width="15.7109375" customWidth="1"/>
    <col min="11779" max="11779" width="26" customWidth="1"/>
    <col min="11780" max="11780" width="20.85546875" customWidth="1"/>
    <col min="11781" max="11781" width="11.28515625" customWidth="1"/>
    <col min="11782" max="11782" width="10.85546875" customWidth="1"/>
    <col min="11783" max="11783" width="12.42578125" customWidth="1"/>
    <col min="12033" max="12033" width="12.140625" customWidth="1"/>
    <col min="12034" max="12034" width="15.7109375" customWidth="1"/>
    <col min="12035" max="12035" width="26" customWidth="1"/>
    <col min="12036" max="12036" width="20.85546875" customWidth="1"/>
    <col min="12037" max="12037" width="11.28515625" customWidth="1"/>
    <col min="12038" max="12038" width="10.85546875" customWidth="1"/>
    <col min="12039" max="12039" width="12.42578125" customWidth="1"/>
    <col min="12289" max="12289" width="12.140625" customWidth="1"/>
    <col min="12290" max="12290" width="15.7109375" customWidth="1"/>
    <col min="12291" max="12291" width="26" customWidth="1"/>
    <col min="12292" max="12292" width="20.85546875" customWidth="1"/>
    <col min="12293" max="12293" width="11.28515625" customWidth="1"/>
    <col min="12294" max="12294" width="10.85546875" customWidth="1"/>
    <col min="12295" max="12295" width="12.42578125" customWidth="1"/>
    <col min="12545" max="12545" width="12.140625" customWidth="1"/>
    <col min="12546" max="12546" width="15.7109375" customWidth="1"/>
    <col min="12547" max="12547" width="26" customWidth="1"/>
    <col min="12548" max="12548" width="20.85546875" customWidth="1"/>
    <col min="12549" max="12549" width="11.28515625" customWidth="1"/>
    <col min="12550" max="12550" width="10.85546875" customWidth="1"/>
    <col min="12551" max="12551" width="12.42578125" customWidth="1"/>
    <col min="12801" max="12801" width="12.140625" customWidth="1"/>
    <col min="12802" max="12802" width="15.7109375" customWidth="1"/>
    <col min="12803" max="12803" width="26" customWidth="1"/>
    <col min="12804" max="12804" width="20.85546875" customWidth="1"/>
    <col min="12805" max="12805" width="11.28515625" customWidth="1"/>
    <col min="12806" max="12806" width="10.85546875" customWidth="1"/>
    <col min="12807" max="12807" width="12.42578125" customWidth="1"/>
    <col min="13057" max="13057" width="12.140625" customWidth="1"/>
    <col min="13058" max="13058" width="15.7109375" customWidth="1"/>
    <col min="13059" max="13059" width="26" customWidth="1"/>
    <col min="13060" max="13060" width="20.85546875" customWidth="1"/>
    <col min="13061" max="13061" width="11.28515625" customWidth="1"/>
    <col min="13062" max="13062" width="10.85546875" customWidth="1"/>
    <col min="13063" max="13063" width="12.42578125" customWidth="1"/>
    <col min="13313" max="13313" width="12.140625" customWidth="1"/>
    <col min="13314" max="13314" width="15.7109375" customWidth="1"/>
    <col min="13315" max="13315" width="26" customWidth="1"/>
    <col min="13316" max="13316" width="20.85546875" customWidth="1"/>
    <col min="13317" max="13317" width="11.28515625" customWidth="1"/>
    <col min="13318" max="13318" width="10.85546875" customWidth="1"/>
    <col min="13319" max="13319" width="12.42578125" customWidth="1"/>
    <col min="13569" max="13569" width="12.140625" customWidth="1"/>
    <col min="13570" max="13570" width="15.7109375" customWidth="1"/>
    <col min="13571" max="13571" width="26" customWidth="1"/>
    <col min="13572" max="13572" width="20.85546875" customWidth="1"/>
    <col min="13573" max="13573" width="11.28515625" customWidth="1"/>
    <col min="13574" max="13574" width="10.85546875" customWidth="1"/>
    <col min="13575" max="13575" width="12.42578125" customWidth="1"/>
    <col min="13825" max="13825" width="12.140625" customWidth="1"/>
    <col min="13826" max="13826" width="15.7109375" customWidth="1"/>
    <col min="13827" max="13827" width="26" customWidth="1"/>
    <col min="13828" max="13828" width="20.85546875" customWidth="1"/>
    <col min="13829" max="13829" width="11.28515625" customWidth="1"/>
    <col min="13830" max="13830" width="10.85546875" customWidth="1"/>
    <col min="13831" max="13831" width="12.42578125" customWidth="1"/>
    <col min="14081" max="14081" width="12.140625" customWidth="1"/>
    <col min="14082" max="14082" width="15.7109375" customWidth="1"/>
    <col min="14083" max="14083" width="26" customWidth="1"/>
    <col min="14084" max="14084" width="20.85546875" customWidth="1"/>
    <col min="14085" max="14085" width="11.28515625" customWidth="1"/>
    <col min="14086" max="14086" width="10.85546875" customWidth="1"/>
    <col min="14087" max="14087" width="12.42578125" customWidth="1"/>
    <col min="14337" max="14337" width="12.140625" customWidth="1"/>
    <col min="14338" max="14338" width="15.7109375" customWidth="1"/>
    <col min="14339" max="14339" width="26" customWidth="1"/>
    <col min="14340" max="14340" width="20.85546875" customWidth="1"/>
    <col min="14341" max="14341" width="11.28515625" customWidth="1"/>
    <col min="14342" max="14342" width="10.85546875" customWidth="1"/>
    <col min="14343" max="14343" width="12.42578125" customWidth="1"/>
    <col min="14593" max="14593" width="12.140625" customWidth="1"/>
    <col min="14594" max="14594" width="15.7109375" customWidth="1"/>
    <col min="14595" max="14595" width="26" customWidth="1"/>
    <col min="14596" max="14596" width="20.85546875" customWidth="1"/>
    <col min="14597" max="14597" width="11.28515625" customWidth="1"/>
    <col min="14598" max="14598" width="10.85546875" customWidth="1"/>
    <col min="14599" max="14599" width="12.42578125" customWidth="1"/>
    <col min="14849" max="14849" width="12.140625" customWidth="1"/>
    <col min="14850" max="14850" width="15.7109375" customWidth="1"/>
    <col min="14851" max="14851" width="26" customWidth="1"/>
    <col min="14852" max="14852" width="20.85546875" customWidth="1"/>
    <col min="14853" max="14853" width="11.28515625" customWidth="1"/>
    <col min="14854" max="14854" width="10.85546875" customWidth="1"/>
    <col min="14855" max="14855" width="12.42578125" customWidth="1"/>
    <col min="15105" max="15105" width="12.140625" customWidth="1"/>
    <col min="15106" max="15106" width="15.7109375" customWidth="1"/>
    <col min="15107" max="15107" width="26" customWidth="1"/>
    <col min="15108" max="15108" width="20.85546875" customWidth="1"/>
    <col min="15109" max="15109" width="11.28515625" customWidth="1"/>
    <col min="15110" max="15110" width="10.85546875" customWidth="1"/>
    <col min="15111" max="15111" width="12.42578125" customWidth="1"/>
    <col min="15361" max="15361" width="12.140625" customWidth="1"/>
    <col min="15362" max="15362" width="15.7109375" customWidth="1"/>
    <col min="15363" max="15363" width="26" customWidth="1"/>
    <col min="15364" max="15364" width="20.85546875" customWidth="1"/>
    <col min="15365" max="15365" width="11.28515625" customWidth="1"/>
    <col min="15366" max="15366" width="10.85546875" customWidth="1"/>
    <col min="15367" max="15367" width="12.42578125" customWidth="1"/>
    <col min="15617" max="15617" width="12.140625" customWidth="1"/>
    <col min="15618" max="15618" width="15.7109375" customWidth="1"/>
    <col min="15619" max="15619" width="26" customWidth="1"/>
    <col min="15620" max="15620" width="20.85546875" customWidth="1"/>
    <col min="15621" max="15621" width="11.28515625" customWidth="1"/>
    <col min="15622" max="15622" width="10.85546875" customWidth="1"/>
    <col min="15623" max="15623" width="12.42578125" customWidth="1"/>
    <col min="15873" max="15873" width="12.140625" customWidth="1"/>
    <col min="15874" max="15874" width="15.7109375" customWidth="1"/>
    <col min="15875" max="15875" width="26" customWidth="1"/>
    <col min="15876" max="15876" width="20.85546875" customWidth="1"/>
    <col min="15877" max="15877" width="11.28515625" customWidth="1"/>
    <col min="15878" max="15878" width="10.85546875" customWidth="1"/>
    <col min="15879" max="15879" width="12.42578125" customWidth="1"/>
    <col min="16129" max="16129" width="12.140625" customWidth="1"/>
    <col min="16130" max="16130" width="15.7109375" customWidth="1"/>
    <col min="16131" max="16131" width="26" customWidth="1"/>
    <col min="16132" max="16132" width="20.85546875" customWidth="1"/>
    <col min="16133" max="16133" width="11.28515625" customWidth="1"/>
    <col min="16134" max="16134" width="10.85546875" customWidth="1"/>
    <col min="16135" max="16135" width="12.42578125" customWidth="1"/>
  </cols>
  <sheetData>
    <row r="1" spans="1:9" ht="19.5" thickBot="1" x14ac:dyDescent="0.35">
      <c r="A1" s="50" t="s">
        <v>127</v>
      </c>
      <c r="B1" s="50"/>
      <c r="C1" s="50"/>
      <c r="D1" s="50"/>
      <c r="E1" s="50"/>
      <c r="F1" s="50"/>
      <c r="G1" s="50"/>
    </row>
    <row r="2" spans="1:9" ht="27.6" customHeight="1" x14ac:dyDescent="0.25">
      <c r="A2" s="17" t="s">
        <v>2</v>
      </c>
      <c r="B2" s="18" t="s">
        <v>3</v>
      </c>
      <c r="C2" s="19" t="s">
        <v>4</v>
      </c>
      <c r="D2" s="19" t="s">
        <v>5</v>
      </c>
      <c r="E2" s="46" t="s">
        <v>111</v>
      </c>
      <c r="F2" s="46" t="s">
        <v>112</v>
      </c>
      <c r="G2" s="19" t="s">
        <v>53</v>
      </c>
      <c r="H2" s="77" t="s">
        <v>123</v>
      </c>
      <c r="I2" s="77" t="s">
        <v>24</v>
      </c>
    </row>
    <row r="3" spans="1:9" x14ac:dyDescent="0.25">
      <c r="A3" s="5">
        <v>44219</v>
      </c>
      <c r="B3" s="6"/>
      <c r="C3" s="6" t="s">
        <v>114</v>
      </c>
      <c r="D3" s="6" t="s">
        <v>115</v>
      </c>
      <c r="E3" s="20">
        <v>240</v>
      </c>
      <c r="F3" s="20">
        <v>43</v>
      </c>
      <c r="G3" s="21">
        <f>E3*F3</f>
        <v>10320</v>
      </c>
    </row>
    <row r="4" spans="1:9" x14ac:dyDescent="0.25">
      <c r="A4" s="5">
        <v>44254</v>
      </c>
      <c r="B4" s="6"/>
      <c r="C4" s="6" t="s">
        <v>114</v>
      </c>
      <c r="D4" s="6" t="s">
        <v>115</v>
      </c>
      <c r="E4" s="20">
        <v>220</v>
      </c>
      <c r="F4" s="20">
        <v>43</v>
      </c>
      <c r="G4" s="21">
        <f>E4*F4</f>
        <v>9460</v>
      </c>
    </row>
    <row r="5" spans="1:9" x14ac:dyDescent="0.25">
      <c r="A5" s="5">
        <v>44257</v>
      </c>
      <c r="B5" s="6"/>
      <c r="C5" s="6" t="s">
        <v>114</v>
      </c>
      <c r="D5" s="6" t="s">
        <v>115</v>
      </c>
      <c r="E5" s="20">
        <v>300</v>
      </c>
      <c r="F5" s="20">
        <v>43</v>
      </c>
      <c r="G5" s="21">
        <f>E5*F5</f>
        <v>12900</v>
      </c>
    </row>
    <row r="6" spans="1:9" x14ac:dyDescent="0.25">
      <c r="A6" s="5">
        <v>44319</v>
      </c>
      <c r="B6" s="6"/>
      <c r="C6" s="6" t="s">
        <v>114</v>
      </c>
      <c r="D6" s="6" t="s">
        <v>115</v>
      </c>
      <c r="E6" s="20">
        <v>760</v>
      </c>
      <c r="F6" s="20">
        <v>43</v>
      </c>
      <c r="G6" s="78">
        <v>32680</v>
      </c>
    </row>
    <row r="7" spans="1:9" x14ac:dyDescent="0.25">
      <c r="A7" s="5">
        <v>44320</v>
      </c>
      <c r="B7" s="6"/>
      <c r="C7" s="6" t="s">
        <v>114</v>
      </c>
      <c r="D7" s="6" t="s">
        <v>115</v>
      </c>
      <c r="E7" s="20">
        <v>136</v>
      </c>
      <c r="F7" s="20">
        <v>43</v>
      </c>
      <c r="G7" s="78">
        <v>5848</v>
      </c>
    </row>
    <row r="8" spans="1:9" x14ac:dyDescent="0.25">
      <c r="A8" s="6"/>
      <c r="B8" s="6"/>
      <c r="C8" s="6"/>
      <c r="D8" s="6"/>
      <c r="E8" s="6"/>
      <c r="F8" s="6"/>
      <c r="G8" s="6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WHITE GARI</vt:lpstr>
      <vt:lpstr>YELLOW GARI</vt:lpstr>
      <vt:lpstr>KOKONTE</vt:lpstr>
      <vt:lpstr>TOM BROWN</vt:lpstr>
      <vt:lpstr>HAUSA KOKO</vt:lpstr>
      <vt:lpstr>CASSAVA FLOUR</vt:lpstr>
      <vt:lpstr>BANKU MIX</vt:lpstr>
      <vt:lpstr>RED PALM OIL</vt:lpstr>
      <vt:lpstr>PALM CREAM</vt:lpstr>
      <vt:lpstr>LABELS- EXPORT</vt:lpstr>
      <vt:lpstr>BOTTLES</vt:lpstr>
      <vt:lpstr>CARTONS</vt:lpstr>
      <vt:lpstr>POUCH</vt:lpstr>
      <vt:lpstr>SACKS</vt:lpstr>
      <vt:lpstr>RUBBERS &amp; LINERS</vt:lpstr>
      <vt:lpstr>ARKKIS VENTURES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Sackey Nyarko</dc:creator>
  <cp:lastModifiedBy>Eric Sackey Nyarko</cp:lastModifiedBy>
  <dcterms:created xsi:type="dcterms:W3CDTF">2021-06-22T10:19:37Z</dcterms:created>
  <dcterms:modified xsi:type="dcterms:W3CDTF">2021-06-22T10:39:15Z</dcterms:modified>
</cp:coreProperties>
</file>