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gov-my.sharepoint.com/personal/wsellers_dwd_in_gov/Documents/Desktop/"/>
    </mc:Choice>
  </mc:AlternateContent>
  <xr:revisionPtr revIDLastSave="127" documentId="8_{14E6E80D-327F-424B-BB17-977A6BFC00A8}" xr6:coauthVersionLast="47" xr6:coauthVersionMax="47" xr10:uidLastSave="{91D18CF8-3C60-4082-AF4A-F3C1BCBD3F1F}"/>
  <bookViews>
    <workbookView xWindow="20370" yWindow="-4755" windowWidth="29040" windowHeight="15840" xr2:uid="{00000000-000D-0000-FFFF-FFFF00000000}"/>
  </bookViews>
  <sheets>
    <sheet name="Queries" sheetId="23" r:id="rId1"/>
    <sheet name="historical burndown" sheetId="21" r:id="rId2"/>
    <sheet name="IO burndown model" sheetId="20" r:id="rId3"/>
  </sheets>
  <definedNames>
    <definedName name="ExternalData_1" localSheetId="0" hidden="1">Queries!$A$1:$D$219</definedName>
    <definedName name="ExternalData_2" localSheetId="0" hidden="1">Queries!$H$1:$L$340</definedName>
    <definedName name="ExternalData_3" localSheetId="0" hidden="1">Queries!$N$1:$R$339</definedName>
    <definedName name="ExternalData_4" localSheetId="0" hidden="1">Queries!#REF!</definedName>
    <definedName name="ExternalData_5" localSheetId="0" hidden="1">Queries!$Y$1:$AK$54</definedName>
    <definedName name="ExternalData_6" localSheetId="0" hidden="1">Queries!$T$1:$W$2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20" l="1"/>
  <c r="J6" i="20"/>
  <c r="J5" i="20"/>
  <c r="J4" i="20"/>
  <c r="I7" i="20"/>
  <c r="I6" i="20"/>
  <c r="I5" i="20"/>
  <c r="I4" i="20"/>
  <c r="L4" i="20" s="1"/>
  <c r="H3" i="20" a="1"/>
  <c r="H3" i="20" s="1"/>
  <c r="B12" i="20" s="1"/>
  <c r="C12" i="20" s="1"/>
  <c r="H2" i="20"/>
  <c r="D3" i="21" l="1"/>
  <c r="D4" i="21"/>
  <c r="D5" i="21"/>
  <c r="D6" i="21"/>
  <c r="D7" i="21"/>
  <c r="D8" i="21"/>
  <c r="D9" i="2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23" i="21"/>
  <c r="D24" i="21"/>
  <c r="D25" i="21"/>
  <c r="D26" i="21"/>
  <c r="D27" i="21"/>
  <c r="D28" i="21"/>
  <c r="D29" i="21"/>
  <c r="D30" i="21"/>
  <c r="D31" i="21"/>
  <c r="D32" i="21"/>
  <c r="D33" i="21"/>
  <c r="D34" i="21"/>
  <c r="D35" i="21"/>
  <c r="D36" i="21"/>
  <c r="D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197" i="21"/>
  <c r="D198" i="21"/>
  <c r="D199" i="21"/>
  <c r="D200" i="21"/>
  <c r="D201" i="21"/>
  <c r="D202" i="21"/>
  <c r="D203" i="21"/>
  <c r="D204" i="21"/>
  <c r="D205" i="21"/>
  <c r="D206" i="21"/>
  <c r="D207" i="21"/>
  <c r="D208" i="21"/>
  <c r="D209" i="21"/>
  <c r="D210" i="21"/>
  <c r="D211" i="21"/>
  <c r="D212" i="21"/>
  <c r="D213" i="21"/>
  <c r="D214" i="21"/>
  <c r="D215" i="21"/>
  <c r="D216" i="21"/>
  <c r="D217" i="21"/>
  <c r="D218" i="21"/>
  <c r="D219" i="21"/>
  <c r="D220" i="21"/>
  <c r="D221" i="21"/>
  <c r="D2" i="21"/>
  <c r="C2" i="21"/>
  <c r="C3" i="21"/>
  <c r="C4" i="21"/>
  <c r="C5" i="21"/>
  <c r="C6" i="21"/>
  <c r="C7" i="21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C21" i="21"/>
  <c r="C22" i="21"/>
  <c r="C23" i="21"/>
  <c r="C24" i="21"/>
  <c r="C25" i="21"/>
  <c r="C26" i="21"/>
  <c r="C27" i="21"/>
  <c r="C28" i="21"/>
  <c r="C29" i="21"/>
  <c r="C30" i="21"/>
  <c r="C31" i="21"/>
  <c r="C32" i="21"/>
  <c r="C33" i="21"/>
  <c r="C34" i="21"/>
  <c r="C35" i="21"/>
  <c r="C36" i="21"/>
  <c r="C37" i="21"/>
  <c r="C38" i="21"/>
  <c r="C39" i="21"/>
  <c r="C40" i="21"/>
  <c r="C41" i="21"/>
  <c r="C42" i="21"/>
  <c r="C43" i="21"/>
  <c r="C44" i="21"/>
  <c r="C45" i="21"/>
  <c r="C46" i="21"/>
  <c r="C47" i="21"/>
  <c r="C48" i="21"/>
  <c r="C49" i="21"/>
  <c r="C50" i="21"/>
  <c r="C51" i="21"/>
  <c r="C52" i="21"/>
  <c r="C53" i="21"/>
  <c r="C54" i="21"/>
  <c r="C55" i="21"/>
  <c r="C56" i="21"/>
  <c r="C57" i="21"/>
  <c r="C58" i="21"/>
  <c r="C59" i="21"/>
  <c r="C60" i="21"/>
  <c r="C61" i="21"/>
  <c r="C62" i="21"/>
  <c r="C63" i="21"/>
  <c r="C64" i="21"/>
  <c r="C65" i="21"/>
  <c r="C66" i="21"/>
  <c r="C67" i="21"/>
  <c r="C68" i="21"/>
  <c r="C69" i="21"/>
  <c r="C70" i="21"/>
  <c r="C71" i="21"/>
  <c r="C72" i="21"/>
  <c r="C73" i="21"/>
  <c r="C74" i="21"/>
  <c r="C75" i="21"/>
  <c r="C76" i="21"/>
  <c r="C77" i="21"/>
  <c r="C78" i="21"/>
  <c r="C79" i="21"/>
  <c r="C80" i="21"/>
  <c r="C81" i="21"/>
  <c r="C82" i="21"/>
  <c r="C83" i="21"/>
  <c r="C84" i="21"/>
  <c r="C85" i="21"/>
  <c r="C86" i="21"/>
  <c r="C87" i="21"/>
  <c r="C88" i="21"/>
  <c r="C89" i="21"/>
  <c r="C90" i="21"/>
  <c r="C91" i="21"/>
  <c r="C92" i="21"/>
  <c r="C93" i="21"/>
  <c r="C94" i="21"/>
  <c r="C95" i="21"/>
  <c r="C96" i="21"/>
  <c r="C97" i="21"/>
  <c r="C98" i="21"/>
  <c r="C99" i="21"/>
  <c r="C100" i="21"/>
  <c r="C101" i="21"/>
  <c r="C102" i="21"/>
  <c r="C103" i="21"/>
  <c r="C104" i="21"/>
  <c r="C105" i="21"/>
  <c r="C106" i="21"/>
  <c r="C107" i="21"/>
  <c r="C108" i="21"/>
  <c r="C109" i="21"/>
  <c r="C110" i="21"/>
  <c r="C111" i="21"/>
  <c r="C112" i="21"/>
  <c r="C113" i="21"/>
  <c r="C114" i="21"/>
  <c r="C115" i="21"/>
  <c r="C116" i="21"/>
  <c r="C117" i="21"/>
  <c r="C118" i="21"/>
  <c r="C119" i="21"/>
  <c r="C120" i="21"/>
  <c r="C121" i="21"/>
  <c r="C122" i="21"/>
  <c r="C123" i="21"/>
  <c r="C124" i="21"/>
  <c r="C125" i="21"/>
  <c r="C126" i="21"/>
  <c r="C127" i="21"/>
  <c r="C128" i="21"/>
  <c r="C129" i="21"/>
  <c r="C130" i="21"/>
  <c r="C131" i="21"/>
  <c r="C132" i="21"/>
  <c r="C133" i="21"/>
  <c r="C134" i="21"/>
  <c r="C135" i="21"/>
  <c r="C136" i="21"/>
  <c r="C137" i="21"/>
  <c r="C138" i="21"/>
  <c r="C139" i="21"/>
  <c r="C140" i="21"/>
  <c r="C141" i="21"/>
  <c r="C142" i="21"/>
  <c r="C143" i="21"/>
  <c r="C144" i="21"/>
  <c r="C145" i="21"/>
  <c r="C146" i="21"/>
  <c r="C147" i="21"/>
  <c r="C148" i="21"/>
  <c r="C149" i="21"/>
  <c r="C150" i="21"/>
  <c r="C151" i="21"/>
  <c r="C152" i="21"/>
  <c r="C153" i="21"/>
  <c r="C154" i="21"/>
  <c r="C155" i="21"/>
  <c r="C156" i="21"/>
  <c r="C157" i="21"/>
  <c r="C158" i="21"/>
  <c r="C159" i="21"/>
  <c r="C160" i="21"/>
  <c r="C161" i="21"/>
  <c r="C162" i="21"/>
  <c r="C163" i="21"/>
  <c r="C164" i="21"/>
  <c r="C165" i="21"/>
  <c r="C166" i="21"/>
  <c r="C167" i="21"/>
  <c r="C168" i="21"/>
  <c r="C169" i="21"/>
  <c r="C170" i="21"/>
  <c r="C171" i="21"/>
  <c r="C172" i="21"/>
  <c r="C173" i="21"/>
  <c r="C174" i="21"/>
  <c r="C175" i="21"/>
  <c r="C176" i="21"/>
  <c r="C177" i="21"/>
  <c r="C178" i="21"/>
  <c r="C179" i="21"/>
  <c r="C180" i="21"/>
  <c r="C181" i="21"/>
  <c r="C182" i="21"/>
  <c r="C183" i="21"/>
  <c r="C184" i="21"/>
  <c r="C185" i="21"/>
  <c r="C186" i="21"/>
  <c r="C187" i="21"/>
  <c r="C188" i="21"/>
  <c r="C189" i="21"/>
  <c r="C190" i="21"/>
  <c r="C191" i="21"/>
  <c r="C192" i="21"/>
  <c r="C193" i="21"/>
  <c r="C194" i="21"/>
  <c r="C195" i="21"/>
  <c r="C196" i="21"/>
  <c r="C197" i="21"/>
  <c r="C198" i="21"/>
  <c r="C199" i="21"/>
  <c r="C200" i="21"/>
  <c r="C201" i="21"/>
  <c r="C202" i="21"/>
  <c r="C203" i="21"/>
  <c r="C204" i="21"/>
  <c r="C205" i="21"/>
  <c r="C206" i="21"/>
  <c r="C207" i="21"/>
  <c r="C208" i="21"/>
  <c r="C209" i="21"/>
  <c r="C210" i="21"/>
  <c r="C211" i="21"/>
  <c r="C212" i="21"/>
  <c r="C213" i="21"/>
  <c r="C214" i="21"/>
  <c r="C215" i="21"/>
  <c r="C216" i="21"/>
  <c r="C217" i="21"/>
  <c r="C218" i="21"/>
  <c r="C219" i="21"/>
  <c r="C220" i="21"/>
  <c r="C221" i="21"/>
  <c r="A12" i="20"/>
  <c r="A13" i="20" s="1"/>
  <c r="A14" i="20" s="1"/>
  <c r="A15" i="20" s="1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A26" i="20" s="1"/>
  <c r="A27" i="20" s="1"/>
  <c r="A28" i="20" s="1"/>
  <c r="A29" i="20" s="1"/>
  <c r="A30" i="20" s="1"/>
  <c r="A31" i="20" s="1"/>
  <c r="A32" i="20" s="1"/>
  <c r="A33" i="20" s="1"/>
  <c r="A34" i="20" s="1"/>
  <c r="A35" i="20" s="1"/>
  <c r="A36" i="20" s="1"/>
  <c r="A37" i="20" s="1"/>
  <c r="A38" i="20" s="1"/>
  <c r="A39" i="20" s="1"/>
  <c r="A40" i="20" s="1"/>
  <c r="A41" i="20" s="1"/>
  <c r="A42" i="20" s="1"/>
  <c r="A43" i="20" s="1"/>
  <c r="A44" i="20" s="1"/>
  <c r="A45" i="20" s="1"/>
  <c r="A46" i="20" s="1"/>
  <c r="A47" i="20" s="1"/>
  <c r="A48" i="20" s="1"/>
  <c r="A49" i="20" s="1"/>
  <c r="A50" i="20" s="1"/>
  <c r="A51" i="20" s="1"/>
  <c r="A52" i="20" s="1"/>
  <c r="A53" i="20" s="1"/>
  <c r="A54" i="20" s="1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 s="1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A98" i="20" s="1"/>
  <c r="A99" i="20" s="1"/>
  <c r="A100" i="20" s="1"/>
  <c r="A101" i="20" s="1"/>
  <c r="A102" i="20" s="1"/>
  <c r="A103" i="20" s="1"/>
  <c r="A104" i="20" s="1"/>
  <c r="A105" i="20" s="1"/>
  <c r="A106" i="20" s="1"/>
  <c r="A107" i="20" s="1"/>
  <c r="A108" i="20" s="1"/>
  <c r="A109" i="20" s="1"/>
  <c r="A110" i="20" s="1"/>
  <c r="A111" i="20" s="1"/>
  <c r="A112" i="20" s="1"/>
  <c r="A113" i="20" s="1"/>
  <c r="A114" i="20" s="1"/>
  <c r="A115" i="20" s="1"/>
  <c r="A116" i="20" s="1"/>
  <c r="A117" i="20" s="1"/>
  <c r="A118" i="20" s="1"/>
  <c r="A119" i="20" s="1"/>
  <c r="A120" i="20" s="1"/>
  <c r="A121" i="20" s="1"/>
  <c r="A122" i="20" s="1"/>
  <c r="A123" i="20" s="1"/>
  <c r="A124" i="20" s="1"/>
  <c r="A125" i="20" s="1"/>
  <c r="A126" i="20" s="1"/>
  <c r="A127" i="20" s="1"/>
  <c r="A128" i="20" s="1"/>
  <c r="A129" i="20" s="1"/>
  <c r="A130" i="20" s="1"/>
  <c r="A131" i="20" s="1"/>
  <c r="A132" i="20" s="1"/>
  <c r="A133" i="20" s="1"/>
  <c r="A134" i="20" s="1"/>
  <c r="A135" i="20" s="1"/>
  <c r="A136" i="20" s="1"/>
  <c r="A137" i="20" s="1"/>
  <c r="A138" i="20" s="1"/>
  <c r="A139" i="20" s="1"/>
  <c r="A140" i="20" s="1"/>
  <c r="A141" i="20" s="1"/>
  <c r="A142" i="20" s="1"/>
  <c r="A143" i="20" s="1"/>
  <c r="A144" i="20" s="1"/>
  <c r="A145" i="20" s="1"/>
  <c r="A146" i="20" s="1"/>
  <c r="A147" i="20" s="1"/>
  <c r="A148" i="20" s="1"/>
  <c r="A149" i="20" s="1"/>
  <c r="A150" i="20" s="1"/>
  <c r="A151" i="20" s="1"/>
  <c r="A152" i="20" s="1"/>
  <c r="A153" i="20" s="1"/>
  <c r="A154" i="20" s="1"/>
  <c r="A155" i="20" s="1"/>
  <c r="A156" i="20" s="1"/>
  <c r="A157" i="20" s="1"/>
  <c r="A158" i="20" s="1"/>
  <c r="A159" i="20" s="1"/>
  <c r="A160" i="20" s="1"/>
  <c r="A161" i="20" s="1"/>
  <c r="A162" i="20" s="1"/>
  <c r="A163" i="20" s="1"/>
  <c r="A164" i="20" s="1"/>
  <c r="A165" i="20" s="1"/>
  <c r="A166" i="20" s="1"/>
  <c r="B2" i="21"/>
  <c r="B13" i="20" l="1"/>
  <c r="C13" i="20" s="1"/>
  <c r="D12" i="20"/>
  <c r="F12" i="20" s="1"/>
  <c r="E12" i="20"/>
  <c r="G12" i="20" s="1"/>
  <c r="B14" i="20" l="1"/>
  <c r="D13" i="20"/>
  <c r="F13" i="20" s="1"/>
  <c r="E13" i="20"/>
  <c r="G13" i="20" s="1"/>
  <c r="B221" i="21"/>
  <c r="B220" i="21"/>
  <c r="B219" i="21"/>
  <c r="B218" i="21"/>
  <c r="B217" i="21"/>
  <c r="B216" i="21"/>
  <c r="B215" i="21"/>
  <c r="B214" i="21"/>
  <c r="B213" i="21"/>
  <c r="B212" i="21"/>
  <c r="B211" i="21"/>
  <c r="B210" i="21"/>
  <c r="B209" i="21"/>
  <c r="B208" i="21"/>
  <c r="B207" i="21"/>
  <c r="B206" i="21"/>
  <c r="B205" i="21"/>
  <c r="B204" i="21"/>
  <c r="B203" i="21"/>
  <c r="B202" i="21"/>
  <c r="B201" i="21"/>
  <c r="B200" i="21"/>
  <c r="B199" i="21"/>
  <c r="B198" i="21"/>
  <c r="B197" i="21"/>
  <c r="B196" i="21"/>
  <c r="B195" i="21"/>
  <c r="B194" i="21"/>
  <c r="B193" i="21"/>
  <c r="B192" i="21"/>
  <c r="B191" i="21"/>
  <c r="B190" i="21"/>
  <c r="B189" i="21"/>
  <c r="B188" i="21"/>
  <c r="B187" i="21"/>
  <c r="B186" i="21"/>
  <c r="B185" i="21"/>
  <c r="B184" i="21"/>
  <c r="B183" i="21"/>
  <c r="B182" i="21"/>
  <c r="B181" i="21"/>
  <c r="B180" i="21"/>
  <c r="B179" i="21"/>
  <c r="B178" i="21"/>
  <c r="B177" i="21"/>
  <c r="B176" i="21"/>
  <c r="B175" i="21"/>
  <c r="B174" i="21"/>
  <c r="B173" i="21"/>
  <c r="B172" i="21"/>
  <c r="B171" i="21"/>
  <c r="B170" i="21"/>
  <c r="B169" i="21"/>
  <c r="B168" i="21"/>
  <c r="B167" i="21"/>
  <c r="B166" i="21"/>
  <c r="B165" i="21"/>
  <c r="B164" i="21"/>
  <c r="B163" i="21"/>
  <c r="B162" i="21"/>
  <c r="B161" i="21"/>
  <c r="B160" i="21"/>
  <c r="B159" i="21"/>
  <c r="B158" i="21"/>
  <c r="B157" i="21"/>
  <c r="B156" i="21"/>
  <c r="B155" i="21"/>
  <c r="B154" i="21"/>
  <c r="B153" i="21"/>
  <c r="B152" i="21"/>
  <c r="B151" i="21"/>
  <c r="B150" i="21"/>
  <c r="B149" i="21"/>
  <c r="B148" i="21"/>
  <c r="B147" i="21"/>
  <c r="B146" i="21"/>
  <c r="B145" i="21"/>
  <c r="B144" i="21"/>
  <c r="B143" i="21"/>
  <c r="B142" i="21"/>
  <c r="B141" i="21"/>
  <c r="B140" i="21"/>
  <c r="B139" i="21"/>
  <c r="B138" i="21"/>
  <c r="B137" i="21"/>
  <c r="B136" i="21"/>
  <c r="B135" i="21"/>
  <c r="B134" i="21"/>
  <c r="B133" i="21"/>
  <c r="B132" i="21"/>
  <c r="B131" i="21"/>
  <c r="B130" i="21"/>
  <c r="B129" i="21"/>
  <c r="B128" i="21"/>
  <c r="B127" i="21"/>
  <c r="B126" i="21"/>
  <c r="B125" i="21"/>
  <c r="B124" i="21"/>
  <c r="B123" i="21"/>
  <c r="B122" i="21"/>
  <c r="B121" i="21"/>
  <c r="B120" i="21"/>
  <c r="B119" i="21"/>
  <c r="B118" i="21"/>
  <c r="B117" i="21"/>
  <c r="B116" i="21"/>
  <c r="B115" i="21"/>
  <c r="B114" i="21"/>
  <c r="B113" i="21"/>
  <c r="B112" i="21"/>
  <c r="B111" i="21"/>
  <c r="B110" i="21"/>
  <c r="B109" i="21"/>
  <c r="B108" i="21"/>
  <c r="B107" i="21"/>
  <c r="B106" i="21"/>
  <c r="B105" i="21"/>
  <c r="B104" i="21"/>
  <c r="B103" i="21"/>
  <c r="B102" i="21"/>
  <c r="B101" i="21"/>
  <c r="B100" i="21"/>
  <c r="B99" i="21"/>
  <c r="B98" i="21"/>
  <c r="B97" i="21"/>
  <c r="B96" i="21"/>
  <c r="B95" i="21"/>
  <c r="B94" i="21"/>
  <c r="B93" i="21"/>
  <c r="B92" i="21"/>
  <c r="B91" i="21"/>
  <c r="B90" i="21"/>
  <c r="B89" i="21"/>
  <c r="B88" i="21"/>
  <c r="B87" i="21"/>
  <c r="B86" i="21"/>
  <c r="B85" i="21"/>
  <c r="B84" i="21"/>
  <c r="B83" i="21"/>
  <c r="B82" i="21"/>
  <c r="B81" i="21"/>
  <c r="B80" i="21"/>
  <c r="B79" i="21"/>
  <c r="B78" i="21"/>
  <c r="B77" i="21"/>
  <c r="B76" i="21"/>
  <c r="B75" i="21"/>
  <c r="B74" i="21"/>
  <c r="B73" i="21"/>
  <c r="B72" i="21"/>
  <c r="B71" i="21"/>
  <c r="B70" i="21"/>
  <c r="B69" i="21"/>
  <c r="B68" i="21"/>
  <c r="B67" i="21"/>
  <c r="B66" i="21"/>
  <c r="B65" i="21"/>
  <c r="B64" i="21"/>
  <c r="B63" i="21"/>
  <c r="B62" i="21"/>
  <c r="B61" i="21"/>
  <c r="B60" i="21"/>
  <c r="B59" i="21"/>
  <c r="B58" i="21"/>
  <c r="B57" i="21"/>
  <c r="B56" i="21"/>
  <c r="B55" i="21"/>
  <c r="B54" i="21"/>
  <c r="B53" i="21"/>
  <c r="B52" i="21"/>
  <c r="B51" i="21"/>
  <c r="B50" i="21"/>
  <c r="B49" i="21"/>
  <c r="B48" i="21"/>
  <c r="B47" i="21"/>
  <c r="B46" i="21"/>
  <c r="B45" i="21"/>
  <c r="B44" i="21"/>
  <c r="B43" i="21"/>
  <c r="B42" i="21"/>
  <c r="B41" i="21"/>
  <c r="B40" i="21"/>
  <c r="B39" i="21"/>
  <c r="B38" i="21"/>
  <c r="B37" i="21"/>
  <c r="B36" i="21"/>
  <c r="B35" i="21"/>
  <c r="B34" i="21"/>
  <c r="B33" i="21"/>
  <c r="B32" i="21"/>
  <c r="B31" i="21"/>
  <c r="B30" i="21"/>
  <c r="B29" i="21"/>
  <c r="B28" i="21"/>
  <c r="B27" i="21"/>
  <c r="B26" i="21"/>
  <c r="B25" i="21"/>
  <c r="B24" i="21"/>
  <c r="B23" i="21"/>
  <c r="B22" i="21"/>
  <c r="B21" i="21"/>
  <c r="B20" i="21"/>
  <c r="B19" i="21"/>
  <c r="B18" i="21"/>
  <c r="B17" i="21"/>
  <c r="B16" i="21"/>
  <c r="B15" i="21"/>
  <c r="B14" i="21"/>
  <c r="B13" i="21"/>
  <c r="B12" i="21"/>
  <c r="B11" i="21"/>
  <c r="B10" i="21"/>
  <c r="B9" i="21"/>
  <c r="B8" i="21"/>
  <c r="B7" i="21"/>
  <c r="B6" i="21"/>
  <c r="B5" i="21"/>
  <c r="B4" i="21"/>
  <c r="B3" i="21"/>
  <c r="B15" i="20" l="1"/>
  <c r="D14" i="20"/>
  <c r="F14" i="20" s="1"/>
  <c r="C14" i="20"/>
  <c r="E14" i="20" s="1"/>
  <c r="G14" i="20" s="1"/>
  <c r="B16" i="20" l="1"/>
  <c r="D15" i="20"/>
  <c r="F15" i="20" s="1"/>
  <c r="C15" i="20"/>
  <c r="E15" i="20" s="1"/>
  <c r="G15" i="20" s="1"/>
  <c r="B17" i="20" l="1"/>
  <c r="D16" i="20"/>
  <c r="F16" i="20" s="1"/>
  <c r="C16" i="20"/>
  <c r="E16" i="20" s="1"/>
  <c r="G16" i="20" s="1"/>
  <c r="B18" i="20" l="1"/>
  <c r="C17" i="20"/>
  <c r="E17" i="20" s="1"/>
  <c r="G17" i="20" s="1"/>
  <c r="D17" i="20"/>
  <c r="F17" i="20" s="1"/>
  <c r="B19" i="20" l="1"/>
  <c r="D18" i="20"/>
  <c r="F18" i="20" s="1"/>
  <c r="C18" i="20"/>
  <c r="E18" i="20" s="1"/>
  <c r="G18" i="20" s="1"/>
  <c r="B20" i="20" l="1"/>
  <c r="C19" i="20"/>
  <c r="E19" i="20" s="1"/>
  <c r="G19" i="20" s="1"/>
  <c r="D19" i="20"/>
  <c r="F19" i="20" s="1"/>
  <c r="B21" i="20" l="1"/>
  <c r="C20" i="20"/>
  <c r="E20" i="20" s="1"/>
  <c r="G20" i="20" s="1"/>
  <c r="D20" i="20"/>
  <c r="F20" i="20" s="1"/>
  <c r="B22" i="20" l="1"/>
  <c r="D21" i="20"/>
  <c r="F21" i="20" s="1"/>
  <c r="C21" i="20"/>
  <c r="E21" i="20" s="1"/>
  <c r="G21" i="20" s="1"/>
  <c r="B23" i="20" l="1"/>
  <c r="D22" i="20"/>
  <c r="F22" i="20" s="1"/>
  <c r="C22" i="20"/>
  <c r="E22" i="20" s="1"/>
  <c r="G22" i="20" s="1"/>
  <c r="B24" i="20" l="1"/>
  <c r="C23" i="20"/>
  <c r="E23" i="20" s="1"/>
  <c r="G23" i="20" s="1"/>
  <c r="D23" i="20"/>
  <c r="F23" i="20" s="1"/>
  <c r="B25" i="20" l="1"/>
  <c r="D24" i="20"/>
  <c r="F24" i="20" s="1"/>
  <c r="C24" i="20"/>
  <c r="E24" i="20" s="1"/>
  <c r="G24" i="20" s="1"/>
  <c r="B26" i="20" l="1"/>
  <c r="D25" i="20"/>
  <c r="F25" i="20" s="1"/>
  <c r="C25" i="20"/>
  <c r="E25" i="20" s="1"/>
  <c r="G25" i="20" s="1"/>
  <c r="B27" i="20" l="1"/>
  <c r="D26" i="20"/>
  <c r="F26" i="20" s="1"/>
  <c r="C26" i="20"/>
  <c r="E26" i="20" s="1"/>
  <c r="G26" i="20" s="1"/>
  <c r="B28" i="20" l="1"/>
  <c r="C27" i="20"/>
  <c r="E27" i="20" s="1"/>
  <c r="G27" i="20" s="1"/>
  <c r="D27" i="20"/>
  <c r="F27" i="20" s="1"/>
  <c r="B29" i="20" l="1"/>
  <c r="C28" i="20"/>
  <c r="E28" i="20" s="1"/>
  <c r="G28" i="20" s="1"/>
  <c r="D28" i="20"/>
  <c r="F28" i="20" s="1"/>
  <c r="B30" i="20" l="1"/>
  <c r="D29" i="20"/>
  <c r="F29" i="20" s="1"/>
  <c r="C29" i="20"/>
  <c r="E29" i="20" s="1"/>
  <c r="G29" i="20" s="1"/>
  <c r="B31" i="20" l="1"/>
  <c r="D30" i="20"/>
  <c r="F30" i="20" s="1"/>
  <c r="C30" i="20"/>
  <c r="E30" i="20" s="1"/>
  <c r="G30" i="20" s="1"/>
  <c r="B32" i="20" l="1"/>
  <c r="D31" i="20"/>
  <c r="F31" i="20" s="1"/>
  <c r="C31" i="20"/>
  <c r="E31" i="20" s="1"/>
  <c r="G31" i="20" s="1"/>
  <c r="B33" i="20" l="1"/>
  <c r="D32" i="20"/>
  <c r="F32" i="20" s="1"/>
  <c r="C32" i="20"/>
  <c r="E32" i="20" s="1"/>
  <c r="G32" i="20" s="1"/>
  <c r="B34" i="20" l="1"/>
  <c r="D33" i="20"/>
  <c r="F33" i="20" s="1"/>
  <c r="C33" i="20"/>
  <c r="E33" i="20" s="1"/>
  <c r="G33" i="20" s="1"/>
  <c r="B35" i="20" l="1"/>
  <c r="D34" i="20"/>
  <c r="F34" i="20" s="1"/>
  <c r="C34" i="20"/>
  <c r="E34" i="20" s="1"/>
  <c r="G34" i="20" s="1"/>
  <c r="B36" i="20" l="1"/>
  <c r="C35" i="20"/>
  <c r="E35" i="20" s="1"/>
  <c r="G35" i="20" s="1"/>
  <c r="D35" i="20"/>
  <c r="F35" i="20" s="1"/>
  <c r="B37" i="20" l="1"/>
  <c r="C36" i="20"/>
  <c r="E36" i="20" s="1"/>
  <c r="G36" i="20" s="1"/>
  <c r="D36" i="20"/>
  <c r="F36" i="20" s="1"/>
  <c r="B38" i="20" l="1"/>
  <c r="C37" i="20"/>
  <c r="E37" i="20" s="1"/>
  <c r="G37" i="20" s="1"/>
  <c r="D37" i="20"/>
  <c r="F37" i="20" s="1"/>
  <c r="B39" i="20" l="1"/>
  <c r="D38" i="20"/>
  <c r="F38" i="20" s="1"/>
  <c r="C38" i="20"/>
  <c r="E38" i="20" s="1"/>
  <c r="G38" i="20" s="1"/>
  <c r="B40" i="20" l="1"/>
  <c r="D39" i="20"/>
  <c r="F39" i="20" s="1"/>
  <c r="C39" i="20"/>
  <c r="E39" i="20" s="1"/>
  <c r="G39" i="20" s="1"/>
  <c r="B41" i="20" l="1"/>
  <c r="D40" i="20"/>
  <c r="F40" i="20" s="1"/>
  <c r="C40" i="20"/>
  <c r="E40" i="20" s="1"/>
  <c r="G40" i="20" s="1"/>
  <c r="B42" i="20" l="1"/>
  <c r="C41" i="20"/>
  <c r="E41" i="20" s="1"/>
  <c r="G41" i="20" s="1"/>
  <c r="D41" i="20"/>
  <c r="F41" i="20" s="1"/>
  <c r="B43" i="20" l="1"/>
  <c r="D42" i="20"/>
  <c r="F42" i="20" s="1"/>
  <c r="C42" i="20"/>
  <c r="E42" i="20" s="1"/>
  <c r="G42" i="20" s="1"/>
  <c r="B44" i="20" l="1"/>
  <c r="D43" i="20"/>
  <c r="F43" i="20" s="1"/>
  <c r="C43" i="20"/>
  <c r="E43" i="20" s="1"/>
  <c r="G43" i="20" s="1"/>
  <c r="B45" i="20" l="1"/>
  <c r="C44" i="20"/>
  <c r="E44" i="20" s="1"/>
  <c r="G44" i="20" s="1"/>
  <c r="D44" i="20"/>
  <c r="F44" i="20" s="1"/>
  <c r="B46" i="20" l="1"/>
  <c r="C45" i="20"/>
  <c r="E45" i="20" s="1"/>
  <c r="G45" i="20" s="1"/>
  <c r="D45" i="20"/>
  <c r="F45" i="20" s="1"/>
  <c r="B47" i="20" l="1"/>
  <c r="C46" i="20"/>
  <c r="E46" i="20" s="1"/>
  <c r="G46" i="20" s="1"/>
  <c r="D46" i="20"/>
  <c r="F46" i="20" s="1"/>
  <c r="B48" i="20" l="1"/>
  <c r="D47" i="20"/>
  <c r="F47" i="20" s="1"/>
  <c r="C47" i="20"/>
  <c r="E47" i="20" s="1"/>
  <c r="G47" i="20" s="1"/>
  <c r="B49" i="20" l="1"/>
  <c r="D48" i="20"/>
  <c r="F48" i="20" s="1"/>
  <c r="C48" i="20"/>
  <c r="E48" i="20" s="1"/>
  <c r="G48" i="20" s="1"/>
  <c r="B50" i="20" l="1"/>
  <c r="D49" i="20"/>
  <c r="F49" i="20" s="1"/>
  <c r="C49" i="20"/>
  <c r="E49" i="20" s="1"/>
  <c r="G49" i="20" s="1"/>
  <c r="B51" i="20" l="1"/>
  <c r="D50" i="20"/>
  <c r="F50" i="20" s="1"/>
  <c r="C50" i="20"/>
  <c r="E50" i="20" s="1"/>
  <c r="G50" i="20" s="1"/>
  <c r="B52" i="20" l="1"/>
  <c r="D51" i="20"/>
  <c r="F51" i="20" s="1"/>
  <c r="C51" i="20"/>
  <c r="E51" i="20" s="1"/>
  <c r="G51" i="20" s="1"/>
  <c r="B53" i="20" l="1"/>
  <c r="C52" i="20"/>
  <c r="E52" i="20" s="1"/>
  <c r="G52" i="20" s="1"/>
  <c r="D52" i="20"/>
  <c r="F52" i="20" s="1"/>
  <c r="B54" i="20" l="1"/>
  <c r="D53" i="20"/>
  <c r="F53" i="20" s="1"/>
  <c r="C53" i="20"/>
  <c r="E53" i="20" s="1"/>
  <c r="G53" i="20" s="1"/>
  <c r="B55" i="20" l="1"/>
  <c r="C54" i="20"/>
  <c r="E54" i="20" s="1"/>
  <c r="G54" i="20" s="1"/>
  <c r="D54" i="20"/>
  <c r="F54" i="20" s="1"/>
  <c r="B56" i="20" l="1"/>
  <c r="C55" i="20"/>
  <c r="E55" i="20" s="1"/>
  <c r="G55" i="20" s="1"/>
  <c r="D55" i="20"/>
  <c r="F55" i="20" s="1"/>
  <c r="B57" i="20" l="1"/>
  <c r="D56" i="20"/>
  <c r="F56" i="20" s="1"/>
  <c r="C56" i="20"/>
  <c r="E56" i="20" s="1"/>
  <c r="G56" i="20" s="1"/>
  <c r="B58" i="20" l="1"/>
  <c r="D57" i="20"/>
  <c r="F57" i="20" s="1"/>
  <c r="C57" i="20"/>
  <c r="E57" i="20" s="1"/>
  <c r="G57" i="20" s="1"/>
  <c r="B59" i="20" l="1"/>
  <c r="D58" i="20"/>
  <c r="F58" i="20" s="1"/>
  <c r="C58" i="20"/>
  <c r="E58" i="20" s="1"/>
  <c r="G58" i="20" s="1"/>
  <c r="B60" i="20" l="1"/>
  <c r="D59" i="20"/>
  <c r="F59" i="20" s="1"/>
  <c r="C59" i="20"/>
  <c r="E59" i="20" s="1"/>
  <c r="G59" i="20" s="1"/>
  <c r="B61" i="20" l="1"/>
  <c r="C60" i="20"/>
  <c r="E60" i="20" s="1"/>
  <c r="G60" i="20" s="1"/>
  <c r="D60" i="20"/>
  <c r="F60" i="20" s="1"/>
  <c r="B62" i="20" l="1"/>
  <c r="D61" i="20"/>
  <c r="F61" i="20" s="1"/>
  <c r="C61" i="20"/>
  <c r="E61" i="20" s="1"/>
  <c r="G61" i="20" s="1"/>
  <c r="B63" i="20" l="1"/>
  <c r="C62" i="20"/>
  <c r="E62" i="20" s="1"/>
  <c r="G62" i="20" s="1"/>
  <c r="D62" i="20"/>
  <c r="F62" i="20" s="1"/>
  <c r="B64" i="20" l="1"/>
  <c r="C63" i="20"/>
  <c r="E63" i="20" s="1"/>
  <c r="G63" i="20" s="1"/>
  <c r="D63" i="20"/>
  <c r="F63" i="20" s="1"/>
  <c r="B65" i="20" l="1"/>
  <c r="C64" i="20"/>
  <c r="E64" i="20" s="1"/>
  <c r="G64" i="20" s="1"/>
  <c r="D64" i="20"/>
  <c r="F64" i="20" s="1"/>
  <c r="B66" i="20" l="1"/>
  <c r="D65" i="20"/>
  <c r="F65" i="20" s="1"/>
  <c r="C65" i="20"/>
  <c r="E65" i="20" s="1"/>
  <c r="G65" i="20" s="1"/>
  <c r="B67" i="20" l="1"/>
  <c r="D66" i="20"/>
  <c r="F66" i="20" s="1"/>
  <c r="C66" i="20"/>
  <c r="E66" i="20" s="1"/>
  <c r="G66" i="20" s="1"/>
  <c r="B68" i="20" l="1"/>
  <c r="D67" i="20"/>
  <c r="F67" i="20" s="1"/>
  <c r="C67" i="20"/>
  <c r="E67" i="20" s="1"/>
  <c r="G67" i="20" s="1"/>
  <c r="B69" i="20" l="1"/>
  <c r="C68" i="20"/>
  <c r="E68" i="20" s="1"/>
  <c r="G68" i="20" s="1"/>
  <c r="D68" i="20"/>
  <c r="F68" i="20" s="1"/>
  <c r="B70" i="20" l="1"/>
  <c r="D69" i="20"/>
  <c r="F69" i="20" s="1"/>
  <c r="C69" i="20"/>
  <c r="E69" i="20" s="1"/>
  <c r="G69" i="20" s="1"/>
  <c r="B71" i="20" l="1"/>
  <c r="D70" i="20"/>
  <c r="F70" i="20" s="1"/>
  <c r="C70" i="20"/>
  <c r="E70" i="20" s="1"/>
  <c r="G70" i="20" s="1"/>
  <c r="B72" i="20" l="1"/>
  <c r="D71" i="20"/>
  <c r="F71" i="20" s="1"/>
  <c r="C71" i="20"/>
  <c r="E71" i="20" s="1"/>
  <c r="G71" i="20" s="1"/>
  <c r="B73" i="20" l="1"/>
  <c r="C72" i="20"/>
  <c r="E72" i="20" s="1"/>
  <c r="G72" i="20" s="1"/>
  <c r="D72" i="20"/>
  <c r="F72" i="20" s="1"/>
  <c r="B74" i="20" l="1"/>
  <c r="C73" i="20"/>
  <c r="E73" i="20" s="1"/>
  <c r="G73" i="20" s="1"/>
  <c r="D73" i="20"/>
  <c r="F73" i="20" s="1"/>
  <c r="B75" i="20" l="1"/>
  <c r="D74" i="20"/>
  <c r="F74" i="20" s="1"/>
  <c r="C74" i="20"/>
  <c r="E74" i="20" s="1"/>
  <c r="G74" i="20" s="1"/>
  <c r="B76" i="20" l="1"/>
  <c r="D75" i="20"/>
  <c r="F75" i="20" s="1"/>
  <c r="C75" i="20"/>
  <c r="E75" i="20" s="1"/>
  <c r="G75" i="20" s="1"/>
  <c r="B77" i="20" l="1"/>
  <c r="B78" i="20" s="1"/>
  <c r="D76" i="20"/>
  <c r="F76" i="20" s="1"/>
  <c r="C76" i="20"/>
  <c r="E76" i="20" s="1"/>
  <c r="G76" i="20" s="1"/>
  <c r="D77" i="20" l="1"/>
  <c r="F77" i="20" s="1"/>
  <c r="C77" i="20"/>
  <c r="E77" i="20" s="1"/>
  <c r="G77" i="20" s="1"/>
  <c r="B79" i="20" l="1"/>
  <c r="C78" i="20"/>
  <c r="E78" i="20" s="1"/>
  <c r="G78" i="20" s="1"/>
  <c r="D78" i="20"/>
  <c r="F78" i="20" s="1"/>
  <c r="B80" i="20" l="1"/>
  <c r="D79" i="20"/>
  <c r="F79" i="20" s="1"/>
  <c r="C79" i="20"/>
  <c r="E79" i="20" s="1"/>
  <c r="G79" i="20" s="1"/>
  <c r="B81" i="20" l="1"/>
  <c r="C80" i="20"/>
  <c r="E80" i="20" s="1"/>
  <c r="G80" i="20" s="1"/>
  <c r="D80" i="20"/>
  <c r="F80" i="20" s="1"/>
  <c r="B82" i="20" l="1"/>
  <c r="C81" i="20"/>
  <c r="E81" i="20" s="1"/>
  <c r="G81" i="20" s="1"/>
  <c r="D81" i="20"/>
  <c r="F81" i="20" s="1"/>
  <c r="B83" i="20" l="1"/>
  <c r="D82" i="20"/>
  <c r="F82" i="20" s="1"/>
  <c r="C82" i="20"/>
  <c r="E82" i="20" s="1"/>
  <c r="G82" i="20" s="1"/>
  <c r="B84" i="20" l="1"/>
  <c r="C83" i="20"/>
  <c r="E83" i="20" s="1"/>
  <c r="G83" i="20" s="1"/>
  <c r="D83" i="20"/>
  <c r="F83" i="20" s="1"/>
  <c r="B85" i="20" l="1"/>
  <c r="D84" i="20"/>
  <c r="F84" i="20" s="1"/>
  <c r="C84" i="20"/>
  <c r="E84" i="20" s="1"/>
  <c r="G84" i="20" s="1"/>
  <c r="B86" i="20" l="1"/>
  <c r="D85" i="20"/>
  <c r="F85" i="20" s="1"/>
  <c r="C85" i="20"/>
  <c r="E85" i="20" s="1"/>
  <c r="G85" i="20" s="1"/>
  <c r="B87" i="20" l="1"/>
  <c r="D86" i="20"/>
  <c r="F86" i="20" s="1"/>
  <c r="C86" i="20"/>
  <c r="E86" i="20" s="1"/>
  <c r="G86" i="20" s="1"/>
  <c r="B88" i="20" l="1"/>
  <c r="D87" i="20"/>
  <c r="F87" i="20" s="1"/>
  <c r="C87" i="20"/>
  <c r="E87" i="20" s="1"/>
  <c r="G87" i="20" s="1"/>
  <c r="B89" i="20" l="1"/>
  <c r="C88" i="20"/>
  <c r="E88" i="20" s="1"/>
  <c r="G88" i="20" s="1"/>
  <c r="D88" i="20"/>
  <c r="F88" i="20" s="1"/>
  <c r="B90" i="20" l="1"/>
  <c r="C89" i="20"/>
  <c r="E89" i="20" s="1"/>
  <c r="G89" i="20" s="1"/>
  <c r="D89" i="20"/>
  <c r="F89" i="20" s="1"/>
  <c r="B91" i="20" l="1"/>
  <c r="D90" i="20"/>
  <c r="F90" i="20" s="1"/>
  <c r="C90" i="20"/>
  <c r="E90" i="20" s="1"/>
  <c r="G90" i="20" s="1"/>
  <c r="B92" i="20" l="1"/>
  <c r="C91" i="20"/>
  <c r="E91" i="20" s="1"/>
  <c r="G91" i="20" s="1"/>
  <c r="D91" i="20"/>
  <c r="F91" i="20" s="1"/>
  <c r="B93" i="20" l="1"/>
  <c r="C92" i="20"/>
  <c r="E92" i="20" s="1"/>
  <c r="G92" i="20" s="1"/>
  <c r="D92" i="20"/>
  <c r="F92" i="20" s="1"/>
  <c r="B94" i="20" l="1"/>
  <c r="D93" i="20"/>
  <c r="F93" i="20" s="1"/>
  <c r="C93" i="20"/>
  <c r="E93" i="20" s="1"/>
  <c r="G93" i="20" s="1"/>
  <c r="B95" i="20" l="1"/>
  <c r="D94" i="20"/>
  <c r="F94" i="20" s="1"/>
  <c r="C94" i="20"/>
  <c r="E94" i="20" s="1"/>
  <c r="G94" i="20" s="1"/>
  <c r="B96" i="20" l="1"/>
  <c r="D95" i="20"/>
  <c r="F95" i="20" s="1"/>
  <c r="C95" i="20"/>
  <c r="E95" i="20" s="1"/>
  <c r="G95" i="20" s="1"/>
  <c r="B97" i="20" l="1"/>
  <c r="C96" i="20"/>
  <c r="E96" i="20" s="1"/>
  <c r="G96" i="20" s="1"/>
  <c r="D96" i="20"/>
  <c r="F96" i="20" s="1"/>
  <c r="B98" i="20" l="1"/>
  <c r="C97" i="20"/>
  <c r="E97" i="20" s="1"/>
  <c r="G97" i="20" s="1"/>
  <c r="D97" i="20"/>
  <c r="F97" i="20" s="1"/>
  <c r="B99" i="20" l="1"/>
  <c r="D98" i="20"/>
  <c r="F98" i="20" s="1"/>
  <c r="C98" i="20"/>
  <c r="E98" i="20" s="1"/>
  <c r="G98" i="20" s="1"/>
  <c r="B100" i="20" l="1"/>
  <c r="D99" i="20"/>
  <c r="F99" i="20" s="1"/>
  <c r="C99" i="20"/>
  <c r="E99" i="20" s="1"/>
  <c r="G99" i="20" s="1"/>
  <c r="B101" i="20" l="1"/>
  <c r="C100" i="20"/>
  <c r="E100" i="20" s="1"/>
  <c r="G100" i="20" s="1"/>
  <c r="D100" i="20"/>
  <c r="F100" i="20" s="1"/>
  <c r="B102" i="20" l="1"/>
  <c r="C101" i="20"/>
  <c r="E101" i="20" s="1"/>
  <c r="G101" i="20" s="1"/>
  <c r="D101" i="20"/>
  <c r="F101" i="20" s="1"/>
  <c r="B103" i="20" l="1"/>
  <c r="D102" i="20"/>
  <c r="F102" i="20" s="1"/>
  <c r="C102" i="20"/>
  <c r="E102" i="20" s="1"/>
  <c r="G102" i="20" s="1"/>
  <c r="B104" i="20" l="1"/>
  <c r="D103" i="20"/>
  <c r="F103" i="20" s="1"/>
  <c r="C103" i="20"/>
  <c r="E103" i="20" s="1"/>
  <c r="G103" i="20" s="1"/>
  <c r="B105" i="20" l="1"/>
  <c r="C104" i="20"/>
  <c r="E104" i="20" s="1"/>
  <c r="G104" i="20" s="1"/>
  <c r="D104" i="20"/>
  <c r="F104" i="20" s="1"/>
  <c r="B106" i="20" l="1"/>
  <c r="C105" i="20"/>
  <c r="E105" i="20" s="1"/>
  <c r="G105" i="20" s="1"/>
  <c r="D105" i="20"/>
  <c r="F105" i="20" s="1"/>
  <c r="B107" i="20" l="1"/>
  <c r="D106" i="20"/>
  <c r="F106" i="20" s="1"/>
  <c r="C106" i="20"/>
  <c r="E106" i="20" s="1"/>
  <c r="G106" i="20" s="1"/>
  <c r="B108" i="20" l="1"/>
  <c r="D107" i="20"/>
  <c r="F107" i="20" s="1"/>
  <c r="C107" i="20"/>
  <c r="E107" i="20" s="1"/>
  <c r="G107" i="20" s="1"/>
  <c r="B109" i="20" l="1"/>
  <c r="C108" i="20"/>
  <c r="E108" i="20" s="1"/>
  <c r="G108" i="20" s="1"/>
  <c r="D108" i="20"/>
  <c r="F108" i="20" s="1"/>
  <c r="B110" i="20" l="1"/>
  <c r="C109" i="20"/>
  <c r="E109" i="20" s="1"/>
  <c r="G109" i="20" s="1"/>
  <c r="D109" i="20"/>
  <c r="F109" i="20" s="1"/>
  <c r="B111" i="20" l="1"/>
  <c r="C110" i="20"/>
  <c r="E110" i="20" s="1"/>
  <c r="G110" i="20" s="1"/>
  <c r="D110" i="20"/>
  <c r="F110" i="20" s="1"/>
  <c r="B112" i="20" l="1"/>
  <c r="D111" i="20"/>
  <c r="F111" i="20" s="1"/>
  <c r="C111" i="20"/>
  <c r="E111" i="20" s="1"/>
  <c r="G111" i="20" s="1"/>
  <c r="B113" i="20" l="1"/>
  <c r="C112" i="20"/>
  <c r="E112" i="20" s="1"/>
  <c r="G112" i="20" s="1"/>
  <c r="D112" i="20"/>
  <c r="F112" i="20" s="1"/>
  <c r="B114" i="20" l="1"/>
  <c r="C113" i="20"/>
  <c r="E113" i="20" s="1"/>
  <c r="G113" i="20" s="1"/>
  <c r="D113" i="20"/>
  <c r="F113" i="20" s="1"/>
  <c r="B115" i="20" l="1"/>
  <c r="D114" i="20"/>
  <c r="F114" i="20" s="1"/>
  <c r="C114" i="20"/>
  <c r="E114" i="20" s="1"/>
  <c r="G114" i="20" s="1"/>
  <c r="B116" i="20" l="1"/>
  <c r="D115" i="20"/>
  <c r="F115" i="20" s="1"/>
  <c r="C115" i="20"/>
  <c r="E115" i="20" s="1"/>
  <c r="G115" i="20" s="1"/>
  <c r="B117" i="20" l="1"/>
  <c r="D116" i="20"/>
  <c r="F116" i="20" s="1"/>
  <c r="C116" i="20"/>
  <c r="E116" i="20" s="1"/>
  <c r="G116" i="20" s="1"/>
  <c r="B118" i="20" l="1"/>
  <c r="C117" i="20"/>
  <c r="E117" i="20" s="1"/>
  <c r="G117" i="20" s="1"/>
  <c r="D117" i="20"/>
  <c r="F117" i="20" s="1"/>
  <c r="B119" i="20" l="1"/>
  <c r="D118" i="20"/>
  <c r="F118" i="20" s="1"/>
  <c r="C118" i="20"/>
  <c r="E118" i="20" s="1"/>
  <c r="G118" i="20" s="1"/>
  <c r="B120" i="20" l="1"/>
  <c r="D119" i="20"/>
  <c r="F119" i="20" s="1"/>
  <c r="C119" i="20"/>
  <c r="E119" i="20" s="1"/>
  <c r="G119" i="20" s="1"/>
  <c r="B121" i="20" l="1"/>
  <c r="D120" i="20"/>
  <c r="F120" i="20" s="1"/>
  <c r="C120" i="20"/>
  <c r="E120" i="20" s="1"/>
  <c r="G120" i="20" s="1"/>
  <c r="B122" i="20" l="1"/>
  <c r="D121" i="20"/>
  <c r="F121" i="20" s="1"/>
  <c r="C121" i="20"/>
  <c r="E121" i="20" s="1"/>
  <c r="G121" i="20" s="1"/>
  <c r="B123" i="20" l="1"/>
  <c r="D122" i="20"/>
  <c r="F122" i="20" s="1"/>
  <c r="C122" i="20"/>
  <c r="E122" i="20" s="1"/>
  <c r="G122" i="20" s="1"/>
  <c r="B124" i="20" l="1"/>
  <c r="D123" i="20"/>
  <c r="F123" i="20" s="1"/>
  <c r="C123" i="20"/>
  <c r="E123" i="20" s="1"/>
  <c r="G123" i="20" s="1"/>
  <c r="B125" i="20" l="1"/>
  <c r="C124" i="20"/>
  <c r="E124" i="20" s="1"/>
  <c r="G124" i="20" s="1"/>
  <c r="D124" i="20"/>
  <c r="F124" i="20" s="1"/>
  <c r="B126" i="20" l="1"/>
  <c r="D125" i="20"/>
  <c r="F125" i="20" s="1"/>
  <c r="C125" i="20"/>
  <c r="E125" i="20" s="1"/>
  <c r="G125" i="20" s="1"/>
  <c r="B127" i="20" l="1"/>
  <c r="D126" i="20"/>
  <c r="F126" i="20" s="1"/>
  <c r="C126" i="20"/>
  <c r="E126" i="20" s="1"/>
  <c r="G126" i="20" s="1"/>
  <c r="B128" i="20" l="1"/>
  <c r="D127" i="20"/>
  <c r="F127" i="20" s="1"/>
  <c r="C127" i="20"/>
  <c r="E127" i="20" s="1"/>
  <c r="G127" i="20" s="1"/>
  <c r="B129" i="20" l="1"/>
  <c r="C128" i="20"/>
  <c r="E128" i="20" s="1"/>
  <c r="G128" i="20" s="1"/>
  <c r="D128" i="20"/>
  <c r="F128" i="20" s="1"/>
  <c r="B130" i="20" l="1"/>
  <c r="D129" i="20"/>
  <c r="F129" i="20" s="1"/>
  <c r="C129" i="20"/>
  <c r="E129" i="20" s="1"/>
  <c r="G129" i="20" s="1"/>
  <c r="B131" i="20" l="1"/>
  <c r="D130" i="20"/>
  <c r="F130" i="20" s="1"/>
  <c r="C130" i="20"/>
  <c r="E130" i="20" s="1"/>
  <c r="G130" i="20" s="1"/>
  <c r="B132" i="20" l="1"/>
  <c r="D131" i="20"/>
  <c r="F131" i="20" s="1"/>
  <c r="C131" i="20"/>
  <c r="E131" i="20" s="1"/>
  <c r="G131" i="20" s="1"/>
  <c r="B133" i="20" l="1"/>
  <c r="D132" i="20"/>
  <c r="F132" i="20" s="1"/>
  <c r="C132" i="20"/>
  <c r="E132" i="20" s="1"/>
  <c r="G132" i="20" s="1"/>
  <c r="B134" i="20" l="1"/>
  <c r="C133" i="20"/>
  <c r="E133" i="20" s="1"/>
  <c r="G133" i="20" s="1"/>
  <c r="D133" i="20"/>
  <c r="F133" i="20" s="1"/>
  <c r="B135" i="20" l="1"/>
  <c r="D134" i="20"/>
  <c r="F134" i="20" s="1"/>
  <c r="C134" i="20"/>
  <c r="E134" i="20" s="1"/>
  <c r="G134" i="20" s="1"/>
  <c r="B136" i="20" l="1"/>
  <c r="D135" i="20"/>
  <c r="F135" i="20" s="1"/>
  <c r="C135" i="20"/>
  <c r="E135" i="20" s="1"/>
  <c r="G135" i="20" s="1"/>
  <c r="B137" i="20" l="1"/>
  <c r="C136" i="20"/>
  <c r="E136" i="20" s="1"/>
  <c r="G136" i="20" s="1"/>
  <c r="D136" i="20"/>
  <c r="F136" i="20" s="1"/>
  <c r="B138" i="20" l="1"/>
  <c r="C137" i="20"/>
  <c r="E137" i="20" s="1"/>
  <c r="G137" i="20" s="1"/>
  <c r="D137" i="20"/>
  <c r="F137" i="20" s="1"/>
  <c r="B139" i="20" l="1"/>
  <c r="D138" i="20"/>
  <c r="F138" i="20" s="1"/>
  <c r="C138" i="20"/>
  <c r="E138" i="20" s="1"/>
  <c r="G138" i="20" s="1"/>
  <c r="B140" i="20" l="1"/>
  <c r="D139" i="20"/>
  <c r="F139" i="20" s="1"/>
  <c r="C139" i="20"/>
  <c r="E139" i="20" s="1"/>
  <c r="G139" i="20" s="1"/>
  <c r="B141" i="20" l="1"/>
  <c r="D140" i="20"/>
  <c r="F140" i="20" s="1"/>
  <c r="C140" i="20"/>
  <c r="E140" i="20" s="1"/>
  <c r="G140" i="20" s="1"/>
  <c r="B142" i="20" l="1"/>
  <c r="D141" i="20"/>
  <c r="F141" i="20" s="1"/>
  <c r="C141" i="20"/>
  <c r="E141" i="20" s="1"/>
  <c r="G141" i="20" s="1"/>
  <c r="B143" i="20" l="1"/>
  <c r="D142" i="20"/>
  <c r="F142" i="20" s="1"/>
  <c r="C142" i="20"/>
  <c r="E142" i="20" s="1"/>
  <c r="G142" i="20" s="1"/>
  <c r="B144" i="20" l="1"/>
  <c r="D143" i="20"/>
  <c r="F143" i="20" s="1"/>
  <c r="C143" i="20"/>
  <c r="E143" i="20" s="1"/>
  <c r="G143" i="20" s="1"/>
  <c r="B145" i="20" l="1"/>
  <c r="C144" i="20"/>
  <c r="E144" i="20" s="1"/>
  <c r="G144" i="20" s="1"/>
  <c r="D144" i="20"/>
  <c r="F144" i="20" s="1"/>
  <c r="B146" i="20" l="1"/>
  <c r="C145" i="20"/>
  <c r="E145" i="20" s="1"/>
  <c r="G145" i="20" s="1"/>
  <c r="D145" i="20"/>
  <c r="F145" i="20" s="1"/>
  <c r="B147" i="20" l="1"/>
  <c r="D146" i="20"/>
  <c r="F146" i="20" s="1"/>
  <c r="C146" i="20"/>
  <c r="E146" i="20" s="1"/>
  <c r="G146" i="20" s="1"/>
  <c r="B148" i="20" l="1"/>
  <c r="D147" i="20"/>
  <c r="F147" i="20" s="1"/>
  <c r="C147" i="20"/>
  <c r="E147" i="20" s="1"/>
  <c r="G147" i="20" s="1"/>
  <c r="B149" i="20" l="1"/>
  <c r="D148" i="20"/>
  <c r="F148" i="20" s="1"/>
  <c r="C148" i="20"/>
  <c r="E148" i="20" s="1"/>
  <c r="G148" i="20" s="1"/>
  <c r="B150" i="20" l="1"/>
  <c r="D149" i="20"/>
  <c r="F149" i="20" s="1"/>
  <c r="C149" i="20"/>
  <c r="E149" i="20" s="1"/>
  <c r="G149" i="20" s="1"/>
  <c r="B151" i="20" l="1"/>
  <c r="D150" i="20"/>
  <c r="F150" i="20" s="1"/>
  <c r="C150" i="20"/>
  <c r="E150" i="20" s="1"/>
  <c r="G150" i="20" s="1"/>
  <c r="B152" i="20" l="1"/>
  <c r="D151" i="20"/>
  <c r="F151" i="20" s="1"/>
  <c r="C151" i="20"/>
  <c r="E151" i="20" s="1"/>
  <c r="G151" i="20" s="1"/>
  <c r="B153" i="20" l="1"/>
  <c r="C152" i="20"/>
  <c r="E152" i="20" s="1"/>
  <c r="G152" i="20" s="1"/>
  <c r="D152" i="20"/>
  <c r="F152" i="20" s="1"/>
  <c r="B154" i="20" l="1"/>
  <c r="C153" i="20"/>
  <c r="E153" i="20" s="1"/>
  <c r="G153" i="20" s="1"/>
  <c r="D153" i="20"/>
  <c r="F153" i="20" s="1"/>
  <c r="B155" i="20" l="1"/>
  <c r="D154" i="20"/>
  <c r="F154" i="20" s="1"/>
  <c r="C154" i="20"/>
  <c r="E154" i="20" s="1"/>
  <c r="G154" i="20" s="1"/>
  <c r="B156" i="20" l="1"/>
  <c r="C155" i="20"/>
  <c r="E155" i="20" s="1"/>
  <c r="G155" i="20" s="1"/>
  <c r="D155" i="20"/>
  <c r="F155" i="20" s="1"/>
  <c r="B157" i="20" l="1"/>
  <c r="C156" i="20"/>
  <c r="E156" i="20" s="1"/>
  <c r="G156" i="20" s="1"/>
  <c r="D156" i="20"/>
  <c r="F156" i="20" s="1"/>
  <c r="B158" i="20" l="1"/>
  <c r="D157" i="20"/>
  <c r="F157" i="20" s="1"/>
  <c r="C157" i="20"/>
  <c r="E157" i="20" s="1"/>
  <c r="G157" i="20" s="1"/>
  <c r="B159" i="20" l="1"/>
  <c r="D158" i="20"/>
  <c r="F158" i="20" s="1"/>
  <c r="C158" i="20"/>
  <c r="E158" i="20" s="1"/>
  <c r="G158" i="20" s="1"/>
  <c r="B160" i="20" l="1"/>
  <c r="D159" i="20"/>
  <c r="F159" i="20" s="1"/>
  <c r="C159" i="20"/>
  <c r="E159" i="20" s="1"/>
  <c r="G159" i="20" s="1"/>
  <c r="B161" i="20" l="1"/>
  <c r="D160" i="20"/>
  <c r="F160" i="20" s="1"/>
  <c r="C160" i="20"/>
  <c r="E160" i="20" s="1"/>
  <c r="G160" i="20" s="1"/>
  <c r="B162" i="20" l="1"/>
  <c r="C161" i="20"/>
  <c r="E161" i="20" s="1"/>
  <c r="G161" i="20" s="1"/>
  <c r="D161" i="20"/>
  <c r="F161" i="20" s="1"/>
  <c r="B163" i="20" l="1"/>
  <c r="D162" i="20"/>
  <c r="F162" i="20" s="1"/>
  <c r="C162" i="20"/>
  <c r="E162" i="20" s="1"/>
  <c r="G162" i="20" s="1"/>
  <c r="B164" i="20" l="1"/>
  <c r="C163" i="20"/>
  <c r="E163" i="20" s="1"/>
  <c r="G163" i="20" s="1"/>
  <c r="D163" i="20"/>
  <c r="F163" i="20" s="1"/>
  <c r="B165" i="20" l="1"/>
  <c r="C164" i="20"/>
  <c r="E164" i="20" s="1"/>
  <c r="G164" i="20" s="1"/>
  <c r="D164" i="20"/>
  <c r="F164" i="20" s="1"/>
  <c r="B166" i="20" l="1"/>
  <c r="C165" i="20"/>
  <c r="E165" i="20" s="1"/>
  <c r="G165" i="20" s="1"/>
  <c r="D165" i="20"/>
  <c r="F165" i="20" s="1"/>
  <c r="D166" i="20" l="1"/>
  <c r="F166" i="20" s="1"/>
  <c r="C166" i="20"/>
  <c r="E166" i="20" s="1"/>
  <c r="G166" i="2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D56F8F-7B4A-4196-B41C-522E50063C0C}" keepAlive="1" name="Query - Past_53_Weeks" description="Connection to the 'Past_53_Weeks' query in the workbook." type="5" refreshedVersion="8" background="1" saveData="1">
    <dbPr connection="Provider=Microsoft.Mashup.OleDb.1;Data Source=$Workbook$;Location=Past_53_Weeks;Extended Properties=&quot;&quot;" command="SELECT * FROM [Past_53_Weeks]"/>
  </connection>
  <connection id="2" xr16:uid="{CF9A7529-45A4-420B-9829-B4638BA56A67}" keepAlive="1" name="Query - Pending_Count" description="Connection to the 'Pending_Count' query in the workbook." type="5" refreshedVersion="8" background="1" saveData="1">
    <dbPr connection="Provider=Microsoft.Mashup.OleDb.1;Data Source=$Workbook$;Location=Pending_Count;Extended Properties=&quot;&quot;" command="SELECT * FROM [Pending_Count]"/>
  </connection>
  <connection id="3" xr16:uid="{93C8D605-3D29-417A-80E6-F38E122E3020}" keepAlive="1" name="Query - Pending_Created" description="Connection to the 'Pending_Created' query in the workbook." type="5" refreshedVersion="8" background="1" saveData="1">
    <dbPr connection="Provider=Microsoft.Mashup.OleDb.1;Data Source=$Workbook$;Location=Pending_Created;Extended Properties=&quot;&quot;" command="SELECT * FROM [Pending_Created]"/>
  </connection>
  <connection id="4" xr16:uid="{9CA9C7BC-7CC6-4485-B59B-8FB32824E2AD}" keepAlive="1" name="Query - Resolutions_Completed" description="Connection to the 'Resolutions_Completed' query in the workbook." type="5" refreshedVersion="8" background="1" saveData="1">
    <dbPr connection="Provider=Microsoft.Mashup.OleDb.1;Data Source=$Workbook$;Location=Resolutions_Completed;Extended Properties=&quot;&quot;" command="SELECT * FROM [Resolutions_Completed]"/>
  </connection>
  <connection id="5" xr16:uid="{8C6A0927-6C04-4389-9A90-F0B367680287}" keepAlive="1" name="Query - Resolutions_Created" description="Connection to the 'Resolutions_Created' query in the workbook." type="5" refreshedVersion="8" background="1" saveData="1">
    <dbPr connection="Provider=Microsoft.Mashup.OleDb.1;Data Source=$Workbook$;Location=Resolutions_Created;Extended Properties=&quot;&quot;" command="SELECT * FROM [Resolutions_Create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<sst xmlns="http://schemas.openxmlformats.org/spreadsheetml/2006/main" count="53" uniqueCount="44">
  <si>
    <t>Week Ending</t>
  </si>
  <si>
    <t>CUMULATIVE_COUNT</t>
  </si>
  <si>
    <t>WEEK_ENDING</t>
  </si>
  <si>
    <t>REG_CUMULATIVE_COUNT</t>
  </si>
  <si>
    <t>OTHER_CUMULATIVE_COUNT</t>
  </si>
  <si>
    <t>COUNT_CREATED</t>
  </si>
  <si>
    <t>COUNT_COMPLETED</t>
  </si>
  <si>
    <t>Date</t>
  </si>
  <si>
    <t>5</t>
  </si>
  <si>
    <t>10</t>
  </si>
  <si>
    <t>25</t>
  </si>
  <si>
    <t>50</t>
  </si>
  <si>
    <t>100</t>
  </si>
  <si>
    <t>Expected Workable Issues</t>
  </si>
  <si>
    <t>Adjusted Expected Workable Issues 
(based on additional adjudicators)</t>
  </si>
  <si>
    <t>Date Last Refreshed</t>
  </si>
  <si>
    <t>Current Workable Pending Issues</t>
  </si>
  <si>
    <t>Total</t>
  </si>
  <si>
    <t>BWB</t>
  </si>
  <si>
    <t>BWE</t>
  </si>
  <si>
    <t>WEEKNUM</t>
  </si>
  <si>
    <t>R_CREATED_COUNT</t>
  </si>
  <si>
    <t>PENDING_COUNT</t>
  </si>
  <si>
    <t>TOTAL_CREATED</t>
  </si>
  <si>
    <t>HIST_AVG</t>
  </si>
  <si>
    <t>CURRENT_ADJUSTED_RATE</t>
  </si>
  <si>
    <t>ADJ_COUNT</t>
  </si>
  <si>
    <t>ISS_PER_ADJ_WK</t>
  </si>
  <si>
    <t>DATE_LAST_UPDATED</t>
  </si>
  <si>
    <t>TOTAL_COUNT</t>
  </si>
  <si>
    <t>FRAUD_COUNT</t>
  </si>
  <si>
    <t>AUTO_RESOLUTION_COUNT</t>
  </si>
  <si>
    <t>MANUAL_RESOLUTION_COUNT</t>
  </si>
  <si>
    <t>TOTAL_RESOLVED_COUNT</t>
  </si>
  <si>
    <r>
      <t xml:space="preserve">Average Issues Created per Week </t>
    </r>
    <r>
      <rPr>
        <b/>
        <i/>
        <sz val="11"/>
        <color theme="0"/>
        <rFont val="Calibri"/>
        <family val="2"/>
        <scheme val="minor"/>
      </rPr>
      <t>(recent 6 weeks)</t>
    </r>
  </si>
  <si>
    <r>
      <t xml:space="preserve">Average Issues Resolutions per Week per Adjudicator </t>
    </r>
    <r>
      <rPr>
        <b/>
        <i/>
        <sz val="11"/>
        <color theme="0"/>
        <rFont val="Calibri"/>
        <family val="2"/>
        <scheme val="minor"/>
      </rPr>
      <t>(recent 6 weeks)</t>
    </r>
  </si>
  <si>
    <t>State Programs</t>
  </si>
  <si>
    <t>Federal Extensions</t>
  </si>
  <si>
    <t>Adjudicators Only (ADJ Only) or Adjudicators &amp; Auto (ADJ &amp; AUTO) Resolutions</t>
  </si>
  <si>
    <t>53 Week Avg</t>
  </si>
  <si>
    <t>6 Week Avg</t>
  </si>
  <si>
    <r>
      <t xml:space="preserve">Average Issue Resolutions Per Week includes Adj and Auto </t>
    </r>
    <r>
      <rPr>
        <b/>
        <i/>
        <sz val="11"/>
        <color theme="0"/>
        <rFont val="Calibri"/>
        <family val="2"/>
        <scheme val="minor"/>
      </rPr>
      <t>(recent 6 weeks)</t>
    </r>
  </si>
  <si>
    <r>
      <t>Average Adjudicator Only Issue Resolutions Per Week</t>
    </r>
    <r>
      <rPr>
        <b/>
        <i/>
        <sz val="11"/>
        <color theme="0"/>
        <rFont val="Calibri"/>
        <family val="2"/>
        <scheme val="minor"/>
      </rPr>
      <t>(recent 6 weeks)</t>
    </r>
  </si>
  <si>
    <t>ADJ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</si>
</sst>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/>
        <bgColor theme="4" tint="0.79998168889431442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6" fillId="0" borderId="0" xfId="0" applyFont="1"/>
    <xf numFmtId="0" fontId="16" fillId="34" borderId="19" xfId="0" applyFont="1" applyFill="1" applyBorder="1" applyAlignment="1">
      <alignment horizontal="left"/>
    </xf>
    <xf numFmtId="0" fontId="16" fillId="35" borderId="21" xfId="0" applyFont="1" applyFill="1" applyBorder="1" applyAlignment="1">
      <alignment horizontal="center" wrapText="1"/>
    </xf>
    <xf numFmtId="0" fontId="19" fillId="34" borderId="19" xfId="0" applyFont="1" applyFill="1" applyBorder="1" applyAlignment="1">
      <alignment horizontal="center"/>
    </xf>
    <xf numFmtId="0" fontId="19" fillId="34" borderId="20" xfId="0" applyFont="1" applyFill="1" applyBorder="1" applyAlignment="1">
      <alignment horizontal="center"/>
    </xf>
    <xf numFmtId="0" fontId="19" fillId="34" borderId="21" xfId="0" applyFont="1" applyFill="1" applyBorder="1" applyAlignment="1">
      <alignment horizontal="center"/>
    </xf>
    <xf numFmtId="0" fontId="17" fillId="34" borderId="11" xfId="0" applyFont="1" applyFill="1" applyBorder="1"/>
    <xf numFmtId="0" fontId="17" fillId="34" borderId="0" xfId="0" applyFont="1" applyFill="1"/>
    <xf numFmtId="0" fontId="17" fillId="34" borderId="0" xfId="0" applyFont="1" applyFill="1" applyAlignment="1">
      <alignment horizontal="left"/>
    </xf>
    <xf numFmtId="0" fontId="17" fillId="34" borderId="15" xfId="0" applyFont="1" applyFill="1" applyBorder="1" applyAlignment="1">
      <alignment horizontal="left"/>
    </xf>
    <xf numFmtId="0" fontId="17" fillId="34" borderId="15" xfId="0" applyFont="1" applyFill="1" applyBorder="1"/>
    <xf numFmtId="14" fontId="0" fillId="36" borderId="16" xfId="0" applyNumberFormat="1" applyFill="1" applyBorder="1"/>
    <xf numFmtId="3" fontId="0" fillId="36" borderId="17" xfId="0" applyNumberFormat="1" applyFill="1" applyBorder="1"/>
    <xf numFmtId="3" fontId="0" fillId="36" borderId="18" xfId="0" applyNumberFormat="1" applyFill="1" applyBorder="1"/>
    <xf numFmtId="0" fontId="13" fillId="34" borderId="10" xfId="0" applyFont="1" applyFill="1" applyBorder="1" applyAlignment="1">
      <alignment horizontal="left"/>
    </xf>
    <xf numFmtId="0" fontId="13" fillId="34" borderId="13" xfId="0" applyFont="1" applyFill="1" applyBorder="1" applyAlignment="1">
      <alignment horizontal="left"/>
    </xf>
    <xf numFmtId="0" fontId="13" fillId="34" borderId="14" xfId="0" applyFont="1" applyFill="1" applyBorder="1" applyAlignment="1">
      <alignment horizontal="left"/>
    </xf>
    <xf numFmtId="22" fontId="0" fillId="0" borderId="0" xfId="0" applyNumberFormat="1"/>
    <xf numFmtId="3" fontId="0" fillId="0" borderId="0" xfId="0" applyNumberFormat="1" applyAlignment="1">
      <alignment horizontal="left"/>
    </xf>
    <xf numFmtId="3" fontId="13" fillId="34" borderId="11" xfId="0" applyNumberFormat="1" applyFont="1" applyFill="1" applyBorder="1" applyAlignment="1">
      <alignment horizontal="left"/>
    </xf>
    <xf numFmtId="3" fontId="13" fillId="34" borderId="0" xfId="0" applyNumberFormat="1" applyFont="1" applyFill="1" applyAlignment="1">
      <alignment horizontal="left"/>
    </xf>
    <xf numFmtId="3" fontId="13" fillId="34" borderId="15" xfId="0" applyNumberFormat="1" applyFont="1" applyFill="1" applyBorder="1" applyAlignment="1">
      <alignment horizontal="left"/>
    </xf>
    <xf numFmtId="3" fontId="16" fillId="0" borderId="0" xfId="0" applyNumberFormat="1" applyFont="1"/>
    <xf numFmtId="0" fontId="13" fillId="34" borderId="22" xfId="0" applyFont="1" applyFill="1" applyBorder="1"/>
    <xf numFmtId="0" fontId="0" fillId="36" borderId="17" xfId="0" applyFill="1" applyBorder="1"/>
    <xf numFmtId="0" fontId="0" fillId="36" borderId="18" xfId="0" applyFill="1" applyBorder="1"/>
    <xf numFmtId="0" fontId="16" fillId="33" borderId="10" xfId="0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ont>
        <color theme="0" tint="-0.14996795556505021"/>
      </font>
      <fill>
        <patternFill>
          <bgColor theme="6" tint="-0.24994659260841701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9" formatCode="m/d/yyyy"/>
      <alignment horizontal="left" vertical="bottom" textRotation="0" wrapText="0" indent="0" justifyLastLine="0" shrinkToFit="0" readingOrder="0"/>
    </dxf>
    <dxf>
      <border outline="0">
        <right style="medium">
          <color auto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colors>
    <mruColors>
      <color rgb="FFB9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Historical Workable</a:t>
            </a:r>
            <a:r>
              <a:rPr lang="en-US" baseline="0"/>
              <a:t> Pending Issues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'historical burndown'!$B$1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'historical burndown'!$A$54:$A$221</c:f>
              <c:numCache>
                <c:formatCode>m/d/yyyy</c:formatCode>
                <c:ptCount val="168"/>
                <c:pt idx="0">
                  <c:v>43834</c:v>
                </c:pt>
                <c:pt idx="1">
                  <c:v>43841</c:v>
                </c:pt>
                <c:pt idx="2">
                  <c:v>43848</c:v>
                </c:pt>
                <c:pt idx="3">
                  <c:v>43855</c:v>
                </c:pt>
                <c:pt idx="4">
                  <c:v>43862</c:v>
                </c:pt>
                <c:pt idx="5">
                  <c:v>43869</c:v>
                </c:pt>
                <c:pt idx="6">
                  <c:v>43876</c:v>
                </c:pt>
                <c:pt idx="7">
                  <c:v>43883</c:v>
                </c:pt>
                <c:pt idx="8">
                  <c:v>43890</c:v>
                </c:pt>
                <c:pt idx="9">
                  <c:v>43897</c:v>
                </c:pt>
                <c:pt idx="10">
                  <c:v>43904</c:v>
                </c:pt>
                <c:pt idx="11">
                  <c:v>43911</c:v>
                </c:pt>
                <c:pt idx="12">
                  <c:v>43918</c:v>
                </c:pt>
                <c:pt idx="13">
                  <c:v>43925</c:v>
                </c:pt>
                <c:pt idx="14">
                  <c:v>43932</c:v>
                </c:pt>
                <c:pt idx="15">
                  <c:v>43939</c:v>
                </c:pt>
                <c:pt idx="16">
                  <c:v>43946</c:v>
                </c:pt>
                <c:pt idx="17">
                  <c:v>43953</c:v>
                </c:pt>
                <c:pt idx="18">
                  <c:v>43960</c:v>
                </c:pt>
                <c:pt idx="19">
                  <c:v>43967</c:v>
                </c:pt>
                <c:pt idx="20">
                  <c:v>43974</c:v>
                </c:pt>
                <c:pt idx="21">
                  <c:v>43981</c:v>
                </c:pt>
                <c:pt idx="22">
                  <c:v>43988</c:v>
                </c:pt>
                <c:pt idx="23">
                  <c:v>43995</c:v>
                </c:pt>
                <c:pt idx="24">
                  <c:v>44002</c:v>
                </c:pt>
                <c:pt idx="25">
                  <c:v>44009</c:v>
                </c:pt>
                <c:pt idx="26">
                  <c:v>44016</c:v>
                </c:pt>
                <c:pt idx="27">
                  <c:v>44023</c:v>
                </c:pt>
                <c:pt idx="28">
                  <c:v>44030</c:v>
                </c:pt>
                <c:pt idx="29">
                  <c:v>44037</c:v>
                </c:pt>
                <c:pt idx="30">
                  <c:v>44044</c:v>
                </c:pt>
                <c:pt idx="31">
                  <c:v>44051</c:v>
                </c:pt>
                <c:pt idx="32">
                  <c:v>44058</c:v>
                </c:pt>
                <c:pt idx="33">
                  <c:v>44065</c:v>
                </c:pt>
                <c:pt idx="34">
                  <c:v>44072</c:v>
                </c:pt>
                <c:pt idx="35">
                  <c:v>44079</c:v>
                </c:pt>
                <c:pt idx="36">
                  <c:v>44086</c:v>
                </c:pt>
                <c:pt idx="37">
                  <c:v>44093</c:v>
                </c:pt>
                <c:pt idx="38">
                  <c:v>44100</c:v>
                </c:pt>
                <c:pt idx="39">
                  <c:v>44107</c:v>
                </c:pt>
                <c:pt idx="40">
                  <c:v>44114</c:v>
                </c:pt>
                <c:pt idx="41">
                  <c:v>44121</c:v>
                </c:pt>
                <c:pt idx="42">
                  <c:v>44128</c:v>
                </c:pt>
                <c:pt idx="43">
                  <c:v>44135</c:v>
                </c:pt>
                <c:pt idx="44">
                  <c:v>44142</c:v>
                </c:pt>
                <c:pt idx="45">
                  <c:v>44149</c:v>
                </c:pt>
                <c:pt idx="46">
                  <c:v>44156</c:v>
                </c:pt>
                <c:pt idx="47">
                  <c:v>44163</c:v>
                </c:pt>
                <c:pt idx="48">
                  <c:v>44170</c:v>
                </c:pt>
                <c:pt idx="49">
                  <c:v>44177</c:v>
                </c:pt>
                <c:pt idx="50">
                  <c:v>44184</c:v>
                </c:pt>
                <c:pt idx="51">
                  <c:v>44191</c:v>
                </c:pt>
                <c:pt idx="52">
                  <c:v>44198</c:v>
                </c:pt>
                <c:pt idx="53">
                  <c:v>44205</c:v>
                </c:pt>
                <c:pt idx="54">
                  <c:v>44212</c:v>
                </c:pt>
                <c:pt idx="55">
                  <c:v>44219</c:v>
                </c:pt>
                <c:pt idx="56">
                  <c:v>44226</c:v>
                </c:pt>
                <c:pt idx="57">
                  <c:v>44233</c:v>
                </c:pt>
                <c:pt idx="58">
                  <c:v>44240</c:v>
                </c:pt>
                <c:pt idx="59">
                  <c:v>44247</c:v>
                </c:pt>
                <c:pt idx="60">
                  <c:v>44254</c:v>
                </c:pt>
                <c:pt idx="61">
                  <c:v>44261</c:v>
                </c:pt>
                <c:pt idx="62">
                  <c:v>44268</c:v>
                </c:pt>
                <c:pt idx="63">
                  <c:v>44275</c:v>
                </c:pt>
                <c:pt idx="64">
                  <c:v>44282</c:v>
                </c:pt>
                <c:pt idx="65">
                  <c:v>44289</c:v>
                </c:pt>
                <c:pt idx="66">
                  <c:v>44296</c:v>
                </c:pt>
                <c:pt idx="67">
                  <c:v>44303</c:v>
                </c:pt>
                <c:pt idx="68">
                  <c:v>44310</c:v>
                </c:pt>
                <c:pt idx="69">
                  <c:v>44317</c:v>
                </c:pt>
                <c:pt idx="70">
                  <c:v>44324</c:v>
                </c:pt>
                <c:pt idx="71">
                  <c:v>44331</c:v>
                </c:pt>
                <c:pt idx="72">
                  <c:v>44338</c:v>
                </c:pt>
                <c:pt idx="73">
                  <c:v>44345</c:v>
                </c:pt>
                <c:pt idx="74">
                  <c:v>44352</c:v>
                </c:pt>
                <c:pt idx="75">
                  <c:v>44359</c:v>
                </c:pt>
                <c:pt idx="76">
                  <c:v>44366</c:v>
                </c:pt>
                <c:pt idx="77">
                  <c:v>44373</c:v>
                </c:pt>
                <c:pt idx="78">
                  <c:v>44380</c:v>
                </c:pt>
                <c:pt idx="79">
                  <c:v>44387</c:v>
                </c:pt>
                <c:pt idx="80">
                  <c:v>44394</c:v>
                </c:pt>
                <c:pt idx="81">
                  <c:v>44401</c:v>
                </c:pt>
                <c:pt idx="82">
                  <c:v>44408</c:v>
                </c:pt>
                <c:pt idx="83">
                  <c:v>44415</c:v>
                </c:pt>
                <c:pt idx="84">
                  <c:v>44422</c:v>
                </c:pt>
                <c:pt idx="85">
                  <c:v>44429</c:v>
                </c:pt>
                <c:pt idx="86">
                  <c:v>44436</c:v>
                </c:pt>
                <c:pt idx="87">
                  <c:v>44443</c:v>
                </c:pt>
                <c:pt idx="88">
                  <c:v>44450</c:v>
                </c:pt>
                <c:pt idx="89">
                  <c:v>44457</c:v>
                </c:pt>
                <c:pt idx="90">
                  <c:v>44464</c:v>
                </c:pt>
                <c:pt idx="91">
                  <c:v>44471</c:v>
                </c:pt>
                <c:pt idx="92">
                  <c:v>44478</c:v>
                </c:pt>
                <c:pt idx="93">
                  <c:v>44485</c:v>
                </c:pt>
                <c:pt idx="94">
                  <c:v>44492</c:v>
                </c:pt>
                <c:pt idx="95">
                  <c:v>44499</c:v>
                </c:pt>
                <c:pt idx="96">
                  <c:v>44506</c:v>
                </c:pt>
                <c:pt idx="97">
                  <c:v>44513</c:v>
                </c:pt>
                <c:pt idx="98">
                  <c:v>44520</c:v>
                </c:pt>
                <c:pt idx="99">
                  <c:v>44527</c:v>
                </c:pt>
                <c:pt idx="100">
                  <c:v>44534</c:v>
                </c:pt>
                <c:pt idx="101">
                  <c:v>44541</c:v>
                </c:pt>
                <c:pt idx="102">
                  <c:v>44548</c:v>
                </c:pt>
                <c:pt idx="103">
                  <c:v>44555</c:v>
                </c:pt>
                <c:pt idx="104">
                  <c:v>44562</c:v>
                </c:pt>
                <c:pt idx="105">
                  <c:v>44569</c:v>
                </c:pt>
                <c:pt idx="106">
                  <c:v>44576</c:v>
                </c:pt>
                <c:pt idx="107">
                  <c:v>44583</c:v>
                </c:pt>
                <c:pt idx="108">
                  <c:v>44590</c:v>
                </c:pt>
                <c:pt idx="109">
                  <c:v>44597</c:v>
                </c:pt>
                <c:pt idx="110">
                  <c:v>44604</c:v>
                </c:pt>
                <c:pt idx="111">
                  <c:v>44611</c:v>
                </c:pt>
                <c:pt idx="112">
                  <c:v>44618</c:v>
                </c:pt>
                <c:pt idx="113">
                  <c:v>44625</c:v>
                </c:pt>
                <c:pt idx="114">
                  <c:v>44632</c:v>
                </c:pt>
                <c:pt idx="115">
                  <c:v>44639</c:v>
                </c:pt>
                <c:pt idx="116">
                  <c:v>44646</c:v>
                </c:pt>
                <c:pt idx="117">
                  <c:v>44653</c:v>
                </c:pt>
                <c:pt idx="118">
                  <c:v>44660</c:v>
                </c:pt>
                <c:pt idx="119">
                  <c:v>44667</c:v>
                </c:pt>
                <c:pt idx="120">
                  <c:v>44674</c:v>
                </c:pt>
                <c:pt idx="121">
                  <c:v>44681</c:v>
                </c:pt>
                <c:pt idx="122">
                  <c:v>44688</c:v>
                </c:pt>
                <c:pt idx="123">
                  <c:v>44695</c:v>
                </c:pt>
                <c:pt idx="124">
                  <c:v>44702</c:v>
                </c:pt>
                <c:pt idx="125">
                  <c:v>44709</c:v>
                </c:pt>
                <c:pt idx="126">
                  <c:v>44716</c:v>
                </c:pt>
                <c:pt idx="127">
                  <c:v>44723</c:v>
                </c:pt>
                <c:pt idx="128">
                  <c:v>44730</c:v>
                </c:pt>
                <c:pt idx="129">
                  <c:v>44737</c:v>
                </c:pt>
                <c:pt idx="130">
                  <c:v>44744</c:v>
                </c:pt>
                <c:pt idx="131">
                  <c:v>44751</c:v>
                </c:pt>
                <c:pt idx="132">
                  <c:v>44758</c:v>
                </c:pt>
                <c:pt idx="133">
                  <c:v>44765</c:v>
                </c:pt>
                <c:pt idx="134">
                  <c:v>44772</c:v>
                </c:pt>
                <c:pt idx="135">
                  <c:v>44779</c:v>
                </c:pt>
                <c:pt idx="136">
                  <c:v>44786</c:v>
                </c:pt>
                <c:pt idx="137">
                  <c:v>44793</c:v>
                </c:pt>
                <c:pt idx="138">
                  <c:v>44800</c:v>
                </c:pt>
                <c:pt idx="139">
                  <c:v>44807</c:v>
                </c:pt>
                <c:pt idx="140">
                  <c:v>44814</c:v>
                </c:pt>
                <c:pt idx="141">
                  <c:v>44821</c:v>
                </c:pt>
                <c:pt idx="142">
                  <c:v>44828</c:v>
                </c:pt>
                <c:pt idx="143">
                  <c:v>44835</c:v>
                </c:pt>
                <c:pt idx="144">
                  <c:v>44842</c:v>
                </c:pt>
                <c:pt idx="145">
                  <c:v>44849</c:v>
                </c:pt>
                <c:pt idx="146">
                  <c:v>44856</c:v>
                </c:pt>
                <c:pt idx="147">
                  <c:v>44863</c:v>
                </c:pt>
                <c:pt idx="148">
                  <c:v>44870</c:v>
                </c:pt>
                <c:pt idx="149">
                  <c:v>44877</c:v>
                </c:pt>
                <c:pt idx="150">
                  <c:v>44884</c:v>
                </c:pt>
                <c:pt idx="151">
                  <c:v>44891</c:v>
                </c:pt>
                <c:pt idx="152">
                  <c:v>44898</c:v>
                </c:pt>
                <c:pt idx="153">
                  <c:v>44905</c:v>
                </c:pt>
                <c:pt idx="154">
                  <c:v>44912</c:v>
                </c:pt>
                <c:pt idx="155">
                  <c:v>44919</c:v>
                </c:pt>
                <c:pt idx="156">
                  <c:v>44926</c:v>
                </c:pt>
                <c:pt idx="157">
                  <c:v>44933</c:v>
                </c:pt>
                <c:pt idx="158">
                  <c:v>44940</c:v>
                </c:pt>
                <c:pt idx="159">
                  <c:v>44947</c:v>
                </c:pt>
                <c:pt idx="160">
                  <c:v>44954</c:v>
                </c:pt>
                <c:pt idx="161">
                  <c:v>44961</c:v>
                </c:pt>
                <c:pt idx="162">
                  <c:v>44968</c:v>
                </c:pt>
                <c:pt idx="163">
                  <c:v>44975</c:v>
                </c:pt>
                <c:pt idx="164">
                  <c:v>44982</c:v>
                </c:pt>
                <c:pt idx="165">
                  <c:v>44989</c:v>
                </c:pt>
                <c:pt idx="166">
                  <c:v>44996</c:v>
                </c:pt>
                <c:pt idx="167">
                  <c:v>45003</c:v>
                </c:pt>
              </c:numCache>
            </c:numRef>
          </c:cat>
          <c:val>
            <c:numRef>
              <c:f>'historical burndown'!$B$54:$B$221</c:f>
              <c:numCache>
                <c:formatCode>#,##0</c:formatCode>
                <c:ptCount val="168"/>
                <c:pt idx="0">
                  <c:v>25001</c:v>
                </c:pt>
                <c:pt idx="1">
                  <c:v>27280</c:v>
                </c:pt>
                <c:pt idx="2">
                  <c:v>27620</c:v>
                </c:pt>
                <c:pt idx="3">
                  <c:v>27467</c:v>
                </c:pt>
                <c:pt idx="4">
                  <c:v>26519</c:v>
                </c:pt>
                <c:pt idx="5">
                  <c:v>24767</c:v>
                </c:pt>
                <c:pt idx="6">
                  <c:v>23023</c:v>
                </c:pt>
                <c:pt idx="7">
                  <c:v>21501</c:v>
                </c:pt>
                <c:pt idx="8">
                  <c:v>19931</c:v>
                </c:pt>
                <c:pt idx="9">
                  <c:v>18199</c:v>
                </c:pt>
                <c:pt idx="10">
                  <c:v>18343</c:v>
                </c:pt>
                <c:pt idx="11">
                  <c:v>86477</c:v>
                </c:pt>
                <c:pt idx="12">
                  <c:v>238335</c:v>
                </c:pt>
                <c:pt idx="13">
                  <c:v>306299</c:v>
                </c:pt>
                <c:pt idx="14">
                  <c:v>330598</c:v>
                </c:pt>
                <c:pt idx="15">
                  <c:v>333074</c:v>
                </c:pt>
                <c:pt idx="16">
                  <c:v>330528</c:v>
                </c:pt>
                <c:pt idx="17">
                  <c:v>336423</c:v>
                </c:pt>
                <c:pt idx="18">
                  <c:v>372611</c:v>
                </c:pt>
                <c:pt idx="19">
                  <c:v>382351</c:v>
                </c:pt>
                <c:pt idx="20">
                  <c:v>412047</c:v>
                </c:pt>
                <c:pt idx="21">
                  <c:v>444880</c:v>
                </c:pt>
                <c:pt idx="22">
                  <c:v>477853</c:v>
                </c:pt>
                <c:pt idx="23">
                  <c:v>481482</c:v>
                </c:pt>
                <c:pt idx="24">
                  <c:v>510231</c:v>
                </c:pt>
                <c:pt idx="25">
                  <c:v>479940</c:v>
                </c:pt>
                <c:pt idx="26">
                  <c:v>456377</c:v>
                </c:pt>
                <c:pt idx="27">
                  <c:v>529014</c:v>
                </c:pt>
                <c:pt idx="28">
                  <c:v>520022</c:v>
                </c:pt>
                <c:pt idx="29">
                  <c:v>516609</c:v>
                </c:pt>
                <c:pt idx="30">
                  <c:v>503263</c:v>
                </c:pt>
                <c:pt idx="31">
                  <c:v>497106</c:v>
                </c:pt>
                <c:pt idx="32">
                  <c:v>496350</c:v>
                </c:pt>
                <c:pt idx="33">
                  <c:v>501591</c:v>
                </c:pt>
                <c:pt idx="34">
                  <c:v>512601</c:v>
                </c:pt>
                <c:pt idx="35">
                  <c:v>520863</c:v>
                </c:pt>
                <c:pt idx="36">
                  <c:v>542583</c:v>
                </c:pt>
                <c:pt idx="37">
                  <c:v>519732</c:v>
                </c:pt>
                <c:pt idx="38">
                  <c:v>541658</c:v>
                </c:pt>
                <c:pt idx="39">
                  <c:v>557909</c:v>
                </c:pt>
                <c:pt idx="40">
                  <c:v>570813</c:v>
                </c:pt>
                <c:pt idx="41">
                  <c:v>587937</c:v>
                </c:pt>
                <c:pt idx="42">
                  <c:v>599698</c:v>
                </c:pt>
                <c:pt idx="43">
                  <c:v>609537</c:v>
                </c:pt>
                <c:pt idx="44">
                  <c:v>625604</c:v>
                </c:pt>
                <c:pt idx="45">
                  <c:v>650084</c:v>
                </c:pt>
                <c:pt idx="46">
                  <c:v>692764</c:v>
                </c:pt>
                <c:pt idx="47">
                  <c:v>769157</c:v>
                </c:pt>
                <c:pt idx="48">
                  <c:v>1157852</c:v>
                </c:pt>
                <c:pt idx="49">
                  <c:v>1418101</c:v>
                </c:pt>
                <c:pt idx="50">
                  <c:v>1536080</c:v>
                </c:pt>
                <c:pt idx="51">
                  <c:v>1516890</c:v>
                </c:pt>
                <c:pt idx="52">
                  <c:v>1288432</c:v>
                </c:pt>
                <c:pt idx="53">
                  <c:v>1044443</c:v>
                </c:pt>
                <c:pt idx="54">
                  <c:v>1004036</c:v>
                </c:pt>
                <c:pt idx="55">
                  <c:v>943975</c:v>
                </c:pt>
                <c:pt idx="56">
                  <c:v>1088401</c:v>
                </c:pt>
                <c:pt idx="57">
                  <c:v>1101963</c:v>
                </c:pt>
                <c:pt idx="58">
                  <c:v>1135391</c:v>
                </c:pt>
                <c:pt idx="59">
                  <c:v>1164975</c:v>
                </c:pt>
                <c:pt idx="60">
                  <c:v>1191337</c:v>
                </c:pt>
                <c:pt idx="61">
                  <c:v>1219528</c:v>
                </c:pt>
                <c:pt idx="62">
                  <c:v>1584652</c:v>
                </c:pt>
                <c:pt idx="63">
                  <c:v>1312492</c:v>
                </c:pt>
                <c:pt idx="64">
                  <c:v>1323075</c:v>
                </c:pt>
                <c:pt idx="65">
                  <c:v>1233280</c:v>
                </c:pt>
                <c:pt idx="66">
                  <c:v>1246802</c:v>
                </c:pt>
                <c:pt idx="67">
                  <c:v>1299638</c:v>
                </c:pt>
                <c:pt idx="68">
                  <c:v>1314628</c:v>
                </c:pt>
                <c:pt idx="69">
                  <c:v>1245517</c:v>
                </c:pt>
                <c:pt idx="70">
                  <c:v>1228400</c:v>
                </c:pt>
                <c:pt idx="71">
                  <c:v>1230719</c:v>
                </c:pt>
                <c:pt idx="72">
                  <c:v>1215565</c:v>
                </c:pt>
                <c:pt idx="73">
                  <c:v>1186627</c:v>
                </c:pt>
                <c:pt idx="74">
                  <c:v>1170519</c:v>
                </c:pt>
                <c:pt idx="75">
                  <c:v>1149365</c:v>
                </c:pt>
                <c:pt idx="76">
                  <c:v>1156589</c:v>
                </c:pt>
                <c:pt idx="77">
                  <c:v>1151661</c:v>
                </c:pt>
                <c:pt idx="78">
                  <c:v>1135525</c:v>
                </c:pt>
                <c:pt idx="79">
                  <c:v>1122841</c:v>
                </c:pt>
                <c:pt idx="80">
                  <c:v>1141403</c:v>
                </c:pt>
                <c:pt idx="81">
                  <c:v>1157330</c:v>
                </c:pt>
                <c:pt idx="82">
                  <c:v>1175141</c:v>
                </c:pt>
                <c:pt idx="83">
                  <c:v>1189642</c:v>
                </c:pt>
                <c:pt idx="84">
                  <c:v>1200907</c:v>
                </c:pt>
                <c:pt idx="85">
                  <c:v>1212157</c:v>
                </c:pt>
                <c:pt idx="86">
                  <c:v>1239457</c:v>
                </c:pt>
                <c:pt idx="87">
                  <c:v>1249384</c:v>
                </c:pt>
                <c:pt idx="88">
                  <c:v>1253083</c:v>
                </c:pt>
                <c:pt idx="89">
                  <c:v>1247635</c:v>
                </c:pt>
                <c:pt idx="90">
                  <c:v>1241801</c:v>
                </c:pt>
                <c:pt idx="91">
                  <c:v>1237092</c:v>
                </c:pt>
                <c:pt idx="92">
                  <c:v>1229084</c:v>
                </c:pt>
                <c:pt idx="93">
                  <c:v>1223934</c:v>
                </c:pt>
                <c:pt idx="94">
                  <c:v>1215296</c:v>
                </c:pt>
                <c:pt idx="95">
                  <c:v>1211041</c:v>
                </c:pt>
                <c:pt idx="96">
                  <c:v>1212961</c:v>
                </c:pt>
                <c:pt idx="97">
                  <c:v>1212512</c:v>
                </c:pt>
                <c:pt idx="98">
                  <c:v>1118302</c:v>
                </c:pt>
                <c:pt idx="99">
                  <c:v>1116572</c:v>
                </c:pt>
                <c:pt idx="100">
                  <c:v>1113503</c:v>
                </c:pt>
                <c:pt idx="101">
                  <c:v>1111553</c:v>
                </c:pt>
                <c:pt idx="102">
                  <c:v>1107632</c:v>
                </c:pt>
                <c:pt idx="103">
                  <c:v>1111509</c:v>
                </c:pt>
                <c:pt idx="104">
                  <c:v>1117167</c:v>
                </c:pt>
                <c:pt idx="105">
                  <c:v>1118093</c:v>
                </c:pt>
                <c:pt idx="106">
                  <c:v>1115252</c:v>
                </c:pt>
                <c:pt idx="107">
                  <c:v>1110862</c:v>
                </c:pt>
                <c:pt idx="108">
                  <c:v>1109598</c:v>
                </c:pt>
                <c:pt idx="109">
                  <c:v>1105242</c:v>
                </c:pt>
                <c:pt idx="110">
                  <c:v>1099881</c:v>
                </c:pt>
                <c:pt idx="111">
                  <c:v>1092800</c:v>
                </c:pt>
                <c:pt idx="112">
                  <c:v>1085125</c:v>
                </c:pt>
                <c:pt idx="113">
                  <c:v>1076855</c:v>
                </c:pt>
                <c:pt idx="114">
                  <c:v>1066616</c:v>
                </c:pt>
                <c:pt idx="115">
                  <c:v>1056703</c:v>
                </c:pt>
                <c:pt idx="116">
                  <c:v>613116</c:v>
                </c:pt>
                <c:pt idx="117">
                  <c:v>600854</c:v>
                </c:pt>
                <c:pt idx="118">
                  <c:v>589918</c:v>
                </c:pt>
                <c:pt idx="119">
                  <c:v>585510</c:v>
                </c:pt>
                <c:pt idx="120">
                  <c:v>577667</c:v>
                </c:pt>
                <c:pt idx="121">
                  <c:v>566150</c:v>
                </c:pt>
                <c:pt idx="122">
                  <c:v>558741</c:v>
                </c:pt>
                <c:pt idx="123">
                  <c:v>548577</c:v>
                </c:pt>
                <c:pt idx="124">
                  <c:v>539236</c:v>
                </c:pt>
                <c:pt idx="125">
                  <c:v>532003</c:v>
                </c:pt>
                <c:pt idx="126">
                  <c:v>527810</c:v>
                </c:pt>
                <c:pt idx="127">
                  <c:v>516376</c:v>
                </c:pt>
                <c:pt idx="128">
                  <c:v>510624</c:v>
                </c:pt>
                <c:pt idx="129">
                  <c:v>507839</c:v>
                </c:pt>
                <c:pt idx="130">
                  <c:v>511723</c:v>
                </c:pt>
                <c:pt idx="131">
                  <c:v>510102</c:v>
                </c:pt>
                <c:pt idx="132">
                  <c:v>501450</c:v>
                </c:pt>
                <c:pt idx="133">
                  <c:v>493823</c:v>
                </c:pt>
                <c:pt idx="134">
                  <c:v>486849</c:v>
                </c:pt>
                <c:pt idx="135">
                  <c:v>481706</c:v>
                </c:pt>
                <c:pt idx="136">
                  <c:v>475946</c:v>
                </c:pt>
                <c:pt idx="137">
                  <c:v>469027</c:v>
                </c:pt>
                <c:pt idx="138">
                  <c:v>444981</c:v>
                </c:pt>
                <c:pt idx="139">
                  <c:v>440936</c:v>
                </c:pt>
                <c:pt idx="140">
                  <c:v>440262</c:v>
                </c:pt>
                <c:pt idx="141">
                  <c:v>434603</c:v>
                </c:pt>
                <c:pt idx="142">
                  <c:v>428587</c:v>
                </c:pt>
                <c:pt idx="143">
                  <c:v>423523</c:v>
                </c:pt>
                <c:pt idx="144">
                  <c:v>421802</c:v>
                </c:pt>
                <c:pt idx="145">
                  <c:v>416173</c:v>
                </c:pt>
                <c:pt idx="146">
                  <c:v>404342</c:v>
                </c:pt>
                <c:pt idx="147">
                  <c:v>396922</c:v>
                </c:pt>
                <c:pt idx="148">
                  <c:v>392658</c:v>
                </c:pt>
                <c:pt idx="149">
                  <c:v>392782</c:v>
                </c:pt>
                <c:pt idx="150">
                  <c:v>389142</c:v>
                </c:pt>
                <c:pt idx="151">
                  <c:v>390035</c:v>
                </c:pt>
                <c:pt idx="152">
                  <c:v>391855</c:v>
                </c:pt>
                <c:pt idx="153">
                  <c:v>389039</c:v>
                </c:pt>
                <c:pt idx="154">
                  <c:v>384215</c:v>
                </c:pt>
                <c:pt idx="155">
                  <c:v>382738</c:v>
                </c:pt>
                <c:pt idx="156">
                  <c:v>379895</c:v>
                </c:pt>
                <c:pt idx="157">
                  <c:v>379455</c:v>
                </c:pt>
                <c:pt idx="158">
                  <c:v>368171</c:v>
                </c:pt>
                <c:pt idx="159">
                  <c:v>345552</c:v>
                </c:pt>
                <c:pt idx="160">
                  <c:v>333148</c:v>
                </c:pt>
                <c:pt idx="161">
                  <c:v>325584</c:v>
                </c:pt>
                <c:pt idx="162">
                  <c:v>320806</c:v>
                </c:pt>
                <c:pt idx="163">
                  <c:v>314942</c:v>
                </c:pt>
                <c:pt idx="164">
                  <c:v>309678</c:v>
                </c:pt>
                <c:pt idx="165">
                  <c:v>306206</c:v>
                </c:pt>
                <c:pt idx="166">
                  <c:v>301326</c:v>
                </c:pt>
                <c:pt idx="167">
                  <c:v>297033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95-4842-825E-0A5EC9985C53}"/>
            </c:ext>
          </c:extLst>
        </c:ser>
        <c:ser>
          <c:idx val="1"/>
          <c:order val="1"/>
          <c:tx>
            <c:strRef>
              <c:f>'historical burndown'!$C$1</c:f>
              <c:strCache>
                <c:ptCount val="1"/>
                <c:pt idx="0">
                  <c:v>State Programs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'historical burndown'!$A$54:$A$221</c:f>
              <c:numCache>
                <c:formatCode>m/d/yyyy</c:formatCode>
                <c:ptCount val="168"/>
                <c:pt idx="0">
                  <c:v>43834</c:v>
                </c:pt>
                <c:pt idx="1">
                  <c:v>43841</c:v>
                </c:pt>
                <c:pt idx="2">
                  <c:v>43848</c:v>
                </c:pt>
                <c:pt idx="3">
                  <c:v>43855</c:v>
                </c:pt>
                <c:pt idx="4">
                  <c:v>43862</c:v>
                </c:pt>
                <c:pt idx="5">
                  <c:v>43869</c:v>
                </c:pt>
                <c:pt idx="6">
                  <c:v>43876</c:v>
                </c:pt>
                <c:pt idx="7">
                  <c:v>43883</c:v>
                </c:pt>
                <c:pt idx="8">
                  <c:v>43890</c:v>
                </c:pt>
                <c:pt idx="9">
                  <c:v>43897</c:v>
                </c:pt>
                <c:pt idx="10">
                  <c:v>43904</c:v>
                </c:pt>
                <c:pt idx="11">
                  <c:v>43911</c:v>
                </c:pt>
                <c:pt idx="12">
                  <c:v>43918</c:v>
                </c:pt>
                <c:pt idx="13">
                  <c:v>43925</c:v>
                </c:pt>
                <c:pt idx="14">
                  <c:v>43932</c:v>
                </c:pt>
                <c:pt idx="15">
                  <c:v>43939</c:v>
                </c:pt>
                <c:pt idx="16">
                  <c:v>43946</c:v>
                </c:pt>
                <c:pt idx="17">
                  <c:v>43953</c:v>
                </c:pt>
                <c:pt idx="18">
                  <c:v>43960</c:v>
                </c:pt>
                <c:pt idx="19">
                  <c:v>43967</c:v>
                </c:pt>
                <c:pt idx="20">
                  <c:v>43974</c:v>
                </c:pt>
                <c:pt idx="21">
                  <c:v>43981</c:v>
                </c:pt>
                <c:pt idx="22">
                  <c:v>43988</c:v>
                </c:pt>
                <c:pt idx="23">
                  <c:v>43995</c:v>
                </c:pt>
                <c:pt idx="24">
                  <c:v>44002</c:v>
                </c:pt>
                <c:pt idx="25">
                  <c:v>44009</c:v>
                </c:pt>
                <c:pt idx="26">
                  <c:v>44016</c:v>
                </c:pt>
                <c:pt idx="27">
                  <c:v>44023</c:v>
                </c:pt>
                <c:pt idx="28">
                  <c:v>44030</c:v>
                </c:pt>
                <c:pt idx="29">
                  <c:v>44037</c:v>
                </c:pt>
                <c:pt idx="30">
                  <c:v>44044</c:v>
                </c:pt>
                <c:pt idx="31">
                  <c:v>44051</c:v>
                </c:pt>
                <c:pt idx="32">
                  <c:v>44058</c:v>
                </c:pt>
                <c:pt idx="33">
                  <c:v>44065</c:v>
                </c:pt>
                <c:pt idx="34">
                  <c:v>44072</c:v>
                </c:pt>
                <c:pt idx="35">
                  <c:v>44079</c:v>
                </c:pt>
                <c:pt idx="36">
                  <c:v>44086</c:v>
                </c:pt>
                <c:pt idx="37">
                  <c:v>44093</c:v>
                </c:pt>
                <c:pt idx="38">
                  <c:v>44100</c:v>
                </c:pt>
                <c:pt idx="39">
                  <c:v>44107</c:v>
                </c:pt>
                <c:pt idx="40">
                  <c:v>44114</c:v>
                </c:pt>
                <c:pt idx="41">
                  <c:v>44121</c:v>
                </c:pt>
                <c:pt idx="42">
                  <c:v>44128</c:v>
                </c:pt>
                <c:pt idx="43">
                  <c:v>44135</c:v>
                </c:pt>
                <c:pt idx="44">
                  <c:v>44142</c:v>
                </c:pt>
                <c:pt idx="45">
                  <c:v>44149</c:v>
                </c:pt>
                <c:pt idx="46">
                  <c:v>44156</c:v>
                </c:pt>
                <c:pt idx="47">
                  <c:v>44163</c:v>
                </c:pt>
                <c:pt idx="48">
                  <c:v>44170</c:v>
                </c:pt>
                <c:pt idx="49">
                  <c:v>44177</c:v>
                </c:pt>
                <c:pt idx="50">
                  <c:v>44184</c:v>
                </c:pt>
                <c:pt idx="51">
                  <c:v>44191</c:v>
                </c:pt>
                <c:pt idx="52">
                  <c:v>44198</c:v>
                </c:pt>
                <c:pt idx="53">
                  <c:v>44205</c:v>
                </c:pt>
                <c:pt idx="54">
                  <c:v>44212</c:v>
                </c:pt>
                <c:pt idx="55">
                  <c:v>44219</c:v>
                </c:pt>
                <c:pt idx="56">
                  <c:v>44226</c:v>
                </c:pt>
                <c:pt idx="57">
                  <c:v>44233</c:v>
                </c:pt>
                <c:pt idx="58">
                  <c:v>44240</c:v>
                </c:pt>
                <c:pt idx="59">
                  <c:v>44247</c:v>
                </c:pt>
                <c:pt idx="60">
                  <c:v>44254</c:v>
                </c:pt>
                <c:pt idx="61">
                  <c:v>44261</c:v>
                </c:pt>
                <c:pt idx="62">
                  <c:v>44268</c:v>
                </c:pt>
                <c:pt idx="63">
                  <c:v>44275</c:v>
                </c:pt>
                <c:pt idx="64">
                  <c:v>44282</c:v>
                </c:pt>
                <c:pt idx="65">
                  <c:v>44289</c:v>
                </c:pt>
                <c:pt idx="66">
                  <c:v>44296</c:v>
                </c:pt>
                <c:pt idx="67">
                  <c:v>44303</c:v>
                </c:pt>
                <c:pt idx="68">
                  <c:v>44310</c:v>
                </c:pt>
                <c:pt idx="69">
                  <c:v>44317</c:v>
                </c:pt>
                <c:pt idx="70">
                  <c:v>44324</c:v>
                </c:pt>
                <c:pt idx="71">
                  <c:v>44331</c:v>
                </c:pt>
                <c:pt idx="72">
                  <c:v>44338</c:v>
                </c:pt>
                <c:pt idx="73">
                  <c:v>44345</c:v>
                </c:pt>
                <c:pt idx="74">
                  <c:v>44352</c:v>
                </c:pt>
                <c:pt idx="75">
                  <c:v>44359</c:v>
                </c:pt>
                <c:pt idx="76">
                  <c:v>44366</c:v>
                </c:pt>
                <c:pt idx="77">
                  <c:v>44373</c:v>
                </c:pt>
                <c:pt idx="78">
                  <c:v>44380</c:v>
                </c:pt>
                <c:pt idx="79">
                  <c:v>44387</c:v>
                </c:pt>
                <c:pt idx="80">
                  <c:v>44394</c:v>
                </c:pt>
                <c:pt idx="81">
                  <c:v>44401</c:v>
                </c:pt>
                <c:pt idx="82">
                  <c:v>44408</c:v>
                </c:pt>
                <c:pt idx="83">
                  <c:v>44415</c:v>
                </c:pt>
                <c:pt idx="84">
                  <c:v>44422</c:v>
                </c:pt>
                <c:pt idx="85">
                  <c:v>44429</c:v>
                </c:pt>
                <c:pt idx="86">
                  <c:v>44436</c:v>
                </c:pt>
                <c:pt idx="87">
                  <c:v>44443</c:v>
                </c:pt>
                <c:pt idx="88">
                  <c:v>44450</c:v>
                </c:pt>
                <c:pt idx="89">
                  <c:v>44457</c:v>
                </c:pt>
                <c:pt idx="90">
                  <c:v>44464</c:v>
                </c:pt>
                <c:pt idx="91">
                  <c:v>44471</c:v>
                </c:pt>
                <c:pt idx="92">
                  <c:v>44478</c:v>
                </c:pt>
                <c:pt idx="93">
                  <c:v>44485</c:v>
                </c:pt>
                <c:pt idx="94">
                  <c:v>44492</c:v>
                </c:pt>
                <c:pt idx="95">
                  <c:v>44499</c:v>
                </c:pt>
                <c:pt idx="96">
                  <c:v>44506</c:v>
                </c:pt>
                <c:pt idx="97">
                  <c:v>44513</c:v>
                </c:pt>
                <c:pt idx="98">
                  <c:v>44520</c:v>
                </c:pt>
                <c:pt idx="99">
                  <c:v>44527</c:v>
                </c:pt>
                <c:pt idx="100">
                  <c:v>44534</c:v>
                </c:pt>
                <c:pt idx="101">
                  <c:v>44541</c:v>
                </c:pt>
                <c:pt idx="102">
                  <c:v>44548</c:v>
                </c:pt>
                <c:pt idx="103">
                  <c:v>44555</c:v>
                </c:pt>
                <c:pt idx="104">
                  <c:v>44562</c:v>
                </c:pt>
                <c:pt idx="105">
                  <c:v>44569</c:v>
                </c:pt>
                <c:pt idx="106">
                  <c:v>44576</c:v>
                </c:pt>
                <c:pt idx="107">
                  <c:v>44583</c:v>
                </c:pt>
                <c:pt idx="108">
                  <c:v>44590</c:v>
                </c:pt>
                <c:pt idx="109">
                  <c:v>44597</c:v>
                </c:pt>
                <c:pt idx="110">
                  <c:v>44604</c:v>
                </c:pt>
                <c:pt idx="111">
                  <c:v>44611</c:v>
                </c:pt>
                <c:pt idx="112">
                  <c:v>44618</c:v>
                </c:pt>
                <c:pt idx="113">
                  <c:v>44625</c:v>
                </c:pt>
                <c:pt idx="114">
                  <c:v>44632</c:v>
                </c:pt>
                <c:pt idx="115">
                  <c:v>44639</c:v>
                </c:pt>
                <c:pt idx="116">
                  <c:v>44646</c:v>
                </c:pt>
                <c:pt idx="117">
                  <c:v>44653</c:v>
                </c:pt>
                <c:pt idx="118">
                  <c:v>44660</c:v>
                </c:pt>
                <c:pt idx="119">
                  <c:v>44667</c:v>
                </c:pt>
                <c:pt idx="120">
                  <c:v>44674</c:v>
                </c:pt>
                <c:pt idx="121">
                  <c:v>44681</c:v>
                </c:pt>
                <c:pt idx="122">
                  <c:v>44688</c:v>
                </c:pt>
                <c:pt idx="123">
                  <c:v>44695</c:v>
                </c:pt>
                <c:pt idx="124">
                  <c:v>44702</c:v>
                </c:pt>
                <c:pt idx="125">
                  <c:v>44709</c:v>
                </c:pt>
                <c:pt idx="126">
                  <c:v>44716</c:v>
                </c:pt>
                <c:pt idx="127">
                  <c:v>44723</c:v>
                </c:pt>
                <c:pt idx="128">
                  <c:v>44730</c:v>
                </c:pt>
                <c:pt idx="129">
                  <c:v>44737</c:v>
                </c:pt>
                <c:pt idx="130">
                  <c:v>44744</c:v>
                </c:pt>
                <c:pt idx="131">
                  <c:v>44751</c:v>
                </c:pt>
                <c:pt idx="132">
                  <c:v>44758</c:v>
                </c:pt>
                <c:pt idx="133">
                  <c:v>44765</c:v>
                </c:pt>
                <c:pt idx="134">
                  <c:v>44772</c:v>
                </c:pt>
                <c:pt idx="135">
                  <c:v>44779</c:v>
                </c:pt>
                <c:pt idx="136">
                  <c:v>44786</c:v>
                </c:pt>
                <c:pt idx="137">
                  <c:v>44793</c:v>
                </c:pt>
                <c:pt idx="138">
                  <c:v>44800</c:v>
                </c:pt>
                <c:pt idx="139">
                  <c:v>44807</c:v>
                </c:pt>
                <c:pt idx="140">
                  <c:v>44814</c:v>
                </c:pt>
                <c:pt idx="141">
                  <c:v>44821</c:v>
                </c:pt>
                <c:pt idx="142">
                  <c:v>44828</c:v>
                </c:pt>
                <c:pt idx="143">
                  <c:v>44835</c:v>
                </c:pt>
                <c:pt idx="144">
                  <c:v>44842</c:v>
                </c:pt>
                <c:pt idx="145">
                  <c:v>44849</c:v>
                </c:pt>
                <c:pt idx="146">
                  <c:v>44856</c:v>
                </c:pt>
                <c:pt idx="147">
                  <c:v>44863</c:v>
                </c:pt>
                <c:pt idx="148">
                  <c:v>44870</c:v>
                </c:pt>
                <c:pt idx="149">
                  <c:v>44877</c:v>
                </c:pt>
                <c:pt idx="150">
                  <c:v>44884</c:v>
                </c:pt>
                <c:pt idx="151">
                  <c:v>44891</c:v>
                </c:pt>
                <c:pt idx="152">
                  <c:v>44898</c:v>
                </c:pt>
                <c:pt idx="153">
                  <c:v>44905</c:v>
                </c:pt>
                <c:pt idx="154">
                  <c:v>44912</c:v>
                </c:pt>
                <c:pt idx="155">
                  <c:v>44919</c:v>
                </c:pt>
                <c:pt idx="156">
                  <c:v>44926</c:v>
                </c:pt>
                <c:pt idx="157">
                  <c:v>44933</c:v>
                </c:pt>
                <c:pt idx="158">
                  <c:v>44940</c:v>
                </c:pt>
                <c:pt idx="159">
                  <c:v>44947</c:v>
                </c:pt>
                <c:pt idx="160">
                  <c:v>44954</c:v>
                </c:pt>
                <c:pt idx="161">
                  <c:v>44961</c:v>
                </c:pt>
                <c:pt idx="162">
                  <c:v>44968</c:v>
                </c:pt>
                <c:pt idx="163">
                  <c:v>44975</c:v>
                </c:pt>
                <c:pt idx="164">
                  <c:v>44982</c:v>
                </c:pt>
                <c:pt idx="165">
                  <c:v>44989</c:v>
                </c:pt>
                <c:pt idx="166">
                  <c:v>44996</c:v>
                </c:pt>
                <c:pt idx="167">
                  <c:v>45003</c:v>
                </c:pt>
              </c:numCache>
            </c:numRef>
          </c:cat>
          <c:val>
            <c:numRef>
              <c:f>'historical burndown'!$C$54:$C$221</c:f>
              <c:numCache>
                <c:formatCode>#,##0</c:formatCode>
                <c:ptCount val="168"/>
                <c:pt idx="0">
                  <c:v>25001</c:v>
                </c:pt>
                <c:pt idx="1">
                  <c:v>27280</c:v>
                </c:pt>
                <c:pt idx="2">
                  <c:v>27620</c:v>
                </c:pt>
                <c:pt idx="3">
                  <c:v>27467</c:v>
                </c:pt>
                <c:pt idx="4">
                  <c:v>26519</c:v>
                </c:pt>
                <c:pt idx="5">
                  <c:v>24767</c:v>
                </c:pt>
                <c:pt idx="6">
                  <c:v>23023</c:v>
                </c:pt>
                <c:pt idx="7">
                  <c:v>21501</c:v>
                </c:pt>
                <c:pt idx="8">
                  <c:v>19931</c:v>
                </c:pt>
                <c:pt idx="9">
                  <c:v>18199</c:v>
                </c:pt>
                <c:pt idx="10">
                  <c:v>18343</c:v>
                </c:pt>
                <c:pt idx="11">
                  <c:v>86477</c:v>
                </c:pt>
                <c:pt idx="12">
                  <c:v>238335</c:v>
                </c:pt>
                <c:pt idx="13">
                  <c:v>306299</c:v>
                </c:pt>
                <c:pt idx="14">
                  <c:v>330598</c:v>
                </c:pt>
                <c:pt idx="15">
                  <c:v>333074</c:v>
                </c:pt>
                <c:pt idx="16">
                  <c:v>330528</c:v>
                </c:pt>
                <c:pt idx="17">
                  <c:v>336423</c:v>
                </c:pt>
                <c:pt idx="18">
                  <c:v>307872</c:v>
                </c:pt>
                <c:pt idx="19">
                  <c:v>304378</c:v>
                </c:pt>
                <c:pt idx="20">
                  <c:v>299093</c:v>
                </c:pt>
                <c:pt idx="21">
                  <c:v>298128</c:v>
                </c:pt>
                <c:pt idx="22">
                  <c:v>297541</c:v>
                </c:pt>
                <c:pt idx="23">
                  <c:v>275939</c:v>
                </c:pt>
                <c:pt idx="24">
                  <c:v>272323</c:v>
                </c:pt>
                <c:pt idx="25">
                  <c:v>260128</c:v>
                </c:pt>
                <c:pt idx="26">
                  <c:v>251612</c:v>
                </c:pt>
                <c:pt idx="27">
                  <c:v>256094</c:v>
                </c:pt>
                <c:pt idx="28">
                  <c:v>245292</c:v>
                </c:pt>
                <c:pt idx="29">
                  <c:v>241024</c:v>
                </c:pt>
                <c:pt idx="30">
                  <c:v>219686</c:v>
                </c:pt>
                <c:pt idx="31">
                  <c:v>209545</c:v>
                </c:pt>
                <c:pt idx="32">
                  <c:v>201408</c:v>
                </c:pt>
                <c:pt idx="33">
                  <c:v>194497</c:v>
                </c:pt>
                <c:pt idx="34">
                  <c:v>190524</c:v>
                </c:pt>
                <c:pt idx="35">
                  <c:v>187369</c:v>
                </c:pt>
                <c:pt idx="36">
                  <c:v>187456</c:v>
                </c:pt>
                <c:pt idx="37">
                  <c:v>183659</c:v>
                </c:pt>
                <c:pt idx="38">
                  <c:v>180731</c:v>
                </c:pt>
                <c:pt idx="39">
                  <c:v>178496</c:v>
                </c:pt>
                <c:pt idx="40">
                  <c:v>179992</c:v>
                </c:pt>
                <c:pt idx="41">
                  <c:v>181665</c:v>
                </c:pt>
                <c:pt idx="42">
                  <c:v>180332</c:v>
                </c:pt>
                <c:pt idx="43">
                  <c:v>177697</c:v>
                </c:pt>
                <c:pt idx="44">
                  <c:v>175152</c:v>
                </c:pt>
                <c:pt idx="45">
                  <c:v>172812</c:v>
                </c:pt>
                <c:pt idx="46">
                  <c:v>174994</c:v>
                </c:pt>
                <c:pt idx="47">
                  <c:v>180322</c:v>
                </c:pt>
                <c:pt idx="48">
                  <c:v>188460</c:v>
                </c:pt>
                <c:pt idx="49">
                  <c:v>198108</c:v>
                </c:pt>
                <c:pt idx="50">
                  <c:v>240663</c:v>
                </c:pt>
                <c:pt idx="51">
                  <c:v>252752</c:v>
                </c:pt>
                <c:pt idx="52">
                  <c:v>265890</c:v>
                </c:pt>
                <c:pt idx="53">
                  <c:v>264108</c:v>
                </c:pt>
                <c:pt idx="54">
                  <c:v>267193</c:v>
                </c:pt>
                <c:pt idx="55">
                  <c:v>270607</c:v>
                </c:pt>
                <c:pt idx="56">
                  <c:v>282127</c:v>
                </c:pt>
                <c:pt idx="57">
                  <c:v>288183</c:v>
                </c:pt>
                <c:pt idx="58">
                  <c:v>294929</c:v>
                </c:pt>
                <c:pt idx="59">
                  <c:v>299223</c:v>
                </c:pt>
                <c:pt idx="60">
                  <c:v>299264</c:v>
                </c:pt>
                <c:pt idx="61">
                  <c:v>295143</c:v>
                </c:pt>
                <c:pt idx="62">
                  <c:v>289926</c:v>
                </c:pt>
                <c:pt idx="63">
                  <c:v>277123</c:v>
                </c:pt>
                <c:pt idx="64">
                  <c:v>271367</c:v>
                </c:pt>
                <c:pt idx="65">
                  <c:v>222550</c:v>
                </c:pt>
                <c:pt idx="66">
                  <c:v>226270</c:v>
                </c:pt>
                <c:pt idx="67">
                  <c:v>231694</c:v>
                </c:pt>
                <c:pt idx="68">
                  <c:v>235575</c:v>
                </c:pt>
                <c:pt idx="69">
                  <c:v>213895</c:v>
                </c:pt>
                <c:pt idx="70">
                  <c:v>197212</c:v>
                </c:pt>
                <c:pt idx="71">
                  <c:v>195859</c:v>
                </c:pt>
                <c:pt idx="72">
                  <c:v>194245</c:v>
                </c:pt>
                <c:pt idx="73">
                  <c:v>191606</c:v>
                </c:pt>
                <c:pt idx="74">
                  <c:v>190035</c:v>
                </c:pt>
                <c:pt idx="75">
                  <c:v>186280</c:v>
                </c:pt>
                <c:pt idx="76">
                  <c:v>189950</c:v>
                </c:pt>
                <c:pt idx="77">
                  <c:v>192693</c:v>
                </c:pt>
                <c:pt idx="78">
                  <c:v>193269</c:v>
                </c:pt>
                <c:pt idx="79">
                  <c:v>191951</c:v>
                </c:pt>
                <c:pt idx="80">
                  <c:v>194307</c:v>
                </c:pt>
                <c:pt idx="81">
                  <c:v>196714</c:v>
                </c:pt>
                <c:pt idx="82">
                  <c:v>203203</c:v>
                </c:pt>
                <c:pt idx="83">
                  <c:v>205862</c:v>
                </c:pt>
                <c:pt idx="84">
                  <c:v>206076</c:v>
                </c:pt>
                <c:pt idx="85">
                  <c:v>209148</c:v>
                </c:pt>
                <c:pt idx="86">
                  <c:v>211656</c:v>
                </c:pt>
                <c:pt idx="87">
                  <c:v>214175</c:v>
                </c:pt>
                <c:pt idx="88">
                  <c:v>215175</c:v>
                </c:pt>
                <c:pt idx="89">
                  <c:v>213238</c:v>
                </c:pt>
                <c:pt idx="90">
                  <c:v>210475</c:v>
                </c:pt>
                <c:pt idx="91">
                  <c:v>207605</c:v>
                </c:pt>
                <c:pt idx="92">
                  <c:v>202498</c:v>
                </c:pt>
                <c:pt idx="93">
                  <c:v>200235</c:v>
                </c:pt>
                <c:pt idx="94">
                  <c:v>193911</c:v>
                </c:pt>
                <c:pt idx="95">
                  <c:v>189425</c:v>
                </c:pt>
                <c:pt idx="96">
                  <c:v>187204</c:v>
                </c:pt>
                <c:pt idx="97">
                  <c:v>186577</c:v>
                </c:pt>
                <c:pt idx="98">
                  <c:v>182244</c:v>
                </c:pt>
                <c:pt idx="99">
                  <c:v>179791</c:v>
                </c:pt>
                <c:pt idx="100">
                  <c:v>176854</c:v>
                </c:pt>
                <c:pt idx="101">
                  <c:v>176135</c:v>
                </c:pt>
                <c:pt idx="102">
                  <c:v>174585</c:v>
                </c:pt>
                <c:pt idx="103">
                  <c:v>178858</c:v>
                </c:pt>
                <c:pt idx="104">
                  <c:v>185180</c:v>
                </c:pt>
                <c:pt idx="105">
                  <c:v>187454</c:v>
                </c:pt>
                <c:pt idx="106">
                  <c:v>187000</c:v>
                </c:pt>
                <c:pt idx="107">
                  <c:v>186438</c:v>
                </c:pt>
                <c:pt idx="108">
                  <c:v>185288</c:v>
                </c:pt>
                <c:pt idx="109">
                  <c:v>182622</c:v>
                </c:pt>
                <c:pt idx="110">
                  <c:v>178953</c:v>
                </c:pt>
                <c:pt idx="111">
                  <c:v>174363</c:v>
                </c:pt>
                <c:pt idx="112">
                  <c:v>169108</c:v>
                </c:pt>
                <c:pt idx="113">
                  <c:v>163683</c:v>
                </c:pt>
                <c:pt idx="114">
                  <c:v>157361</c:v>
                </c:pt>
                <c:pt idx="115">
                  <c:v>149857</c:v>
                </c:pt>
                <c:pt idx="116">
                  <c:v>142433</c:v>
                </c:pt>
                <c:pt idx="117">
                  <c:v>135053</c:v>
                </c:pt>
                <c:pt idx="118">
                  <c:v>127512</c:v>
                </c:pt>
                <c:pt idx="119">
                  <c:v>125179</c:v>
                </c:pt>
                <c:pt idx="120">
                  <c:v>120335</c:v>
                </c:pt>
                <c:pt idx="121">
                  <c:v>112315</c:v>
                </c:pt>
                <c:pt idx="122">
                  <c:v>107179</c:v>
                </c:pt>
                <c:pt idx="123">
                  <c:v>100414</c:v>
                </c:pt>
                <c:pt idx="124">
                  <c:v>95098</c:v>
                </c:pt>
                <c:pt idx="125">
                  <c:v>91929</c:v>
                </c:pt>
                <c:pt idx="126">
                  <c:v>91190</c:v>
                </c:pt>
                <c:pt idx="127">
                  <c:v>86074</c:v>
                </c:pt>
                <c:pt idx="128">
                  <c:v>85771</c:v>
                </c:pt>
                <c:pt idx="129">
                  <c:v>85494</c:v>
                </c:pt>
                <c:pt idx="130">
                  <c:v>90834</c:v>
                </c:pt>
                <c:pt idx="131">
                  <c:v>91092</c:v>
                </c:pt>
                <c:pt idx="132">
                  <c:v>88550</c:v>
                </c:pt>
                <c:pt idx="133">
                  <c:v>84710</c:v>
                </c:pt>
                <c:pt idx="134">
                  <c:v>82047</c:v>
                </c:pt>
                <c:pt idx="135">
                  <c:v>80938</c:v>
                </c:pt>
                <c:pt idx="136">
                  <c:v>79744</c:v>
                </c:pt>
                <c:pt idx="137">
                  <c:v>77098</c:v>
                </c:pt>
                <c:pt idx="138">
                  <c:v>56598</c:v>
                </c:pt>
                <c:pt idx="139">
                  <c:v>56267</c:v>
                </c:pt>
                <c:pt idx="140">
                  <c:v>58426</c:v>
                </c:pt>
                <c:pt idx="141">
                  <c:v>56861</c:v>
                </c:pt>
                <c:pt idx="142">
                  <c:v>54498</c:v>
                </c:pt>
                <c:pt idx="143">
                  <c:v>52988</c:v>
                </c:pt>
                <c:pt idx="144">
                  <c:v>54365</c:v>
                </c:pt>
                <c:pt idx="145">
                  <c:v>55493</c:v>
                </c:pt>
                <c:pt idx="146">
                  <c:v>55050</c:v>
                </c:pt>
                <c:pt idx="147">
                  <c:v>54607</c:v>
                </c:pt>
                <c:pt idx="148">
                  <c:v>56319</c:v>
                </c:pt>
                <c:pt idx="149">
                  <c:v>59084</c:v>
                </c:pt>
                <c:pt idx="150">
                  <c:v>59119</c:v>
                </c:pt>
                <c:pt idx="151">
                  <c:v>62519</c:v>
                </c:pt>
                <c:pt idx="152">
                  <c:v>67803</c:v>
                </c:pt>
                <c:pt idx="153">
                  <c:v>70302</c:v>
                </c:pt>
                <c:pt idx="154">
                  <c:v>72004</c:v>
                </c:pt>
                <c:pt idx="155">
                  <c:v>77577</c:v>
                </c:pt>
                <c:pt idx="156">
                  <c:v>84877</c:v>
                </c:pt>
                <c:pt idx="157">
                  <c:v>97144</c:v>
                </c:pt>
                <c:pt idx="158">
                  <c:v>101360</c:v>
                </c:pt>
                <c:pt idx="159">
                  <c:v>102682</c:v>
                </c:pt>
                <c:pt idx="160">
                  <c:v>102623</c:v>
                </c:pt>
                <c:pt idx="161">
                  <c:v>99389</c:v>
                </c:pt>
                <c:pt idx="162">
                  <c:v>95503</c:v>
                </c:pt>
                <c:pt idx="163">
                  <c:v>90353</c:v>
                </c:pt>
                <c:pt idx="164">
                  <c:v>86030</c:v>
                </c:pt>
                <c:pt idx="165">
                  <c:v>84255</c:v>
                </c:pt>
                <c:pt idx="166">
                  <c:v>81882</c:v>
                </c:pt>
                <c:pt idx="167">
                  <c:v>79852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35-4336-9B49-C493E1966C97}"/>
            </c:ext>
          </c:extLst>
        </c:ser>
        <c:ser>
          <c:idx val="2"/>
          <c:order val="2"/>
          <c:tx>
            <c:strRef>
              <c:f>'historical burndown'!$D$1</c:f>
              <c:strCache>
                <c:ptCount val="1"/>
                <c:pt idx="0">
                  <c:v>Federal Extensions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'historical burndown'!$A$54:$A$221</c:f>
              <c:numCache>
                <c:formatCode>m/d/yyyy</c:formatCode>
                <c:ptCount val="168"/>
                <c:pt idx="0">
                  <c:v>43834</c:v>
                </c:pt>
                <c:pt idx="1">
                  <c:v>43841</c:v>
                </c:pt>
                <c:pt idx="2">
                  <c:v>43848</c:v>
                </c:pt>
                <c:pt idx="3">
                  <c:v>43855</c:v>
                </c:pt>
                <c:pt idx="4">
                  <c:v>43862</c:v>
                </c:pt>
                <c:pt idx="5">
                  <c:v>43869</c:v>
                </c:pt>
                <c:pt idx="6">
                  <c:v>43876</c:v>
                </c:pt>
                <c:pt idx="7">
                  <c:v>43883</c:v>
                </c:pt>
                <c:pt idx="8">
                  <c:v>43890</c:v>
                </c:pt>
                <c:pt idx="9">
                  <c:v>43897</c:v>
                </c:pt>
                <c:pt idx="10">
                  <c:v>43904</c:v>
                </c:pt>
                <c:pt idx="11">
                  <c:v>43911</c:v>
                </c:pt>
                <c:pt idx="12">
                  <c:v>43918</c:v>
                </c:pt>
                <c:pt idx="13">
                  <c:v>43925</c:v>
                </c:pt>
                <c:pt idx="14">
                  <c:v>43932</c:v>
                </c:pt>
                <c:pt idx="15">
                  <c:v>43939</c:v>
                </c:pt>
                <c:pt idx="16">
                  <c:v>43946</c:v>
                </c:pt>
                <c:pt idx="17">
                  <c:v>43953</c:v>
                </c:pt>
                <c:pt idx="18">
                  <c:v>43960</c:v>
                </c:pt>
                <c:pt idx="19">
                  <c:v>43967</c:v>
                </c:pt>
                <c:pt idx="20">
                  <c:v>43974</c:v>
                </c:pt>
                <c:pt idx="21">
                  <c:v>43981</c:v>
                </c:pt>
                <c:pt idx="22">
                  <c:v>43988</c:v>
                </c:pt>
                <c:pt idx="23">
                  <c:v>43995</c:v>
                </c:pt>
                <c:pt idx="24">
                  <c:v>44002</c:v>
                </c:pt>
                <c:pt idx="25">
                  <c:v>44009</c:v>
                </c:pt>
                <c:pt idx="26">
                  <c:v>44016</c:v>
                </c:pt>
                <c:pt idx="27">
                  <c:v>44023</c:v>
                </c:pt>
                <c:pt idx="28">
                  <c:v>44030</c:v>
                </c:pt>
                <c:pt idx="29">
                  <c:v>44037</c:v>
                </c:pt>
                <c:pt idx="30">
                  <c:v>44044</c:v>
                </c:pt>
                <c:pt idx="31">
                  <c:v>44051</c:v>
                </c:pt>
                <c:pt idx="32">
                  <c:v>44058</c:v>
                </c:pt>
                <c:pt idx="33">
                  <c:v>44065</c:v>
                </c:pt>
                <c:pt idx="34">
                  <c:v>44072</c:v>
                </c:pt>
                <c:pt idx="35">
                  <c:v>44079</c:v>
                </c:pt>
                <c:pt idx="36">
                  <c:v>44086</c:v>
                </c:pt>
                <c:pt idx="37">
                  <c:v>44093</c:v>
                </c:pt>
                <c:pt idx="38">
                  <c:v>44100</c:v>
                </c:pt>
                <c:pt idx="39">
                  <c:v>44107</c:v>
                </c:pt>
                <c:pt idx="40">
                  <c:v>44114</c:v>
                </c:pt>
                <c:pt idx="41">
                  <c:v>44121</c:v>
                </c:pt>
                <c:pt idx="42">
                  <c:v>44128</c:v>
                </c:pt>
                <c:pt idx="43">
                  <c:v>44135</c:v>
                </c:pt>
                <c:pt idx="44">
                  <c:v>44142</c:v>
                </c:pt>
                <c:pt idx="45">
                  <c:v>44149</c:v>
                </c:pt>
                <c:pt idx="46">
                  <c:v>44156</c:v>
                </c:pt>
                <c:pt idx="47">
                  <c:v>44163</c:v>
                </c:pt>
                <c:pt idx="48">
                  <c:v>44170</c:v>
                </c:pt>
                <c:pt idx="49">
                  <c:v>44177</c:v>
                </c:pt>
                <c:pt idx="50">
                  <c:v>44184</c:v>
                </c:pt>
                <c:pt idx="51">
                  <c:v>44191</c:v>
                </c:pt>
                <c:pt idx="52">
                  <c:v>44198</c:v>
                </c:pt>
                <c:pt idx="53">
                  <c:v>44205</c:v>
                </c:pt>
                <c:pt idx="54">
                  <c:v>44212</c:v>
                </c:pt>
                <c:pt idx="55">
                  <c:v>44219</c:v>
                </c:pt>
                <c:pt idx="56">
                  <c:v>44226</c:v>
                </c:pt>
                <c:pt idx="57">
                  <c:v>44233</c:v>
                </c:pt>
                <c:pt idx="58">
                  <c:v>44240</c:v>
                </c:pt>
                <c:pt idx="59">
                  <c:v>44247</c:v>
                </c:pt>
                <c:pt idx="60">
                  <c:v>44254</c:v>
                </c:pt>
                <c:pt idx="61">
                  <c:v>44261</c:v>
                </c:pt>
                <c:pt idx="62">
                  <c:v>44268</c:v>
                </c:pt>
                <c:pt idx="63">
                  <c:v>44275</c:v>
                </c:pt>
                <c:pt idx="64">
                  <c:v>44282</c:v>
                </c:pt>
                <c:pt idx="65">
                  <c:v>44289</c:v>
                </c:pt>
                <c:pt idx="66">
                  <c:v>44296</c:v>
                </c:pt>
                <c:pt idx="67">
                  <c:v>44303</c:v>
                </c:pt>
                <c:pt idx="68">
                  <c:v>44310</c:v>
                </c:pt>
                <c:pt idx="69">
                  <c:v>44317</c:v>
                </c:pt>
                <c:pt idx="70">
                  <c:v>44324</c:v>
                </c:pt>
                <c:pt idx="71">
                  <c:v>44331</c:v>
                </c:pt>
                <c:pt idx="72">
                  <c:v>44338</c:v>
                </c:pt>
                <c:pt idx="73">
                  <c:v>44345</c:v>
                </c:pt>
                <c:pt idx="74">
                  <c:v>44352</c:v>
                </c:pt>
                <c:pt idx="75">
                  <c:v>44359</c:v>
                </c:pt>
                <c:pt idx="76">
                  <c:v>44366</c:v>
                </c:pt>
                <c:pt idx="77">
                  <c:v>44373</c:v>
                </c:pt>
                <c:pt idx="78">
                  <c:v>44380</c:v>
                </c:pt>
                <c:pt idx="79">
                  <c:v>44387</c:v>
                </c:pt>
                <c:pt idx="80">
                  <c:v>44394</c:v>
                </c:pt>
                <c:pt idx="81">
                  <c:v>44401</c:v>
                </c:pt>
                <c:pt idx="82">
                  <c:v>44408</c:v>
                </c:pt>
                <c:pt idx="83">
                  <c:v>44415</c:v>
                </c:pt>
                <c:pt idx="84">
                  <c:v>44422</c:v>
                </c:pt>
                <c:pt idx="85">
                  <c:v>44429</c:v>
                </c:pt>
                <c:pt idx="86">
                  <c:v>44436</c:v>
                </c:pt>
                <c:pt idx="87">
                  <c:v>44443</c:v>
                </c:pt>
                <c:pt idx="88">
                  <c:v>44450</c:v>
                </c:pt>
                <c:pt idx="89">
                  <c:v>44457</c:v>
                </c:pt>
                <c:pt idx="90">
                  <c:v>44464</c:v>
                </c:pt>
                <c:pt idx="91">
                  <c:v>44471</c:v>
                </c:pt>
                <c:pt idx="92">
                  <c:v>44478</c:v>
                </c:pt>
                <c:pt idx="93">
                  <c:v>44485</c:v>
                </c:pt>
                <c:pt idx="94">
                  <c:v>44492</c:v>
                </c:pt>
                <c:pt idx="95">
                  <c:v>44499</c:v>
                </c:pt>
                <c:pt idx="96">
                  <c:v>44506</c:v>
                </c:pt>
                <c:pt idx="97">
                  <c:v>44513</c:v>
                </c:pt>
                <c:pt idx="98">
                  <c:v>44520</c:v>
                </c:pt>
                <c:pt idx="99">
                  <c:v>44527</c:v>
                </c:pt>
                <c:pt idx="100">
                  <c:v>44534</c:v>
                </c:pt>
                <c:pt idx="101">
                  <c:v>44541</c:v>
                </c:pt>
                <c:pt idx="102">
                  <c:v>44548</c:v>
                </c:pt>
                <c:pt idx="103">
                  <c:v>44555</c:v>
                </c:pt>
                <c:pt idx="104">
                  <c:v>44562</c:v>
                </c:pt>
                <c:pt idx="105">
                  <c:v>44569</c:v>
                </c:pt>
                <c:pt idx="106">
                  <c:v>44576</c:v>
                </c:pt>
                <c:pt idx="107">
                  <c:v>44583</c:v>
                </c:pt>
                <c:pt idx="108">
                  <c:v>44590</c:v>
                </c:pt>
                <c:pt idx="109">
                  <c:v>44597</c:v>
                </c:pt>
                <c:pt idx="110">
                  <c:v>44604</c:v>
                </c:pt>
                <c:pt idx="111">
                  <c:v>44611</c:v>
                </c:pt>
                <c:pt idx="112">
                  <c:v>44618</c:v>
                </c:pt>
                <c:pt idx="113">
                  <c:v>44625</c:v>
                </c:pt>
                <c:pt idx="114">
                  <c:v>44632</c:v>
                </c:pt>
                <c:pt idx="115">
                  <c:v>44639</c:v>
                </c:pt>
                <c:pt idx="116">
                  <c:v>44646</c:v>
                </c:pt>
                <c:pt idx="117">
                  <c:v>44653</c:v>
                </c:pt>
                <c:pt idx="118">
                  <c:v>44660</c:v>
                </c:pt>
                <c:pt idx="119">
                  <c:v>44667</c:v>
                </c:pt>
                <c:pt idx="120">
                  <c:v>44674</c:v>
                </c:pt>
                <c:pt idx="121">
                  <c:v>44681</c:v>
                </c:pt>
                <c:pt idx="122">
                  <c:v>44688</c:v>
                </c:pt>
                <c:pt idx="123">
                  <c:v>44695</c:v>
                </c:pt>
                <c:pt idx="124">
                  <c:v>44702</c:v>
                </c:pt>
                <c:pt idx="125">
                  <c:v>44709</c:v>
                </c:pt>
                <c:pt idx="126">
                  <c:v>44716</c:v>
                </c:pt>
                <c:pt idx="127">
                  <c:v>44723</c:v>
                </c:pt>
                <c:pt idx="128">
                  <c:v>44730</c:v>
                </c:pt>
                <c:pt idx="129">
                  <c:v>44737</c:v>
                </c:pt>
                <c:pt idx="130">
                  <c:v>44744</c:v>
                </c:pt>
                <c:pt idx="131">
                  <c:v>44751</c:v>
                </c:pt>
                <c:pt idx="132">
                  <c:v>44758</c:v>
                </c:pt>
                <c:pt idx="133">
                  <c:v>44765</c:v>
                </c:pt>
                <c:pt idx="134">
                  <c:v>44772</c:v>
                </c:pt>
                <c:pt idx="135">
                  <c:v>44779</c:v>
                </c:pt>
                <c:pt idx="136">
                  <c:v>44786</c:v>
                </c:pt>
                <c:pt idx="137">
                  <c:v>44793</c:v>
                </c:pt>
                <c:pt idx="138">
                  <c:v>44800</c:v>
                </c:pt>
                <c:pt idx="139">
                  <c:v>44807</c:v>
                </c:pt>
                <c:pt idx="140">
                  <c:v>44814</c:v>
                </c:pt>
                <c:pt idx="141">
                  <c:v>44821</c:v>
                </c:pt>
                <c:pt idx="142">
                  <c:v>44828</c:v>
                </c:pt>
                <c:pt idx="143">
                  <c:v>44835</c:v>
                </c:pt>
                <c:pt idx="144">
                  <c:v>44842</c:v>
                </c:pt>
                <c:pt idx="145">
                  <c:v>44849</c:v>
                </c:pt>
                <c:pt idx="146">
                  <c:v>44856</c:v>
                </c:pt>
                <c:pt idx="147">
                  <c:v>44863</c:v>
                </c:pt>
                <c:pt idx="148">
                  <c:v>44870</c:v>
                </c:pt>
                <c:pt idx="149">
                  <c:v>44877</c:v>
                </c:pt>
                <c:pt idx="150">
                  <c:v>44884</c:v>
                </c:pt>
                <c:pt idx="151">
                  <c:v>44891</c:v>
                </c:pt>
                <c:pt idx="152">
                  <c:v>44898</c:v>
                </c:pt>
                <c:pt idx="153">
                  <c:v>44905</c:v>
                </c:pt>
                <c:pt idx="154">
                  <c:v>44912</c:v>
                </c:pt>
                <c:pt idx="155">
                  <c:v>44919</c:v>
                </c:pt>
                <c:pt idx="156">
                  <c:v>44926</c:v>
                </c:pt>
                <c:pt idx="157">
                  <c:v>44933</c:v>
                </c:pt>
                <c:pt idx="158">
                  <c:v>44940</c:v>
                </c:pt>
                <c:pt idx="159">
                  <c:v>44947</c:v>
                </c:pt>
                <c:pt idx="160">
                  <c:v>44954</c:v>
                </c:pt>
                <c:pt idx="161">
                  <c:v>44961</c:v>
                </c:pt>
                <c:pt idx="162">
                  <c:v>44968</c:v>
                </c:pt>
                <c:pt idx="163">
                  <c:v>44975</c:v>
                </c:pt>
                <c:pt idx="164">
                  <c:v>44982</c:v>
                </c:pt>
                <c:pt idx="165">
                  <c:v>44989</c:v>
                </c:pt>
                <c:pt idx="166">
                  <c:v>44996</c:v>
                </c:pt>
                <c:pt idx="167">
                  <c:v>45003</c:v>
                </c:pt>
              </c:numCache>
            </c:numRef>
          </c:cat>
          <c:val>
            <c:numRef>
              <c:f>'historical burndown'!$D$54:$D$221</c:f>
              <c:numCache>
                <c:formatCode>#,##0</c:formatCode>
                <c:ptCount val="1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64739</c:v>
                </c:pt>
                <c:pt idx="19">
                  <c:v>77973</c:v>
                </c:pt>
                <c:pt idx="20">
                  <c:v>112954</c:v>
                </c:pt>
                <c:pt idx="21">
                  <c:v>146752</c:v>
                </c:pt>
                <c:pt idx="22">
                  <c:v>180312</c:v>
                </c:pt>
                <c:pt idx="23">
                  <c:v>205543</c:v>
                </c:pt>
                <c:pt idx="24">
                  <c:v>237908</c:v>
                </c:pt>
                <c:pt idx="25">
                  <c:v>219812</c:v>
                </c:pt>
                <c:pt idx="26">
                  <c:v>204765</c:v>
                </c:pt>
                <c:pt idx="27">
                  <c:v>272920</c:v>
                </c:pt>
                <c:pt idx="28">
                  <c:v>274730</c:v>
                </c:pt>
                <c:pt idx="29">
                  <c:v>275585</c:v>
                </c:pt>
                <c:pt idx="30">
                  <c:v>283577</c:v>
                </c:pt>
                <c:pt idx="31">
                  <c:v>287561</c:v>
                </c:pt>
                <c:pt idx="32">
                  <c:v>294942</c:v>
                </c:pt>
                <c:pt idx="33">
                  <c:v>307094</c:v>
                </c:pt>
                <c:pt idx="34">
                  <c:v>322077</c:v>
                </c:pt>
                <c:pt idx="35">
                  <c:v>333494</c:v>
                </c:pt>
                <c:pt idx="36">
                  <c:v>355127</c:v>
                </c:pt>
                <c:pt idx="37">
                  <c:v>336073</c:v>
                </c:pt>
                <c:pt idx="38">
                  <c:v>360927</c:v>
                </c:pt>
                <c:pt idx="39">
                  <c:v>379413</c:v>
                </c:pt>
                <c:pt idx="40">
                  <c:v>390821</c:v>
                </c:pt>
                <c:pt idx="41">
                  <c:v>406272</c:v>
                </c:pt>
                <c:pt idx="42">
                  <c:v>419366</c:v>
                </c:pt>
                <c:pt idx="43">
                  <c:v>431840</c:v>
                </c:pt>
                <c:pt idx="44">
                  <c:v>450452</c:v>
                </c:pt>
                <c:pt idx="45">
                  <c:v>477272</c:v>
                </c:pt>
                <c:pt idx="46">
                  <c:v>517770</c:v>
                </c:pt>
                <c:pt idx="47">
                  <c:v>588835</c:v>
                </c:pt>
                <c:pt idx="48">
                  <c:v>969392</c:v>
                </c:pt>
                <c:pt idx="49">
                  <c:v>1219993</c:v>
                </c:pt>
                <c:pt idx="50">
                  <c:v>1295417</c:v>
                </c:pt>
                <c:pt idx="51">
                  <c:v>1264138</c:v>
                </c:pt>
                <c:pt idx="52">
                  <c:v>1022542</c:v>
                </c:pt>
                <c:pt idx="53">
                  <c:v>780335</c:v>
                </c:pt>
                <c:pt idx="54">
                  <c:v>736843</c:v>
                </c:pt>
                <c:pt idx="55">
                  <c:v>673368</c:v>
                </c:pt>
                <c:pt idx="56">
                  <c:v>806274</c:v>
                </c:pt>
                <c:pt idx="57">
                  <c:v>813780</c:v>
                </c:pt>
                <c:pt idx="58">
                  <c:v>840462</c:v>
                </c:pt>
                <c:pt idx="59">
                  <c:v>865752</c:v>
                </c:pt>
                <c:pt idx="60">
                  <c:v>892073</c:v>
                </c:pt>
                <c:pt idx="61">
                  <c:v>924385</c:v>
                </c:pt>
                <c:pt idx="62">
                  <c:v>1294726</c:v>
                </c:pt>
                <c:pt idx="63">
                  <c:v>1035369</c:v>
                </c:pt>
                <c:pt idx="64">
                  <c:v>1051708</c:v>
                </c:pt>
                <c:pt idx="65">
                  <c:v>1010730</c:v>
                </c:pt>
                <c:pt idx="66">
                  <c:v>1020532</c:v>
                </c:pt>
                <c:pt idx="67">
                  <c:v>1067944</c:v>
                </c:pt>
                <c:pt idx="68">
                  <c:v>1079053</c:v>
                </c:pt>
                <c:pt idx="69">
                  <c:v>1031622</c:v>
                </c:pt>
                <c:pt idx="70">
                  <c:v>1031188</c:v>
                </c:pt>
                <c:pt idx="71">
                  <c:v>1034860</c:v>
                </c:pt>
                <c:pt idx="72">
                  <c:v>1021320</c:v>
                </c:pt>
                <c:pt idx="73">
                  <c:v>995021</c:v>
                </c:pt>
                <c:pt idx="74">
                  <c:v>980484</c:v>
                </c:pt>
                <c:pt idx="75">
                  <c:v>963085</c:v>
                </c:pt>
                <c:pt idx="76">
                  <c:v>966639</c:v>
                </c:pt>
                <c:pt idx="77">
                  <c:v>958968</c:v>
                </c:pt>
                <c:pt idx="78">
                  <c:v>942256</c:v>
                </c:pt>
                <c:pt idx="79">
                  <c:v>930890</c:v>
                </c:pt>
                <c:pt idx="80">
                  <c:v>947096</c:v>
                </c:pt>
                <c:pt idx="81">
                  <c:v>960616</c:v>
                </c:pt>
                <c:pt idx="82">
                  <c:v>971938</c:v>
                </c:pt>
                <c:pt idx="83">
                  <c:v>983780</c:v>
                </c:pt>
                <c:pt idx="84">
                  <c:v>994831</c:v>
                </c:pt>
                <c:pt idx="85">
                  <c:v>1003009</c:v>
                </c:pt>
                <c:pt idx="86">
                  <c:v>1027801</c:v>
                </c:pt>
                <c:pt idx="87">
                  <c:v>1035209</c:v>
                </c:pt>
                <c:pt idx="88">
                  <c:v>1037908</c:v>
                </c:pt>
                <c:pt idx="89">
                  <c:v>1034397</c:v>
                </c:pt>
                <c:pt idx="90">
                  <c:v>1031326</c:v>
                </c:pt>
                <c:pt idx="91">
                  <c:v>1029487</c:v>
                </c:pt>
                <c:pt idx="92">
                  <c:v>1026586</c:v>
                </c:pt>
                <c:pt idx="93">
                  <c:v>1023699</c:v>
                </c:pt>
                <c:pt idx="94">
                  <c:v>1021385</c:v>
                </c:pt>
                <c:pt idx="95">
                  <c:v>1021616</c:v>
                </c:pt>
                <c:pt idx="96">
                  <c:v>1025757</c:v>
                </c:pt>
                <c:pt idx="97">
                  <c:v>1025935</c:v>
                </c:pt>
                <c:pt idx="98">
                  <c:v>936058</c:v>
                </c:pt>
                <c:pt idx="99">
                  <c:v>936781</c:v>
                </c:pt>
                <c:pt idx="100">
                  <c:v>936649</c:v>
                </c:pt>
                <c:pt idx="101">
                  <c:v>935418</c:v>
                </c:pt>
                <c:pt idx="102">
                  <c:v>933047</c:v>
                </c:pt>
                <c:pt idx="103">
                  <c:v>932651</c:v>
                </c:pt>
                <c:pt idx="104">
                  <c:v>931987</c:v>
                </c:pt>
                <c:pt idx="105">
                  <c:v>930639</c:v>
                </c:pt>
                <c:pt idx="106">
                  <c:v>928252</c:v>
                </c:pt>
                <c:pt idx="107">
                  <c:v>924424</c:v>
                </c:pt>
                <c:pt idx="108">
                  <c:v>924310</c:v>
                </c:pt>
                <c:pt idx="109">
                  <c:v>922620</c:v>
                </c:pt>
                <c:pt idx="110">
                  <c:v>920928</c:v>
                </c:pt>
                <c:pt idx="111">
                  <c:v>918437</c:v>
                </c:pt>
                <c:pt idx="112">
                  <c:v>916017</c:v>
                </c:pt>
                <c:pt idx="113">
                  <c:v>913172</c:v>
                </c:pt>
                <c:pt idx="114">
                  <c:v>909255</c:v>
                </c:pt>
                <c:pt idx="115">
                  <c:v>906846</c:v>
                </c:pt>
                <c:pt idx="116">
                  <c:v>470683</c:v>
                </c:pt>
                <c:pt idx="117">
                  <c:v>465801</c:v>
                </c:pt>
                <c:pt idx="118">
                  <c:v>462406</c:v>
                </c:pt>
                <c:pt idx="119">
                  <c:v>460331</c:v>
                </c:pt>
                <c:pt idx="120">
                  <c:v>457332</c:v>
                </c:pt>
                <c:pt idx="121">
                  <c:v>453835</c:v>
                </c:pt>
                <c:pt idx="122">
                  <c:v>451562</c:v>
                </c:pt>
                <c:pt idx="123">
                  <c:v>448163</c:v>
                </c:pt>
                <c:pt idx="124">
                  <c:v>444138</c:v>
                </c:pt>
                <c:pt idx="125">
                  <c:v>440074</c:v>
                </c:pt>
                <c:pt idx="126">
                  <c:v>436620</c:v>
                </c:pt>
                <c:pt idx="127">
                  <c:v>430302</c:v>
                </c:pt>
                <c:pt idx="128">
                  <c:v>424853</c:v>
                </c:pt>
                <c:pt idx="129">
                  <c:v>422345</c:v>
                </c:pt>
                <c:pt idx="130">
                  <c:v>420889</c:v>
                </c:pt>
                <c:pt idx="131">
                  <c:v>419010</c:v>
                </c:pt>
                <c:pt idx="132">
                  <c:v>412900</c:v>
                </c:pt>
                <c:pt idx="133">
                  <c:v>409113</c:v>
                </c:pt>
                <c:pt idx="134">
                  <c:v>404802</c:v>
                </c:pt>
                <c:pt idx="135">
                  <c:v>400768</c:v>
                </c:pt>
                <c:pt idx="136">
                  <c:v>396202</c:v>
                </c:pt>
                <c:pt idx="137">
                  <c:v>391929</c:v>
                </c:pt>
                <c:pt idx="138">
                  <c:v>388383</c:v>
                </c:pt>
                <c:pt idx="139">
                  <c:v>384669</c:v>
                </c:pt>
                <c:pt idx="140">
                  <c:v>381836</c:v>
                </c:pt>
                <c:pt idx="141">
                  <c:v>377742</c:v>
                </c:pt>
                <c:pt idx="142">
                  <c:v>374089</c:v>
                </c:pt>
                <c:pt idx="143">
                  <c:v>370535</c:v>
                </c:pt>
                <c:pt idx="144">
                  <c:v>367437</c:v>
                </c:pt>
                <c:pt idx="145">
                  <c:v>360680</c:v>
                </c:pt>
                <c:pt idx="146">
                  <c:v>349292</c:v>
                </c:pt>
                <c:pt idx="147">
                  <c:v>342315</c:v>
                </c:pt>
                <c:pt idx="148">
                  <c:v>336339</c:v>
                </c:pt>
                <c:pt idx="149">
                  <c:v>333698</c:v>
                </c:pt>
                <c:pt idx="150">
                  <c:v>330023</c:v>
                </c:pt>
                <c:pt idx="151">
                  <c:v>327516</c:v>
                </c:pt>
                <c:pt idx="152">
                  <c:v>324052</c:v>
                </c:pt>
                <c:pt idx="153">
                  <c:v>318737</c:v>
                </c:pt>
                <c:pt idx="154">
                  <c:v>312211</c:v>
                </c:pt>
                <c:pt idx="155">
                  <c:v>305161</c:v>
                </c:pt>
                <c:pt idx="156">
                  <c:v>295018</c:v>
                </c:pt>
                <c:pt idx="157">
                  <c:v>282311</c:v>
                </c:pt>
                <c:pt idx="158">
                  <c:v>266811</c:v>
                </c:pt>
                <c:pt idx="159">
                  <c:v>242870</c:v>
                </c:pt>
                <c:pt idx="160">
                  <c:v>230525</c:v>
                </c:pt>
                <c:pt idx="161">
                  <c:v>226195</c:v>
                </c:pt>
                <c:pt idx="162">
                  <c:v>225303</c:v>
                </c:pt>
                <c:pt idx="163">
                  <c:v>224589</c:v>
                </c:pt>
                <c:pt idx="164">
                  <c:v>223648</c:v>
                </c:pt>
                <c:pt idx="165">
                  <c:v>221951</c:v>
                </c:pt>
                <c:pt idx="166">
                  <c:v>219444</c:v>
                </c:pt>
                <c:pt idx="167">
                  <c:v>217181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35-4336-9B49-C493E1966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0363647"/>
        <c:axId val="760358655"/>
      </c:lineChart>
      <c:dateAx>
        <c:axId val="760363647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358655"/>
        <c:crosses val="autoZero"/>
        <c:auto val="1"/>
        <c:lblOffset val="100"/>
        <c:baseTimeUnit val="days"/>
        <c:majorUnit val="3"/>
        <c:majorTimeUnit val="months"/>
      </c:dateAx>
      <c:valAx>
        <c:axId val="76035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363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0</xdr:row>
      <xdr:rowOff>61911</xdr:rowOff>
    </xdr:from>
    <xdr:to>
      <xdr:col>14</xdr:col>
      <xdr:colOff>571500</xdr:colOff>
      <xdr:row>21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ACD1A1-35F9-8A91-7B3F-CEC54A5E0C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C1205EF-BA8F-4A9F-BE61-90178FDA4AC5}" autoFormatId="16" applyNumberFormats="0" applyBorderFormats="0" applyFontFormats="0" applyPatternFormats="0" applyAlignmentFormats="0" applyWidthHeightFormats="0">
  <queryTableRefresh nextId="5">
    <queryTableFields count="4">
      <queryTableField id="1" name="WEEK_ENDING" tableColumnId="1"/>
      <queryTableField id="2" name="CUMULATIVE_COUNT" tableColumnId="2"/>
      <queryTableField id="3" name="REG_CUMULATIVE_COUNT" tableColumnId="3"/>
      <queryTableField id="4" name="OTHER_CUMULATIVE_COUN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53AC079A-D630-456D-BC6F-533643C20658}" autoFormatId="16" applyNumberFormats="0" applyBorderFormats="0" applyFontFormats="0" applyPatternFormats="0" applyAlignmentFormats="0" applyWidthHeightFormats="0">
  <queryTableRefresh nextId="6">
    <queryTableFields count="5">
      <queryTableField id="1" name="WEEK_ENDING" tableColumnId="1"/>
      <queryTableField id="2" name="COUNT_CREATED" tableColumnId="2"/>
      <queryTableField id="3" name="CUMULATIVE_COUNT" tableColumnId="3"/>
      <queryTableField id="4" name="REG_CUMULATIVE_COUNT" tableColumnId="4"/>
      <queryTableField id="5" name="OTHER_CUMULATIVE_COUNT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82596321-C5C3-49BD-9401-72D9256266D8}" autoFormatId="16" applyNumberFormats="0" applyBorderFormats="0" applyFontFormats="0" applyPatternFormats="0" applyAlignmentFormats="0" applyWidthHeightFormats="0">
  <queryTableRefresh nextId="6">
    <queryTableFields count="5">
      <queryTableField id="1" name="WEEK_ENDING" tableColumnId="1"/>
      <queryTableField id="2" name="COUNT_COMPLETED" tableColumnId="2"/>
      <queryTableField id="3" name="CUMULATIVE_COUNT" tableColumnId="3"/>
      <queryTableField id="4" name="REG_CUMULATIVE_COUNT" tableColumnId="4"/>
      <queryTableField id="5" name="OTHER_CUMULATIVE_COUNT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37E71BF1-FCD3-4FF8-85F5-B54CDB75B69C}" autoFormatId="16" applyNumberFormats="0" applyBorderFormats="0" applyFontFormats="0" applyPatternFormats="0" applyAlignmentFormats="0" applyWidthHeightFormats="0">
  <queryTableRefresh nextId="18">
    <queryTableFields count="13">
      <queryTableField id="1" name="BWB" tableColumnId="1"/>
      <queryTableField id="2" name="BWE" tableColumnId="2"/>
      <queryTableField id="3" name="WEEKNUM" tableColumnId="3"/>
      <queryTableField id="4" name="R_CREATED_COUNT" tableColumnId="4"/>
      <queryTableField id="5" name="PENDING_COUNT" tableColumnId="5"/>
      <queryTableField id="6" name="TOTAL_CREATED" tableColumnId="6"/>
      <queryTableField id="7" name="HIST_AVG" tableColumnId="7"/>
      <queryTableField id="8" name="CURRENT_ADJUSTED_RATE" tableColumnId="8"/>
      <queryTableField id="9" name="ADJ_COUNT" tableColumnId="9"/>
      <queryTableField id="12" name="AUTO_RESOLUTION_COUNT" tableColumnId="12"/>
      <queryTableField id="13" name="MANUAL_RESOLUTION_COUNT" tableColumnId="13"/>
      <queryTableField id="14" name="TOTAL_RESOLVED_COUNT" tableColumnId="14"/>
      <queryTableField id="11" name="ISS_PER_ADJ_WK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20F0D9A1-D878-43FF-AFB2-9EC25A4F974B}" autoFormatId="16" applyNumberFormats="0" applyBorderFormats="0" applyFontFormats="0" applyPatternFormats="0" applyAlignmentFormats="0" applyWidthHeightFormats="0">
  <queryTableRefresh nextId="5">
    <queryTableFields count="4">
      <queryTableField id="1" name="DATE_LAST_UPDATED" tableColumnId="1"/>
      <queryTableField id="2" name="TOTAL_COUNT" tableColumnId="2"/>
      <queryTableField id="3" name="FRAUD_COUNT" tableColumnId="3"/>
      <queryTableField id="4" name="ADJ_COUN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024E33-9EB2-48AB-9BB4-E7FB8ADFA266}" name="Pending_Created" displayName="Pending_Created" ref="A1:D219" tableType="queryTable" totalsRowShown="0">
  <autoFilter ref="A1:D219" xr:uid="{B5024E33-9EB2-48AB-9BB4-E7FB8ADFA266}"/>
  <tableColumns count="4">
    <tableColumn id="1" xr3:uid="{456BA3B1-A587-49EE-A528-4F149DBDE628}" uniqueName="1" name="WEEK_ENDING" queryTableFieldId="1" dataDxfId="18"/>
    <tableColumn id="2" xr3:uid="{1B83BF31-AA7C-4AEB-A0A7-D42A48A61AB8}" uniqueName="2" name="CUMULATIVE_COUNT" queryTableFieldId="2"/>
    <tableColumn id="3" xr3:uid="{82688B22-AE4C-4BB0-8FCF-11AA6E5F0EF1}" uniqueName="3" name="REG_CUMULATIVE_COUNT" queryTableFieldId="3"/>
    <tableColumn id="4" xr3:uid="{8BDA50D0-54D8-4F61-AFAF-61171532757D}" uniqueName="4" name="OTHER_CUMULATIVE_COUNT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1016E1-04C2-4933-B77C-BEE4B49BCC82}" name="Resolutions_Created" displayName="Resolutions_Created" ref="H1:L340" tableType="queryTable" totalsRowShown="0">
  <autoFilter ref="H1:L340" xr:uid="{AB1016E1-04C2-4933-B77C-BEE4B49BCC82}"/>
  <tableColumns count="5">
    <tableColumn id="1" xr3:uid="{42EEA8F9-8E15-4D03-BA53-E3DE04CF2948}" uniqueName="1" name="WEEK_ENDING" queryTableFieldId="1" dataDxfId="17"/>
    <tableColumn id="2" xr3:uid="{B37F2CD7-1C1B-4A92-BB59-A5456815E8B5}" uniqueName="2" name="COUNT_CREATED" queryTableFieldId="2"/>
    <tableColumn id="3" xr3:uid="{DCBC36F3-5EB4-4DCD-ABC2-496735A97892}" uniqueName="3" name="CUMULATIVE_COUNT" queryTableFieldId="3"/>
    <tableColumn id="4" xr3:uid="{E5461C54-11E9-44B5-A2A8-19E9DAE4F8C2}" uniqueName="4" name="REG_CUMULATIVE_COUNT" queryTableFieldId="4"/>
    <tableColumn id="5" xr3:uid="{9C4EDEEF-79E1-4EB4-8AE0-CA06DBD1229C}" uniqueName="5" name="OTHER_CUMULATIVE_COUNT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DE563B7-9582-441B-A557-D2B3FA216814}" name="Resolutions_Completed" displayName="Resolutions_Completed" ref="N1:R339" tableType="queryTable" totalsRowShown="0">
  <autoFilter ref="N1:R339" xr:uid="{CDE563B7-9582-441B-A557-D2B3FA216814}"/>
  <tableColumns count="5">
    <tableColumn id="1" xr3:uid="{86AE0198-65CC-4695-BD28-F31AFA962CC4}" uniqueName="1" name="WEEK_ENDING" queryTableFieldId="1" dataDxfId="16"/>
    <tableColumn id="2" xr3:uid="{5A45936B-48A6-4AC0-B398-9FDF8E30E5FA}" uniqueName="2" name="COUNT_COMPLETED" queryTableFieldId="2"/>
    <tableColumn id="3" xr3:uid="{8CBA87E6-F648-4D68-88CF-ABE1A05D5F7A}" uniqueName="3" name="CUMULATIVE_COUNT" queryTableFieldId="3"/>
    <tableColumn id="4" xr3:uid="{09E6D900-ACDF-4CB7-A551-DA625EECB6D8}" uniqueName="4" name="REG_CUMULATIVE_COUNT" queryTableFieldId="4"/>
    <tableColumn id="5" xr3:uid="{563F1288-2F15-4212-A20F-A3C5494A0809}" uniqueName="5" name="OTHER_CUMULATIVE_COUNT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27BF2D-8847-40C3-97BD-AD056BA5E437}" name="Past_53_Weeks" displayName="Past_53_Weeks" ref="Y1:AK54" tableType="queryTable" totalsRowShown="0">
  <autoFilter ref="Y1:AK54" xr:uid="{B327BF2D-8847-40C3-97BD-AD056BA5E437}"/>
  <tableColumns count="13">
    <tableColumn id="1" xr3:uid="{36C07CF4-1793-4672-8C4D-FBA91E89F4D8}" uniqueName="1" name="BWB" queryTableFieldId="1" dataDxfId="15"/>
    <tableColumn id="2" xr3:uid="{E3F5BFCA-320D-4ABF-B499-054A9B5D3B19}" uniqueName="2" name="BWE" queryTableFieldId="2" dataDxfId="14"/>
    <tableColumn id="3" xr3:uid="{68E397B8-63DD-421F-9071-DBFF618FBD93}" uniqueName="3" name="WEEKNUM" queryTableFieldId="3"/>
    <tableColumn id="4" xr3:uid="{D8087386-EE14-4550-942C-B1D804B8545D}" uniqueName="4" name="R_CREATED_COUNT" queryTableFieldId="4"/>
    <tableColumn id="5" xr3:uid="{05B80E59-D563-4962-BC74-4FDD1E8EF077}" uniqueName="5" name="PENDING_COUNT" queryTableFieldId="5"/>
    <tableColumn id="6" xr3:uid="{93E2EB90-8852-40BA-9AA0-B965F5970B9A}" uniqueName="6" name="TOTAL_CREATED" queryTableFieldId="6"/>
    <tableColumn id="7" xr3:uid="{6F9E8B01-EA6D-43F7-BC58-9B1847FDCD66}" uniqueName="7" name="HIST_AVG" queryTableFieldId="7"/>
    <tableColumn id="8" xr3:uid="{A246C550-CF4A-4F63-B57F-3C045187AC33}" uniqueName="8" name="CURRENT_ADJUSTED_RATE" queryTableFieldId="8"/>
    <tableColumn id="9" xr3:uid="{86577DC8-A45E-4EF3-AAD6-8E79006ABAAC}" uniqueName="9" name="ADJ_COUNT" queryTableFieldId="9"/>
    <tableColumn id="12" xr3:uid="{EB13B8DF-E8AF-46A7-B2B8-A3DED2C99235}" uniqueName="12" name="AUTO_RESOLUTION_COUNT" queryTableFieldId="12"/>
    <tableColumn id="13" xr3:uid="{123E0F7A-F57E-43AD-9DD7-8237B701BC4E}" uniqueName="13" name="MANUAL_RESOLUTION_COUNT" queryTableFieldId="13"/>
    <tableColumn id="14" xr3:uid="{DBF7AE54-2895-4DD5-AA5A-2B8713789543}" uniqueName="14" name="TOTAL_RESOLVED_COUNT" queryTableFieldId="14"/>
    <tableColumn id="11" xr3:uid="{645BAEE9-CA6A-4CA4-BF80-AE7310793FBC}" uniqueName="11" name="ISS_PER_ADJ_WK" queryTableField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0934C0-488A-4465-83F8-6E289BB845C7}" name="Pending_Count" displayName="Pending_Count" ref="T1:W2" tableType="queryTable" totalsRowShown="0">
  <autoFilter ref="T1:W2" xr:uid="{9F0934C0-488A-4465-83F8-6E289BB845C7}"/>
  <tableColumns count="4">
    <tableColumn id="1" xr3:uid="{F2E5C1BB-1DED-44A7-97FB-9FC551663E7B}" uniqueName="1" name="DATE_LAST_UPDATED" queryTableFieldId="1" dataDxfId="13"/>
    <tableColumn id="2" xr3:uid="{428114DB-0B53-4491-A023-A4C99A8BEF8C}" uniqueName="2" name="TOTAL_COUNT" queryTableFieldId="2"/>
    <tableColumn id="3" xr3:uid="{624877F0-FE60-4FD6-A02A-4330F93C7B16}" uniqueName="3" name="FRAUD_COUNT" queryTableFieldId="3"/>
    <tableColumn id="4" xr3:uid="{9B2976B8-71D3-4938-BF16-F0792D387E01}" uniqueName="4" name="ADJ_COUNT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D1F3AC3-10A4-452A-8421-FE8F9A3B43F9}" name="Table9" displayName="Table9" ref="A1:D221" totalsRowShown="0">
  <autoFilter ref="A1:D221" xr:uid="{0D1F3AC3-10A4-452A-8421-FE8F9A3B43F9}"/>
  <tableColumns count="4">
    <tableColumn id="1" xr3:uid="{F1EBE5A7-3243-4A67-9C90-5F8409427925}" name="Week Ending" dataDxfId="12"/>
    <tableColumn id="2" xr3:uid="{E9B296D1-B82A-4546-8588-8FA64D439EB9}" name="Total" dataDxfId="11"/>
    <tableColumn id="3" xr3:uid="{A336ED5A-4C6B-4E00-9E67-B113D42F003A}" name="State Programs" dataDxfId="10">
      <calculatedColumnFormula>SUMIF(Queries!A:A,'historical burndown'!A2,Queries!C:C)
+(SUMIF(Queries!H:H,'historical burndown'!A2,Queries!K:K)
-SUMIF(Queries!N:N,'historical burndown'!A2,Queries!Q:Q))</calculatedColumnFormula>
    </tableColumn>
    <tableColumn id="4" xr3:uid="{C625ABF0-E15F-4DC1-9B9C-929E0BFBEE3D}" name="Federal Extensions" dataDxfId="9">
      <calculatedColumnFormula>SUMIF(Queries!A:A,'historical burndown'!A2,Queries!D:D)
+(SUMIF(Queries!H:H,'historical burndown'!A2,Queries!L:L)
-SUMIF(Queries!N:N,'historical burndown'!A2,Queries!R:R))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087F20-5720-4212-B6B2-C5C91546EA22}" name="Table2" displayName="Table2" ref="A11:G166" totalsRowShown="0" headerRowDxfId="8" tableBorderDxfId="7">
  <autoFilter ref="A11:G166" xr:uid="{79087F20-5720-4212-B6B2-C5C91546EA22}"/>
  <tableColumns count="7">
    <tableColumn id="1" xr3:uid="{6E91CCEC-E1C0-4337-ACDC-A483F0F40C21}" name="Date" dataDxfId="6"/>
    <tableColumn id="4" xr3:uid="{5462CE6B-3CF8-4975-B157-F30D087FEB25}" name="Expected Workable Issues">
      <calculatedColumnFormula>IF($B11 = $B$13,#REF! +#REF!-(#REF!*$D$7), $B11+#REF! - (#REF!*$D$7))</calculatedColumnFormula>
    </tableColumn>
    <tableColumn id="5" xr3:uid="{FE34F547-6695-457A-B66D-6E051C4B3760}" name="5" dataDxfId="5">
      <calculatedColumnFormula>Table2[[#This Row],[Expected Workable Issues]]-(Table2[[#Headers],[5]]*$H$7*(ROW(Table2[[#This Row],[Expected Workable Issues]])-ROW($B$12)+1))</calculatedColumnFormula>
    </tableColumn>
    <tableColumn id="6" xr3:uid="{0DC39F31-BF9E-4034-98D3-DD083B61B814}" name="10" dataDxfId="4">
      <calculatedColumnFormula>Table2[[#This Row],[Expected Workable Issues]]-(Table2[[#Headers],[10]]*$H$7*(ROW(Table2[[#This Row],[Expected Workable Issues]])-ROW($B$12)+1))</calculatedColumnFormula>
    </tableColumn>
    <tableColumn id="7" xr3:uid="{768AB9F4-FDB3-41DD-8588-D457A9CCDCC5}" name="25" dataDxfId="3">
      <calculatedColumnFormula>Table2[[#This Row],[5]]-(Table2[[#Headers],[25]]*$H$7*(ROW(Table2[[#This Row],[5]])-ROW($B$12)+1))</calculatedColumnFormula>
    </tableColumn>
    <tableColumn id="8" xr3:uid="{C75CBDFC-C017-4872-9FEE-F13C648A4739}" name="50" dataDxfId="2">
      <calculatedColumnFormula>Table2[[#This Row],[10]]-(Table2[[#Headers],[50]]*$H$7*(ROW(Table2[[#This Row],[10]])-ROW($B$12)+1))</calculatedColumnFormula>
    </tableColumn>
    <tableColumn id="9" xr3:uid="{F9D6226D-EAB6-44C8-8D98-01B9CAA70B19}" name="100" dataDxfId="1">
      <calculatedColumnFormula>Table2[[#This Row],[25]]-(Table2[[#Headers],[100]]*$H$7*(ROW(Table2[[#This Row],[25]])-ROW($B$12)+1))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1F208-4F07-4953-B8C0-0AB4368ABE7C}">
  <dimension ref="A1:AK340"/>
  <sheetViews>
    <sheetView tabSelected="1" workbookViewId="0">
      <selection activeCell="E1" sqref="E1"/>
    </sheetView>
  </sheetViews>
  <sheetFormatPr defaultRowHeight="15" x14ac:dyDescent="0.25"/>
  <cols>
    <col min="1" max="1" width="16.7109375" style="1" bestFit="1" customWidth="1"/>
    <col min="2" max="2" width="22.85546875" bestFit="1" customWidth="1"/>
    <col min="3" max="3" width="27.5703125" bestFit="1" customWidth="1"/>
    <col min="4" max="4" width="30" bestFit="1" customWidth="1"/>
    <col min="5" max="6" width="30" customWidth="1"/>
    <col min="7" max="7" width="1.42578125" customWidth="1"/>
    <col min="8" max="8" width="16.7109375" style="1" bestFit="1" customWidth="1"/>
    <col min="9" max="9" width="18.7109375" bestFit="1" customWidth="1"/>
    <col min="10" max="10" width="22.85546875" bestFit="1" customWidth="1"/>
    <col min="11" max="11" width="27.5703125" bestFit="1" customWidth="1"/>
    <col min="12" max="12" width="30" bestFit="1" customWidth="1"/>
    <col min="13" max="13" width="1.85546875" customWidth="1"/>
    <col min="14" max="14" width="16.7109375" style="1" bestFit="1" customWidth="1"/>
    <col min="15" max="15" width="21.7109375" bestFit="1" customWidth="1"/>
    <col min="16" max="16" width="22.85546875" bestFit="1" customWidth="1"/>
    <col min="17" max="17" width="27.5703125" bestFit="1" customWidth="1"/>
    <col min="18" max="18" width="30" bestFit="1" customWidth="1"/>
    <col min="19" max="19" width="2.7109375" customWidth="1"/>
    <col min="20" max="20" width="22.7109375" bestFit="1" customWidth="1"/>
    <col min="21" max="21" width="16.42578125" bestFit="1" customWidth="1"/>
    <col min="22" max="22" width="17" bestFit="1" customWidth="1"/>
    <col min="23" max="23" width="14" bestFit="1" customWidth="1"/>
    <col min="24" max="24" width="2.5703125" customWidth="1"/>
    <col min="25" max="26" width="10.85546875" style="1" bestFit="1" customWidth="1"/>
    <col min="27" max="27" width="13.140625" bestFit="1" customWidth="1"/>
    <col min="28" max="28" width="21" bestFit="1" customWidth="1"/>
    <col min="29" max="29" width="19.140625" bestFit="1" customWidth="1"/>
    <col min="30" max="30" width="17.85546875" bestFit="1" customWidth="1"/>
    <col min="31" max="31" width="12.140625" bestFit="1" customWidth="1"/>
    <col min="32" max="32" width="27.42578125" bestFit="1" customWidth="1"/>
    <col min="33" max="33" width="14" bestFit="1" customWidth="1"/>
    <col min="34" max="34" width="28.7109375" bestFit="1" customWidth="1"/>
    <col min="35" max="35" width="31.7109375" bestFit="1" customWidth="1"/>
    <col min="36" max="36" width="26.7109375" bestFit="1" customWidth="1"/>
    <col min="37" max="38" width="18.7109375" bestFit="1" customWidth="1"/>
  </cols>
  <sheetData>
    <row r="1" spans="1:37" x14ac:dyDescent="0.25">
      <c r="A1" s="1" t="s">
        <v>2</v>
      </c>
      <c r="B1" t="s">
        <v>1</v>
      </c>
      <c r="C1" t="s">
        <v>3</v>
      </c>
      <c r="D1" t="s">
        <v>4</v>
      </c>
      <c r="H1" s="1" t="s">
        <v>2</v>
      </c>
      <c r="I1" t="s">
        <v>5</v>
      </c>
      <c r="J1" t="s">
        <v>1</v>
      </c>
      <c r="K1" t="s">
        <v>3</v>
      </c>
      <c r="L1" t="s">
        <v>4</v>
      </c>
      <c r="N1" s="1" t="s">
        <v>2</v>
      </c>
      <c r="O1" t="s">
        <v>6</v>
      </c>
      <c r="P1" t="s">
        <v>1</v>
      </c>
      <c r="Q1" t="s">
        <v>3</v>
      </c>
      <c r="R1" t="s">
        <v>4</v>
      </c>
      <c r="T1" t="s">
        <v>28</v>
      </c>
      <c r="U1" t="s">
        <v>29</v>
      </c>
      <c r="V1" t="s">
        <v>30</v>
      </c>
      <c r="W1" t="s">
        <v>26</v>
      </c>
      <c r="Y1" s="1" t="s">
        <v>18</v>
      </c>
      <c r="Z1" s="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31</v>
      </c>
      <c r="AI1" t="s">
        <v>32</v>
      </c>
      <c r="AJ1" t="s">
        <v>33</v>
      </c>
      <c r="AK1" t="s">
        <v>27</v>
      </c>
    </row>
    <row r="2" spans="1:37" x14ac:dyDescent="0.25">
      <c r="A2" s="1">
        <v>41685</v>
      </c>
      <c r="B2">
        <v>1</v>
      </c>
      <c r="C2">
        <v>1</v>
      </c>
      <c r="D2">
        <v>0</v>
      </c>
      <c r="H2" s="1">
        <v>41825</v>
      </c>
      <c r="I2">
        <v>1</v>
      </c>
      <c r="J2">
        <v>1</v>
      </c>
      <c r="K2">
        <v>1</v>
      </c>
      <c r="L2">
        <v>0</v>
      </c>
      <c r="N2" s="1">
        <v>42476</v>
      </c>
      <c r="O2">
        <v>1</v>
      </c>
      <c r="P2">
        <v>1</v>
      </c>
      <c r="Q2">
        <v>1</v>
      </c>
      <c r="R2">
        <v>0</v>
      </c>
      <c r="T2" s="22">
        <v>45006.484814814816</v>
      </c>
      <c r="U2">
        <v>297914</v>
      </c>
      <c r="V2">
        <v>47738</v>
      </c>
      <c r="W2">
        <v>250176</v>
      </c>
      <c r="Y2" s="1">
        <v>44997</v>
      </c>
      <c r="Z2" s="1">
        <v>45003</v>
      </c>
      <c r="AA2">
        <v>11</v>
      </c>
      <c r="AB2">
        <v>2276</v>
      </c>
      <c r="AC2">
        <v>8619</v>
      </c>
      <c r="AD2">
        <v>10895</v>
      </c>
      <c r="AE2">
        <v>7777</v>
      </c>
      <c r="AF2">
        <v>1.4</v>
      </c>
      <c r="AG2">
        <v>363</v>
      </c>
      <c r="AH2">
        <v>5985</v>
      </c>
      <c r="AI2">
        <v>14512</v>
      </c>
      <c r="AJ2">
        <v>20497</v>
      </c>
      <c r="AK2">
        <v>40</v>
      </c>
    </row>
    <row r="3" spans="1:37" x14ac:dyDescent="0.25">
      <c r="A3" s="1">
        <v>41692</v>
      </c>
      <c r="B3">
        <v>2</v>
      </c>
      <c r="C3">
        <v>2</v>
      </c>
      <c r="D3">
        <v>0</v>
      </c>
      <c r="H3" s="1">
        <v>42525</v>
      </c>
      <c r="I3">
        <v>1</v>
      </c>
      <c r="J3">
        <v>2</v>
      </c>
      <c r="K3">
        <v>2</v>
      </c>
      <c r="L3">
        <v>0</v>
      </c>
      <c r="N3" s="1">
        <v>42525</v>
      </c>
      <c r="O3">
        <v>1</v>
      </c>
      <c r="P3">
        <v>2</v>
      </c>
      <c r="Q3">
        <v>2</v>
      </c>
      <c r="R3">
        <v>0</v>
      </c>
      <c r="Y3" s="1">
        <v>44990</v>
      </c>
      <c r="Z3" s="1">
        <v>44996</v>
      </c>
      <c r="AA3">
        <v>10</v>
      </c>
      <c r="AB3">
        <v>3646</v>
      </c>
      <c r="AC3">
        <v>7406</v>
      </c>
      <c r="AD3">
        <v>11052</v>
      </c>
      <c r="AE3">
        <v>8187</v>
      </c>
      <c r="AF3">
        <v>1.35</v>
      </c>
      <c r="AG3">
        <v>371</v>
      </c>
      <c r="AH3">
        <v>5087</v>
      </c>
      <c r="AI3">
        <v>15812</v>
      </c>
      <c r="AJ3">
        <v>20899</v>
      </c>
      <c r="AK3">
        <v>43</v>
      </c>
    </row>
    <row r="4" spans="1:37" x14ac:dyDescent="0.25">
      <c r="A4" s="1">
        <v>41734</v>
      </c>
      <c r="B4">
        <v>3</v>
      </c>
      <c r="C4">
        <v>3</v>
      </c>
      <c r="D4">
        <v>0</v>
      </c>
      <c r="H4" s="1">
        <v>42560</v>
      </c>
      <c r="I4">
        <v>1</v>
      </c>
      <c r="J4">
        <v>3</v>
      </c>
      <c r="K4">
        <v>3</v>
      </c>
      <c r="L4">
        <v>0</v>
      </c>
      <c r="N4" s="1">
        <v>42560</v>
      </c>
      <c r="O4">
        <v>1</v>
      </c>
      <c r="P4">
        <v>3</v>
      </c>
      <c r="Q4">
        <v>3</v>
      </c>
      <c r="R4">
        <v>0</v>
      </c>
      <c r="Y4" s="1">
        <v>44983</v>
      </c>
      <c r="Z4" s="1">
        <v>44989</v>
      </c>
      <c r="AA4">
        <v>9</v>
      </c>
      <c r="AB4">
        <v>5643</v>
      </c>
      <c r="AC4">
        <v>5802</v>
      </c>
      <c r="AD4">
        <v>11445</v>
      </c>
      <c r="AE4">
        <v>8080.5</v>
      </c>
      <c r="AF4">
        <v>1.42</v>
      </c>
      <c r="AG4">
        <v>376</v>
      </c>
      <c r="AH4">
        <v>5547</v>
      </c>
      <c r="AI4">
        <v>15251</v>
      </c>
      <c r="AJ4">
        <v>20798</v>
      </c>
      <c r="AK4">
        <v>41</v>
      </c>
    </row>
    <row r="5" spans="1:37" x14ac:dyDescent="0.25">
      <c r="A5" s="1">
        <v>41811</v>
      </c>
      <c r="B5">
        <v>4</v>
      </c>
      <c r="C5">
        <v>4</v>
      </c>
      <c r="D5">
        <v>0</v>
      </c>
      <c r="H5" s="1">
        <v>42609</v>
      </c>
      <c r="I5">
        <v>1</v>
      </c>
      <c r="J5">
        <v>4</v>
      </c>
      <c r="K5">
        <v>4</v>
      </c>
      <c r="L5">
        <v>0</v>
      </c>
      <c r="N5" s="1">
        <v>42609</v>
      </c>
      <c r="O5">
        <v>1</v>
      </c>
      <c r="P5">
        <v>4</v>
      </c>
      <c r="Q5">
        <v>4</v>
      </c>
      <c r="R5">
        <v>0</v>
      </c>
      <c r="Y5" s="1">
        <v>44976</v>
      </c>
      <c r="Z5" s="1">
        <v>44982</v>
      </c>
      <c r="AA5">
        <v>8</v>
      </c>
      <c r="AB5">
        <v>6653</v>
      </c>
      <c r="AC5">
        <v>5089</v>
      </c>
      <c r="AD5">
        <v>11742</v>
      </c>
      <c r="AE5">
        <v>8134</v>
      </c>
      <c r="AF5">
        <v>1.44</v>
      </c>
      <c r="AG5">
        <v>387</v>
      </c>
      <c r="AH5">
        <v>6463</v>
      </c>
      <c r="AI5">
        <v>16840</v>
      </c>
      <c r="AJ5">
        <v>23303</v>
      </c>
      <c r="AK5">
        <v>44</v>
      </c>
    </row>
    <row r="6" spans="1:37" x14ac:dyDescent="0.25">
      <c r="A6" s="1">
        <v>42098</v>
      </c>
      <c r="B6">
        <v>6</v>
      </c>
      <c r="C6">
        <v>6</v>
      </c>
      <c r="D6">
        <v>0</v>
      </c>
      <c r="H6" s="1">
        <v>42644</v>
      </c>
      <c r="I6">
        <v>1</v>
      </c>
      <c r="J6">
        <v>5</v>
      </c>
      <c r="K6">
        <v>5</v>
      </c>
      <c r="L6">
        <v>0</v>
      </c>
      <c r="N6" s="1">
        <v>42644</v>
      </c>
      <c r="O6">
        <v>1</v>
      </c>
      <c r="P6">
        <v>5</v>
      </c>
      <c r="Q6">
        <v>5</v>
      </c>
      <c r="R6">
        <v>0</v>
      </c>
      <c r="Y6" s="1">
        <v>44969</v>
      </c>
      <c r="Z6" s="1">
        <v>44975</v>
      </c>
      <c r="AA6">
        <v>7</v>
      </c>
      <c r="AB6">
        <v>7488</v>
      </c>
      <c r="AC6">
        <v>5306</v>
      </c>
      <c r="AD6">
        <v>12794</v>
      </c>
      <c r="AE6">
        <v>8158.5</v>
      </c>
      <c r="AF6">
        <v>1.57</v>
      </c>
      <c r="AG6">
        <v>389</v>
      </c>
      <c r="AH6">
        <v>5191</v>
      </c>
      <c r="AI6">
        <v>18466</v>
      </c>
      <c r="AJ6">
        <v>23657</v>
      </c>
      <c r="AK6">
        <v>47</v>
      </c>
    </row>
    <row r="7" spans="1:37" x14ac:dyDescent="0.25">
      <c r="A7" s="1">
        <v>42448</v>
      </c>
      <c r="B7">
        <v>7</v>
      </c>
      <c r="C7">
        <v>7</v>
      </c>
      <c r="D7">
        <v>0</v>
      </c>
      <c r="H7" s="1">
        <v>42651</v>
      </c>
      <c r="I7">
        <v>3</v>
      </c>
      <c r="J7">
        <v>8</v>
      </c>
      <c r="K7">
        <v>8</v>
      </c>
      <c r="L7">
        <v>0</v>
      </c>
      <c r="N7" s="1">
        <v>42651</v>
      </c>
      <c r="O7">
        <v>2</v>
      </c>
      <c r="P7">
        <v>7</v>
      </c>
      <c r="Q7">
        <v>7</v>
      </c>
      <c r="R7">
        <v>0</v>
      </c>
      <c r="Y7" s="1">
        <v>44962</v>
      </c>
      <c r="Z7" s="1">
        <v>44968</v>
      </c>
      <c r="AA7">
        <v>6</v>
      </c>
      <c r="AB7">
        <v>8342</v>
      </c>
      <c r="AC7">
        <v>4942</v>
      </c>
      <c r="AD7">
        <v>13284</v>
      </c>
      <c r="AE7">
        <v>9494.5</v>
      </c>
      <c r="AF7">
        <v>1.4</v>
      </c>
      <c r="AG7">
        <v>385</v>
      </c>
      <c r="AH7">
        <v>6312</v>
      </c>
      <c r="AI7">
        <v>18072</v>
      </c>
      <c r="AJ7">
        <v>24384</v>
      </c>
      <c r="AK7">
        <v>47</v>
      </c>
    </row>
    <row r="8" spans="1:37" x14ac:dyDescent="0.25">
      <c r="A8" s="1">
        <v>42819</v>
      </c>
      <c r="B8">
        <v>8</v>
      </c>
      <c r="C8">
        <v>8</v>
      </c>
      <c r="D8">
        <v>0</v>
      </c>
      <c r="H8" s="1">
        <v>42658</v>
      </c>
      <c r="I8">
        <v>1</v>
      </c>
      <c r="J8">
        <v>9</v>
      </c>
      <c r="K8">
        <v>9</v>
      </c>
      <c r="L8">
        <v>0</v>
      </c>
      <c r="N8" s="1">
        <v>42658</v>
      </c>
      <c r="O8">
        <v>2</v>
      </c>
      <c r="P8">
        <v>9</v>
      </c>
      <c r="Q8">
        <v>9</v>
      </c>
      <c r="R8">
        <v>0</v>
      </c>
      <c r="Y8" s="1">
        <v>44955</v>
      </c>
      <c r="Z8" s="1">
        <v>44961</v>
      </c>
      <c r="AA8">
        <v>5</v>
      </c>
      <c r="AB8">
        <v>8972</v>
      </c>
      <c r="AC8">
        <v>5213</v>
      </c>
      <c r="AD8">
        <v>14185</v>
      </c>
      <c r="AE8">
        <v>8910.5</v>
      </c>
      <c r="AF8">
        <v>1.59</v>
      </c>
      <c r="AG8">
        <v>388</v>
      </c>
      <c r="AH8">
        <v>27279</v>
      </c>
      <c r="AI8">
        <v>18369</v>
      </c>
      <c r="AJ8">
        <v>45648</v>
      </c>
      <c r="AK8">
        <v>47</v>
      </c>
    </row>
    <row r="9" spans="1:37" x14ac:dyDescent="0.25">
      <c r="A9" s="1">
        <v>42833</v>
      </c>
      <c r="B9">
        <v>9</v>
      </c>
      <c r="C9">
        <v>9</v>
      </c>
      <c r="D9">
        <v>0</v>
      </c>
      <c r="H9" s="1">
        <v>42665</v>
      </c>
      <c r="I9">
        <v>1</v>
      </c>
      <c r="J9">
        <v>10</v>
      </c>
      <c r="K9">
        <v>10</v>
      </c>
      <c r="L9">
        <v>0</v>
      </c>
      <c r="N9" s="1">
        <v>42679</v>
      </c>
      <c r="O9">
        <v>2</v>
      </c>
      <c r="P9">
        <v>11</v>
      </c>
      <c r="Q9">
        <v>11</v>
      </c>
      <c r="R9">
        <v>0</v>
      </c>
      <c r="Y9" s="1">
        <v>44948</v>
      </c>
      <c r="Z9" s="1">
        <v>44954</v>
      </c>
      <c r="AA9">
        <v>4</v>
      </c>
      <c r="AB9">
        <v>8939</v>
      </c>
      <c r="AC9">
        <v>4900</v>
      </c>
      <c r="AD9">
        <v>13839</v>
      </c>
      <c r="AE9">
        <v>9576.5</v>
      </c>
      <c r="AF9">
        <v>1.45</v>
      </c>
      <c r="AG9">
        <v>375</v>
      </c>
      <c r="AH9">
        <v>36888</v>
      </c>
      <c r="AI9">
        <v>22342</v>
      </c>
      <c r="AJ9">
        <v>59230</v>
      </c>
      <c r="AK9">
        <v>60</v>
      </c>
    </row>
    <row r="10" spans="1:37" x14ac:dyDescent="0.25">
      <c r="A10" s="1">
        <v>42847</v>
      </c>
      <c r="B10">
        <v>10</v>
      </c>
      <c r="C10">
        <v>10</v>
      </c>
      <c r="D10">
        <v>0</v>
      </c>
      <c r="H10" s="1">
        <v>42672</v>
      </c>
      <c r="I10">
        <v>1</v>
      </c>
      <c r="J10">
        <v>11</v>
      </c>
      <c r="K10">
        <v>11</v>
      </c>
      <c r="L10">
        <v>0</v>
      </c>
      <c r="N10" s="1">
        <v>42693</v>
      </c>
      <c r="O10">
        <v>1</v>
      </c>
      <c r="P10">
        <v>12</v>
      </c>
      <c r="Q10">
        <v>12</v>
      </c>
      <c r="R10">
        <v>0</v>
      </c>
      <c r="Y10" s="1">
        <v>44941</v>
      </c>
      <c r="Z10" s="1">
        <v>44947</v>
      </c>
      <c r="AA10">
        <v>3</v>
      </c>
      <c r="AB10">
        <v>9194</v>
      </c>
      <c r="AC10">
        <v>3835</v>
      </c>
      <c r="AD10">
        <v>13029</v>
      </c>
      <c r="AE10">
        <v>10095.5</v>
      </c>
      <c r="AF10">
        <v>1.29</v>
      </c>
      <c r="AG10">
        <v>361</v>
      </c>
      <c r="AH10">
        <v>40177</v>
      </c>
      <c r="AI10">
        <v>18832</v>
      </c>
      <c r="AJ10">
        <v>59009</v>
      </c>
      <c r="AK10">
        <v>52</v>
      </c>
    </row>
    <row r="11" spans="1:37" x14ac:dyDescent="0.25">
      <c r="A11" s="1">
        <v>42861</v>
      </c>
      <c r="B11">
        <v>11</v>
      </c>
      <c r="C11">
        <v>11</v>
      </c>
      <c r="D11">
        <v>0</v>
      </c>
      <c r="H11" s="1">
        <v>42693</v>
      </c>
      <c r="I11">
        <v>1</v>
      </c>
      <c r="J11">
        <v>12</v>
      </c>
      <c r="K11">
        <v>12</v>
      </c>
      <c r="L11">
        <v>0</v>
      </c>
      <c r="N11" s="1">
        <v>42714</v>
      </c>
      <c r="O11">
        <v>1</v>
      </c>
      <c r="P11">
        <v>13</v>
      </c>
      <c r="Q11">
        <v>13</v>
      </c>
      <c r="R11">
        <v>0</v>
      </c>
      <c r="Y11" s="1">
        <v>44934</v>
      </c>
      <c r="Z11" s="1">
        <v>44940</v>
      </c>
      <c r="AA11">
        <v>2</v>
      </c>
      <c r="AB11">
        <v>12266</v>
      </c>
      <c r="AC11">
        <v>4655</v>
      </c>
      <c r="AD11">
        <v>16921</v>
      </c>
      <c r="AE11">
        <v>13107.5</v>
      </c>
      <c r="AF11">
        <v>1.29</v>
      </c>
      <c r="AG11">
        <v>370</v>
      </c>
      <c r="AH11">
        <v>18939</v>
      </c>
      <c r="AI11">
        <v>26718</v>
      </c>
      <c r="AJ11">
        <v>45657</v>
      </c>
      <c r="AK11">
        <v>72</v>
      </c>
    </row>
    <row r="12" spans="1:37" x14ac:dyDescent="0.25">
      <c r="A12" s="1">
        <v>43001</v>
      </c>
      <c r="B12">
        <v>12</v>
      </c>
      <c r="C12">
        <v>12</v>
      </c>
      <c r="D12">
        <v>0</v>
      </c>
      <c r="H12" s="1">
        <v>42714</v>
      </c>
      <c r="I12">
        <v>1</v>
      </c>
      <c r="J12">
        <v>13</v>
      </c>
      <c r="K12">
        <v>13</v>
      </c>
      <c r="L12">
        <v>0</v>
      </c>
      <c r="N12" s="1">
        <v>42721</v>
      </c>
      <c r="O12">
        <v>2</v>
      </c>
      <c r="P12">
        <v>15</v>
      </c>
      <c r="Q12">
        <v>15</v>
      </c>
      <c r="R12">
        <v>0</v>
      </c>
      <c r="Y12" s="1">
        <v>44927</v>
      </c>
      <c r="Z12" s="1">
        <v>44933</v>
      </c>
      <c r="AA12">
        <v>1</v>
      </c>
      <c r="AB12">
        <v>17987</v>
      </c>
      <c r="AC12">
        <v>4136</v>
      </c>
      <c r="AD12">
        <v>22123</v>
      </c>
      <c r="AE12">
        <v>12960</v>
      </c>
      <c r="AF12">
        <v>1.71</v>
      </c>
      <c r="AG12">
        <v>371</v>
      </c>
      <c r="AH12">
        <v>9985</v>
      </c>
      <c r="AI12">
        <v>22843</v>
      </c>
      <c r="AJ12">
        <v>32828</v>
      </c>
      <c r="AK12">
        <v>62</v>
      </c>
    </row>
    <row r="13" spans="1:37" x14ac:dyDescent="0.25">
      <c r="A13" s="1">
        <v>43071</v>
      </c>
      <c r="B13">
        <v>14</v>
      </c>
      <c r="C13">
        <v>14</v>
      </c>
      <c r="D13">
        <v>0</v>
      </c>
      <c r="H13" s="1">
        <v>42721</v>
      </c>
      <c r="I13">
        <v>4</v>
      </c>
      <c r="J13">
        <v>17</v>
      </c>
      <c r="K13">
        <v>17</v>
      </c>
      <c r="L13">
        <v>0</v>
      </c>
      <c r="N13" s="1">
        <v>42728</v>
      </c>
      <c r="O13">
        <v>2</v>
      </c>
      <c r="P13">
        <v>17</v>
      </c>
      <c r="Q13">
        <v>17</v>
      </c>
      <c r="R13">
        <v>0</v>
      </c>
      <c r="Y13" s="1">
        <v>44920</v>
      </c>
      <c r="Z13" s="1">
        <v>44926</v>
      </c>
      <c r="AA13">
        <v>52</v>
      </c>
      <c r="AB13">
        <v>13526</v>
      </c>
      <c r="AC13">
        <v>1858</v>
      </c>
      <c r="AD13">
        <v>15384</v>
      </c>
      <c r="AE13">
        <v>9078.5</v>
      </c>
      <c r="AF13">
        <v>1.69</v>
      </c>
      <c r="AG13">
        <v>334</v>
      </c>
      <c r="AH13">
        <v>20473</v>
      </c>
      <c r="AI13">
        <v>18091</v>
      </c>
      <c r="AJ13">
        <v>38564</v>
      </c>
      <c r="AK13">
        <v>54</v>
      </c>
    </row>
    <row r="14" spans="1:37" x14ac:dyDescent="0.25">
      <c r="A14" s="1">
        <v>43078</v>
      </c>
      <c r="B14">
        <v>15</v>
      </c>
      <c r="C14">
        <v>15</v>
      </c>
      <c r="D14">
        <v>0</v>
      </c>
      <c r="H14" s="1">
        <v>42728</v>
      </c>
      <c r="I14">
        <v>2</v>
      </c>
      <c r="J14">
        <v>19</v>
      </c>
      <c r="K14">
        <v>19</v>
      </c>
      <c r="L14">
        <v>0</v>
      </c>
      <c r="N14" s="1">
        <v>42735</v>
      </c>
      <c r="O14">
        <v>3</v>
      </c>
      <c r="P14">
        <v>20</v>
      </c>
      <c r="Q14">
        <v>20</v>
      </c>
      <c r="R14">
        <v>0</v>
      </c>
      <c r="Y14" s="1">
        <v>44913</v>
      </c>
      <c r="Z14" s="1">
        <v>44919</v>
      </c>
      <c r="AA14">
        <v>51</v>
      </c>
      <c r="AB14">
        <v>12924</v>
      </c>
      <c r="AC14">
        <v>783</v>
      </c>
      <c r="AD14">
        <v>13707</v>
      </c>
      <c r="AE14">
        <v>9187</v>
      </c>
      <c r="AF14">
        <v>1.49</v>
      </c>
      <c r="AG14">
        <v>366</v>
      </c>
      <c r="AH14">
        <v>4386</v>
      </c>
      <c r="AI14">
        <v>15943</v>
      </c>
      <c r="AJ14">
        <v>20329</v>
      </c>
      <c r="AK14">
        <v>44</v>
      </c>
    </row>
    <row r="15" spans="1:37" x14ac:dyDescent="0.25">
      <c r="A15" s="1">
        <v>43127</v>
      </c>
      <c r="B15">
        <v>16</v>
      </c>
      <c r="C15">
        <v>16</v>
      </c>
      <c r="D15">
        <v>0</v>
      </c>
      <c r="H15" s="1">
        <v>42735</v>
      </c>
      <c r="I15">
        <v>2</v>
      </c>
      <c r="J15">
        <v>21</v>
      </c>
      <c r="K15">
        <v>21</v>
      </c>
      <c r="L15">
        <v>0</v>
      </c>
      <c r="N15" s="1">
        <v>42742</v>
      </c>
      <c r="O15">
        <v>72</v>
      </c>
      <c r="P15">
        <v>92</v>
      </c>
      <c r="Q15">
        <v>92</v>
      </c>
      <c r="R15">
        <v>0</v>
      </c>
      <c r="Y15" s="1">
        <v>44906</v>
      </c>
      <c r="Z15" s="1">
        <v>44912</v>
      </c>
      <c r="AA15">
        <v>50</v>
      </c>
      <c r="AB15">
        <v>12769</v>
      </c>
      <c r="AC15">
        <v>657</v>
      </c>
      <c r="AD15">
        <v>13426</v>
      </c>
      <c r="AE15">
        <v>8620.5</v>
      </c>
      <c r="AF15">
        <v>1.56</v>
      </c>
      <c r="AG15">
        <v>373</v>
      </c>
      <c r="AH15">
        <v>5230</v>
      </c>
      <c r="AI15">
        <v>18985</v>
      </c>
      <c r="AJ15">
        <v>24215</v>
      </c>
      <c r="AK15">
        <v>51</v>
      </c>
    </row>
    <row r="16" spans="1:37" x14ac:dyDescent="0.25">
      <c r="A16" s="1">
        <v>43134</v>
      </c>
      <c r="B16">
        <v>18</v>
      </c>
      <c r="C16">
        <v>18</v>
      </c>
      <c r="D16">
        <v>0</v>
      </c>
      <c r="H16" s="1">
        <v>42742</v>
      </c>
      <c r="I16">
        <v>253</v>
      </c>
      <c r="J16">
        <v>274</v>
      </c>
      <c r="K16">
        <v>274</v>
      </c>
      <c r="L16">
        <v>0</v>
      </c>
      <c r="N16" s="1">
        <v>42749</v>
      </c>
      <c r="O16">
        <v>451</v>
      </c>
      <c r="P16">
        <v>543</v>
      </c>
      <c r="Q16">
        <v>543</v>
      </c>
      <c r="R16">
        <v>0</v>
      </c>
      <c r="Y16" s="1">
        <v>44899</v>
      </c>
      <c r="Z16" s="1">
        <v>44905</v>
      </c>
      <c r="AA16">
        <v>49</v>
      </c>
      <c r="AB16">
        <v>14013</v>
      </c>
      <c r="AC16">
        <v>451</v>
      </c>
      <c r="AD16">
        <v>14464</v>
      </c>
      <c r="AE16">
        <v>9246.5</v>
      </c>
      <c r="AF16">
        <v>1.56</v>
      </c>
      <c r="AG16">
        <v>387</v>
      </c>
      <c r="AH16">
        <v>4857</v>
      </c>
      <c r="AI16">
        <v>18993</v>
      </c>
      <c r="AJ16">
        <v>23850</v>
      </c>
      <c r="AK16">
        <v>49</v>
      </c>
    </row>
    <row r="17" spans="1:37" x14ac:dyDescent="0.25">
      <c r="A17" s="1">
        <v>43141</v>
      </c>
      <c r="B17">
        <v>19</v>
      </c>
      <c r="C17">
        <v>19</v>
      </c>
      <c r="D17">
        <v>0</v>
      </c>
      <c r="H17" s="1">
        <v>42749</v>
      </c>
      <c r="I17">
        <v>612</v>
      </c>
      <c r="J17">
        <v>886</v>
      </c>
      <c r="K17">
        <v>886</v>
      </c>
      <c r="L17">
        <v>0</v>
      </c>
      <c r="N17" s="1">
        <v>42756</v>
      </c>
      <c r="O17">
        <v>564</v>
      </c>
      <c r="P17">
        <v>1107</v>
      </c>
      <c r="Q17">
        <v>1107</v>
      </c>
      <c r="R17">
        <v>0</v>
      </c>
      <c r="Y17" s="1">
        <v>44892</v>
      </c>
      <c r="Z17" s="1">
        <v>44898</v>
      </c>
      <c r="AA17">
        <v>48</v>
      </c>
      <c r="AB17">
        <v>17533</v>
      </c>
      <c r="AC17">
        <v>429</v>
      </c>
      <c r="AD17">
        <v>17962</v>
      </c>
      <c r="AE17">
        <v>8830</v>
      </c>
      <c r="AF17">
        <v>2.0299999999999998</v>
      </c>
      <c r="AG17">
        <v>396</v>
      </c>
      <c r="AH17">
        <v>5454</v>
      </c>
      <c r="AI17">
        <v>20498</v>
      </c>
      <c r="AJ17">
        <v>25952</v>
      </c>
      <c r="AK17">
        <v>52</v>
      </c>
    </row>
    <row r="18" spans="1:37" x14ac:dyDescent="0.25">
      <c r="A18" s="1">
        <v>43148</v>
      </c>
      <c r="B18">
        <v>20</v>
      </c>
      <c r="C18">
        <v>20</v>
      </c>
      <c r="D18">
        <v>0</v>
      </c>
      <c r="H18" s="1">
        <v>42756</v>
      </c>
      <c r="I18">
        <v>666</v>
      </c>
      <c r="J18">
        <v>1552</v>
      </c>
      <c r="K18">
        <v>1552</v>
      </c>
      <c r="L18">
        <v>0</v>
      </c>
      <c r="N18" s="1">
        <v>42763</v>
      </c>
      <c r="O18">
        <v>858</v>
      </c>
      <c r="P18">
        <v>1965</v>
      </c>
      <c r="Q18">
        <v>1965</v>
      </c>
      <c r="R18">
        <v>0</v>
      </c>
      <c r="Y18" s="1">
        <v>44885</v>
      </c>
      <c r="Z18" s="1">
        <v>44891</v>
      </c>
      <c r="AA18">
        <v>47</v>
      </c>
      <c r="AB18">
        <v>10414</v>
      </c>
      <c r="AC18">
        <v>239</v>
      </c>
      <c r="AD18">
        <v>10653</v>
      </c>
      <c r="AE18">
        <v>6789.5</v>
      </c>
      <c r="AF18">
        <v>1.57</v>
      </c>
      <c r="AG18">
        <v>368</v>
      </c>
      <c r="AH18">
        <v>6364</v>
      </c>
      <c r="AI18">
        <v>13227</v>
      </c>
      <c r="AJ18">
        <v>19591</v>
      </c>
      <c r="AK18">
        <v>36</v>
      </c>
    </row>
    <row r="19" spans="1:37" x14ac:dyDescent="0.25">
      <c r="A19" s="1">
        <v>43162</v>
      </c>
      <c r="B19">
        <v>21</v>
      </c>
      <c r="C19">
        <v>21</v>
      </c>
      <c r="D19">
        <v>0</v>
      </c>
      <c r="H19" s="1">
        <v>42763</v>
      </c>
      <c r="I19">
        <v>801</v>
      </c>
      <c r="J19">
        <v>2353</v>
      </c>
      <c r="K19">
        <v>2353</v>
      </c>
      <c r="L19">
        <v>0</v>
      </c>
      <c r="N19" s="1">
        <v>42770</v>
      </c>
      <c r="O19">
        <v>890</v>
      </c>
      <c r="P19">
        <v>2855</v>
      </c>
      <c r="Q19">
        <v>2855</v>
      </c>
      <c r="R19">
        <v>0</v>
      </c>
      <c r="Y19" s="1">
        <v>44878</v>
      </c>
      <c r="Z19" s="1">
        <v>44884</v>
      </c>
      <c r="AA19">
        <v>46</v>
      </c>
      <c r="AB19">
        <v>12131</v>
      </c>
      <c r="AC19">
        <v>372</v>
      </c>
      <c r="AD19">
        <v>12503</v>
      </c>
      <c r="AE19">
        <v>7184.5</v>
      </c>
      <c r="AF19">
        <v>1.74</v>
      </c>
      <c r="AG19">
        <v>398</v>
      </c>
      <c r="AH19">
        <v>8299</v>
      </c>
      <c r="AI19">
        <v>22079</v>
      </c>
      <c r="AJ19">
        <v>30378</v>
      </c>
      <c r="AK19">
        <v>55</v>
      </c>
    </row>
    <row r="20" spans="1:37" x14ac:dyDescent="0.25">
      <c r="A20" s="1">
        <v>43169</v>
      </c>
      <c r="B20">
        <v>23</v>
      </c>
      <c r="C20">
        <v>23</v>
      </c>
      <c r="D20">
        <v>0</v>
      </c>
      <c r="H20" s="1">
        <v>42770</v>
      </c>
      <c r="I20">
        <v>882</v>
      </c>
      <c r="J20">
        <v>3235</v>
      </c>
      <c r="K20">
        <v>3235</v>
      </c>
      <c r="L20">
        <v>0</v>
      </c>
      <c r="N20" s="1">
        <v>42777</v>
      </c>
      <c r="O20">
        <v>906</v>
      </c>
      <c r="P20">
        <v>3761</v>
      </c>
      <c r="Q20">
        <v>3761</v>
      </c>
      <c r="R20">
        <v>0</v>
      </c>
      <c r="Y20" s="1">
        <v>44871</v>
      </c>
      <c r="Z20" s="1">
        <v>44877</v>
      </c>
      <c r="AA20">
        <v>45</v>
      </c>
      <c r="AB20">
        <v>10482</v>
      </c>
      <c r="AC20">
        <v>169</v>
      </c>
      <c r="AD20">
        <v>10651</v>
      </c>
      <c r="AE20">
        <v>7253</v>
      </c>
      <c r="AF20">
        <v>1.47</v>
      </c>
      <c r="AG20">
        <v>363</v>
      </c>
      <c r="AH20">
        <v>9287</v>
      </c>
      <c r="AI20">
        <v>12674</v>
      </c>
      <c r="AJ20">
        <v>21961</v>
      </c>
      <c r="AK20">
        <v>35</v>
      </c>
    </row>
    <row r="21" spans="1:37" x14ac:dyDescent="0.25">
      <c r="A21" s="1">
        <v>43197</v>
      </c>
      <c r="B21">
        <v>29</v>
      </c>
      <c r="C21">
        <v>29</v>
      </c>
      <c r="D21">
        <v>0</v>
      </c>
      <c r="H21" s="1">
        <v>42777</v>
      </c>
      <c r="I21">
        <v>1015</v>
      </c>
      <c r="J21">
        <v>4250</v>
      </c>
      <c r="K21">
        <v>4250</v>
      </c>
      <c r="L21">
        <v>0</v>
      </c>
      <c r="N21" s="1">
        <v>42784</v>
      </c>
      <c r="O21">
        <v>1017</v>
      </c>
      <c r="P21">
        <v>4778</v>
      </c>
      <c r="Q21">
        <v>4778</v>
      </c>
      <c r="R21">
        <v>0</v>
      </c>
      <c r="Y21" s="1">
        <v>44864</v>
      </c>
      <c r="Z21" s="1">
        <v>44870</v>
      </c>
      <c r="AA21">
        <v>44</v>
      </c>
      <c r="AB21">
        <v>12777</v>
      </c>
      <c r="AC21">
        <v>377</v>
      </c>
      <c r="AD21">
        <v>13154</v>
      </c>
      <c r="AE21">
        <v>7746</v>
      </c>
      <c r="AF21">
        <v>1.7</v>
      </c>
      <c r="AG21">
        <v>393</v>
      </c>
      <c r="AH21">
        <v>10883</v>
      </c>
      <c r="AI21">
        <v>21454</v>
      </c>
      <c r="AJ21">
        <v>32337</v>
      </c>
      <c r="AK21">
        <v>55</v>
      </c>
    </row>
    <row r="22" spans="1:37" x14ac:dyDescent="0.25">
      <c r="A22" s="1">
        <v>43211</v>
      </c>
      <c r="B22">
        <v>32</v>
      </c>
      <c r="C22">
        <v>32</v>
      </c>
      <c r="D22">
        <v>0</v>
      </c>
      <c r="H22" s="1">
        <v>42784</v>
      </c>
      <c r="I22">
        <v>1040</v>
      </c>
      <c r="J22">
        <v>5290</v>
      </c>
      <c r="K22">
        <v>5290</v>
      </c>
      <c r="L22">
        <v>0</v>
      </c>
      <c r="N22" s="1">
        <v>42791</v>
      </c>
      <c r="O22">
        <v>1079</v>
      </c>
      <c r="P22">
        <v>5857</v>
      </c>
      <c r="Q22">
        <v>5857</v>
      </c>
      <c r="R22">
        <v>0</v>
      </c>
      <c r="Y22" s="1">
        <v>44857</v>
      </c>
      <c r="Z22" s="1">
        <v>44863</v>
      </c>
      <c r="AA22">
        <v>43</v>
      </c>
      <c r="AB22">
        <v>11697</v>
      </c>
      <c r="AC22">
        <v>356</v>
      </c>
      <c r="AD22">
        <v>12053</v>
      </c>
      <c r="AE22">
        <v>7488.5</v>
      </c>
      <c r="AF22">
        <v>1.61</v>
      </c>
      <c r="AG22">
        <v>414</v>
      </c>
      <c r="AH22">
        <v>13246</v>
      </c>
      <c r="AI22">
        <v>24485</v>
      </c>
      <c r="AJ22">
        <v>37731</v>
      </c>
      <c r="AK22">
        <v>59</v>
      </c>
    </row>
    <row r="23" spans="1:37" x14ac:dyDescent="0.25">
      <c r="A23" s="1">
        <v>43218</v>
      </c>
      <c r="B23">
        <v>34</v>
      </c>
      <c r="C23">
        <v>34</v>
      </c>
      <c r="D23">
        <v>0</v>
      </c>
      <c r="H23" s="1">
        <v>42791</v>
      </c>
      <c r="I23">
        <v>1080</v>
      </c>
      <c r="J23">
        <v>6370</v>
      </c>
      <c r="K23">
        <v>6370</v>
      </c>
      <c r="L23">
        <v>0</v>
      </c>
      <c r="N23" s="1">
        <v>42798</v>
      </c>
      <c r="O23">
        <v>1136</v>
      </c>
      <c r="P23">
        <v>6993</v>
      </c>
      <c r="Q23">
        <v>6993</v>
      </c>
      <c r="R23">
        <v>0</v>
      </c>
      <c r="Y23" s="1">
        <v>44850</v>
      </c>
      <c r="Z23" s="1">
        <v>44856</v>
      </c>
      <c r="AA23">
        <v>42</v>
      </c>
      <c r="AB23">
        <v>11647</v>
      </c>
      <c r="AC23">
        <v>270</v>
      </c>
      <c r="AD23">
        <v>11917</v>
      </c>
      <c r="AE23">
        <v>6708</v>
      </c>
      <c r="AF23">
        <v>1.78</v>
      </c>
      <c r="AG23">
        <v>406</v>
      </c>
      <c r="AH23">
        <v>16468</v>
      </c>
      <c r="AI23">
        <v>25410</v>
      </c>
      <c r="AJ23">
        <v>41878</v>
      </c>
      <c r="AK23">
        <v>63</v>
      </c>
    </row>
    <row r="24" spans="1:37" x14ac:dyDescent="0.25">
      <c r="A24" s="1">
        <v>43225</v>
      </c>
      <c r="B24">
        <v>37</v>
      </c>
      <c r="C24">
        <v>37</v>
      </c>
      <c r="D24">
        <v>0</v>
      </c>
      <c r="H24" s="1">
        <v>42798</v>
      </c>
      <c r="I24">
        <v>1118</v>
      </c>
      <c r="J24">
        <v>7488</v>
      </c>
      <c r="K24">
        <v>7488</v>
      </c>
      <c r="L24">
        <v>0</v>
      </c>
      <c r="N24" s="1">
        <v>42805</v>
      </c>
      <c r="O24">
        <v>1306</v>
      </c>
      <c r="P24">
        <v>8299</v>
      </c>
      <c r="Q24">
        <v>8299</v>
      </c>
      <c r="R24">
        <v>0</v>
      </c>
      <c r="Y24" s="1">
        <v>44843</v>
      </c>
      <c r="Z24" s="1">
        <v>44849</v>
      </c>
      <c r="AA24">
        <v>41</v>
      </c>
      <c r="AB24">
        <v>11315</v>
      </c>
      <c r="AC24">
        <v>291</v>
      </c>
      <c r="AD24">
        <v>11606</v>
      </c>
      <c r="AE24">
        <v>6935</v>
      </c>
      <c r="AF24">
        <v>1.67</v>
      </c>
      <c r="AG24">
        <v>382</v>
      </c>
      <c r="AH24">
        <v>32710</v>
      </c>
      <c r="AI24">
        <v>16035</v>
      </c>
      <c r="AJ24">
        <v>48745</v>
      </c>
      <c r="AK24">
        <v>42</v>
      </c>
    </row>
    <row r="25" spans="1:37" x14ac:dyDescent="0.25">
      <c r="A25" s="1">
        <v>43239</v>
      </c>
      <c r="B25">
        <v>38</v>
      </c>
      <c r="C25">
        <v>38</v>
      </c>
      <c r="D25">
        <v>0</v>
      </c>
      <c r="H25" s="1">
        <v>42805</v>
      </c>
      <c r="I25">
        <v>1247</v>
      </c>
      <c r="J25">
        <v>8735</v>
      </c>
      <c r="K25">
        <v>8735</v>
      </c>
      <c r="L25">
        <v>0</v>
      </c>
      <c r="N25" s="1">
        <v>42812</v>
      </c>
      <c r="O25">
        <v>1286</v>
      </c>
      <c r="P25">
        <v>9585</v>
      </c>
      <c r="Q25">
        <v>9585</v>
      </c>
      <c r="R25">
        <v>0</v>
      </c>
      <c r="Y25" s="1">
        <v>44836</v>
      </c>
      <c r="Z25" s="1">
        <v>44842</v>
      </c>
      <c r="AA25">
        <v>40</v>
      </c>
      <c r="AB25">
        <v>12616</v>
      </c>
      <c r="AC25">
        <v>288</v>
      </c>
      <c r="AD25">
        <v>12904</v>
      </c>
      <c r="AE25">
        <v>6752</v>
      </c>
      <c r="AF25">
        <v>1.91</v>
      </c>
      <c r="AG25">
        <v>413</v>
      </c>
      <c r="AH25">
        <v>57304</v>
      </c>
      <c r="AI25">
        <v>14525</v>
      </c>
      <c r="AJ25">
        <v>71829</v>
      </c>
      <c r="AK25">
        <v>35</v>
      </c>
    </row>
    <row r="26" spans="1:37" x14ac:dyDescent="0.25">
      <c r="A26" s="1">
        <v>43246</v>
      </c>
      <c r="B26">
        <v>40</v>
      </c>
      <c r="C26">
        <v>40</v>
      </c>
      <c r="D26">
        <v>0</v>
      </c>
      <c r="H26" s="1">
        <v>42812</v>
      </c>
      <c r="I26">
        <v>1307</v>
      </c>
      <c r="J26">
        <v>10042</v>
      </c>
      <c r="K26">
        <v>10042</v>
      </c>
      <c r="L26">
        <v>0</v>
      </c>
      <c r="N26" s="1">
        <v>42819</v>
      </c>
      <c r="O26">
        <v>1346</v>
      </c>
      <c r="P26">
        <v>10931</v>
      </c>
      <c r="Q26">
        <v>10931</v>
      </c>
      <c r="R26">
        <v>0</v>
      </c>
      <c r="Y26" s="1">
        <v>44829</v>
      </c>
      <c r="Z26" s="1">
        <v>44835</v>
      </c>
      <c r="AA26">
        <v>39</v>
      </c>
      <c r="AB26">
        <v>9230</v>
      </c>
      <c r="AC26">
        <v>329</v>
      </c>
      <c r="AD26">
        <v>9559</v>
      </c>
      <c r="AE26">
        <v>6457</v>
      </c>
      <c r="AF26">
        <v>1.48</v>
      </c>
      <c r="AG26">
        <v>433</v>
      </c>
      <c r="AH26">
        <v>26583</v>
      </c>
      <c r="AI26">
        <v>14312</v>
      </c>
      <c r="AJ26">
        <v>40895</v>
      </c>
      <c r="AK26">
        <v>33</v>
      </c>
    </row>
    <row r="27" spans="1:37" x14ac:dyDescent="0.25">
      <c r="A27" s="1">
        <v>43253</v>
      </c>
      <c r="B27">
        <v>41</v>
      </c>
      <c r="C27">
        <v>41</v>
      </c>
      <c r="D27">
        <v>0</v>
      </c>
      <c r="H27" s="1">
        <v>42819</v>
      </c>
      <c r="I27">
        <v>1366</v>
      </c>
      <c r="J27">
        <v>11408</v>
      </c>
      <c r="K27">
        <v>11408</v>
      </c>
      <c r="L27">
        <v>0</v>
      </c>
      <c r="N27" s="1">
        <v>42826</v>
      </c>
      <c r="O27">
        <v>1356</v>
      </c>
      <c r="P27">
        <v>12287</v>
      </c>
      <c r="Q27">
        <v>12287</v>
      </c>
      <c r="R27">
        <v>0</v>
      </c>
      <c r="Y27" s="1">
        <v>44822</v>
      </c>
      <c r="Z27" s="1">
        <v>44828</v>
      </c>
      <c r="AA27">
        <v>38</v>
      </c>
      <c r="AB27">
        <v>8890</v>
      </c>
      <c r="AC27">
        <v>457</v>
      </c>
      <c r="AD27">
        <v>9347</v>
      </c>
      <c r="AE27">
        <v>6994.5</v>
      </c>
      <c r="AF27">
        <v>1.34</v>
      </c>
      <c r="AG27">
        <v>441</v>
      </c>
      <c r="AH27">
        <v>6880</v>
      </c>
      <c r="AI27">
        <v>15270</v>
      </c>
      <c r="AJ27">
        <v>22150</v>
      </c>
      <c r="AK27">
        <v>35</v>
      </c>
    </row>
    <row r="28" spans="1:37" x14ac:dyDescent="0.25">
      <c r="A28" s="1">
        <v>43260</v>
      </c>
      <c r="B28">
        <v>44</v>
      </c>
      <c r="C28">
        <v>44</v>
      </c>
      <c r="D28">
        <v>0</v>
      </c>
      <c r="H28" s="1">
        <v>42826</v>
      </c>
      <c r="I28">
        <v>1398</v>
      </c>
      <c r="J28">
        <v>12806</v>
      </c>
      <c r="K28">
        <v>12806</v>
      </c>
      <c r="L28">
        <v>0</v>
      </c>
      <c r="N28" s="1">
        <v>42833</v>
      </c>
      <c r="O28">
        <v>1527</v>
      </c>
      <c r="P28">
        <v>13814</v>
      </c>
      <c r="Q28">
        <v>13814</v>
      </c>
      <c r="R28">
        <v>0</v>
      </c>
      <c r="Y28" s="1">
        <v>44815</v>
      </c>
      <c r="Z28" s="1">
        <v>44821</v>
      </c>
      <c r="AA28">
        <v>37</v>
      </c>
      <c r="AB28">
        <v>9942</v>
      </c>
      <c r="AC28">
        <v>413</v>
      </c>
      <c r="AD28">
        <v>10355</v>
      </c>
      <c r="AE28">
        <v>6594.5</v>
      </c>
      <c r="AF28">
        <v>1.57</v>
      </c>
      <c r="AG28">
        <v>448</v>
      </c>
      <c r="AH28">
        <v>8670</v>
      </c>
      <c r="AI28">
        <v>15550</v>
      </c>
      <c r="AJ28">
        <v>24220</v>
      </c>
      <c r="AK28">
        <v>35</v>
      </c>
    </row>
    <row r="29" spans="1:37" x14ac:dyDescent="0.25">
      <c r="A29" s="1">
        <v>43281</v>
      </c>
      <c r="B29">
        <v>46</v>
      </c>
      <c r="C29">
        <v>46</v>
      </c>
      <c r="D29">
        <v>0</v>
      </c>
      <c r="H29" s="1">
        <v>42833</v>
      </c>
      <c r="I29">
        <v>1643</v>
      </c>
      <c r="J29">
        <v>14449</v>
      </c>
      <c r="K29">
        <v>14449</v>
      </c>
      <c r="L29">
        <v>0</v>
      </c>
      <c r="N29" s="1">
        <v>42840</v>
      </c>
      <c r="O29">
        <v>1516</v>
      </c>
      <c r="P29">
        <v>15330</v>
      </c>
      <c r="Q29">
        <v>15330</v>
      </c>
      <c r="R29">
        <v>0</v>
      </c>
      <c r="Y29" s="1">
        <v>44808</v>
      </c>
      <c r="Z29" s="1">
        <v>44814</v>
      </c>
      <c r="AA29">
        <v>36</v>
      </c>
      <c r="AB29">
        <v>10849</v>
      </c>
      <c r="AC29">
        <v>266</v>
      </c>
      <c r="AD29">
        <v>11115</v>
      </c>
      <c r="AE29">
        <v>6812.5</v>
      </c>
      <c r="AF29">
        <v>1.63</v>
      </c>
      <c r="AG29">
        <v>436</v>
      </c>
      <c r="AH29">
        <v>7779</v>
      </c>
      <c r="AI29">
        <v>12336</v>
      </c>
      <c r="AJ29">
        <v>20115</v>
      </c>
      <c r="AK29">
        <v>28</v>
      </c>
    </row>
    <row r="30" spans="1:37" x14ac:dyDescent="0.25">
      <c r="A30" s="1">
        <v>43295</v>
      </c>
      <c r="B30">
        <v>48</v>
      </c>
      <c r="C30">
        <v>48</v>
      </c>
      <c r="D30">
        <v>0</v>
      </c>
      <c r="H30" s="1">
        <v>42840</v>
      </c>
      <c r="I30">
        <v>1537</v>
      </c>
      <c r="J30">
        <v>15986</v>
      </c>
      <c r="K30">
        <v>15986</v>
      </c>
      <c r="L30">
        <v>0</v>
      </c>
      <c r="N30" s="1">
        <v>42847</v>
      </c>
      <c r="O30">
        <v>1476</v>
      </c>
      <c r="P30">
        <v>16806</v>
      </c>
      <c r="Q30">
        <v>16806</v>
      </c>
      <c r="R30">
        <v>0</v>
      </c>
      <c r="Y30" s="1">
        <v>44801</v>
      </c>
      <c r="Z30" s="1">
        <v>44807</v>
      </c>
      <c r="AA30">
        <v>35</v>
      </c>
      <c r="AB30">
        <v>9943</v>
      </c>
      <c r="AC30">
        <v>477</v>
      </c>
      <c r="AD30">
        <v>10420</v>
      </c>
      <c r="AE30">
        <v>7526.5</v>
      </c>
      <c r="AF30">
        <v>1.38</v>
      </c>
      <c r="AG30">
        <v>486</v>
      </c>
      <c r="AH30">
        <v>6441</v>
      </c>
      <c r="AI30">
        <v>15679</v>
      </c>
      <c r="AJ30">
        <v>22120</v>
      </c>
      <c r="AK30">
        <v>32</v>
      </c>
    </row>
    <row r="31" spans="1:37" x14ac:dyDescent="0.25">
      <c r="A31" s="1">
        <v>43309</v>
      </c>
      <c r="B31">
        <v>49</v>
      </c>
      <c r="C31">
        <v>49</v>
      </c>
      <c r="D31">
        <v>0</v>
      </c>
      <c r="H31" s="1">
        <v>42847</v>
      </c>
      <c r="I31">
        <v>1476</v>
      </c>
      <c r="J31">
        <v>17462</v>
      </c>
      <c r="K31">
        <v>17462</v>
      </c>
      <c r="L31">
        <v>0</v>
      </c>
      <c r="N31" s="1">
        <v>42854</v>
      </c>
      <c r="O31">
        <v>1274</v>
      </c>
      <c r="P31">
        <v>18080</v>
      </c>
      <c r="Q31">
        <v>18080</v>
      </c>
      <c r="R31">
        <v>0</v>
      </c>
      <c r="Y31" s="1">
        <v>44794</v>
      </c>
      <c r="Z31" s="1">
        <v>44800</v>
      </c>
      <c r="AA31">
        <v>34</v>
      </c>
      <c r="AB31">
        <v>9305</v>
      </c>
      <c r="AC31">
        <v>516</v>
      </c>
      <c r="AD31">
        <v>9821</v>
      </c>
      <c r="AE31">
        <v>6558.5</v>
      </c>
      <c r="AF31">
        <v>1.5</v>
      </c>
      <c r="AG31">
        <v>492</v>
      </c>
      <c r="AH31">
        <v>63600</v>
      </c>
      <c r="AI31">
        <v>16615</v>
      </c>
      <c r="AJ31">
        <v>80215</v>
      </c>
      <c r="AK31">
        <v>34</v>
      </c>
    </row>
    <row r="32" spans="1:37" x14ac:dyDescent="0.25">
      <c r="A32" s="1">
        <v>43337</v>
      </c>
      <c r="B32">
        <v>51</v>
      </c>
      <c r="C32">
        <v>51</v>
      </c>
      <c r="D32">
        <v>0</v>
      </c>
      <c r="H32" s="1">
        <v>42854</v>
      </c>
      <c r="I32">
        <v>1299</v>
      </c>
      <c r="J32">
        <v>18761</v>
      </c>
      <c r="K32">
        <v>18761</v>
      </c>
      <c r="L32">
        <v>0</v>
      </c>
      <c r="N32" s="1">
        <v>42861</v>
      </c>
      <c r="O32">
        <v>1338</v>
      </c>
      <c r="P32">
        <v>19418</v>
      </c>
      <c r="Q32">
        <v>19418</v>
      </c>
      <c r="R32">
        <v>0</v>
      </c>
      <c r="Y32" s="1">
        <v>44787</v>
      </c>
      <c r="Z32" s="1">
        <v>44793</v>
      </c>
      <c r="AA32">
        <v>33</v>
      </c>
      <c r="AB32">
        <v>10251</v>
      </c>
      <c r="AC32">
        <v>321</v>
      </c>
      <c r="AD32">
        <v>10572</v>
      </c>
      <c r="AE32">
        <v>6835.5</v>
      </c>
      <c r="AF32">
        <v>1.55</v>
      </c>
      <c r="AG32">
        <v>503</v>
      </c>
      <c r="AH32">
        <v>13133</v>
      </c>
      <c r="AI32">
        <v>17476</v>
      </c>
      <c r="AJ32">
        <v>30609</v>
      </c>
      <c r="AK32">
        <v>35</v>
      </c>
    </row>
    <row r="33" spans="1:37" x14ac:dyDescent="0.25">
      <c r="A33" s="1">
        <v>43400</v>
      </c>
      <c r="B33">
        <v>55</v>
      </c>
      <c r="C33">
        <v>55</v>
      </c>
      <c r="D33">
        <v>0</v>
      </c>
      <c r="H33" s="1">
        <v>42861</v>
      </c>
      <c r="I33">
        <v>1364</v>
      </c>
      <c r="J33">
        <v>20125</v>
      </c>
      <c r="K33">
        <v>20125</v>
      </c>
      <c r="L33">
        <v>0</v>
      </c>
      <c r="N33" s="1">
        <v>42868</v>
      </c>
      <c r="O33">
        <v>1453</v>
      </c>
      <c r="P33">
        <v>20871</v>
      </c>
      <c r="Q33">
        <v>20871</v>
      </c>
      <c r="R33">
        <v>0</v>
      </c>
      <c r="Y33" s="1">
        <v>44780</v>
      </c>
      <c r="Z33" s="1">
        <v>44786</v>
      </c>
      <c r="AA33">
        <v>32</v>
      </c>
      <c r="AB33">
        <v>10641</v>
      </c>
      <c r="AC33">
        <v>292</v>
      </c>
      <c r="AD33">
        <v>10933</v>
      </c>
      <c r="AE33">
        <v>6912.5</v>
      </c>
      <c r="AF33">
        <v>1.58</v>
      </c>
      <c r="AG33">
        <v>521</v>
      </c>
      <c r="AH33">
        <v>8678</v>
      </c>
      <c r="AI33">
        <v>18225</v>
      </c>
      <c r="AJ33">
        <v>26903</v>
      </c>
      <c r="AK33">
        <v>35</v>
      </c>
    </row>
    <row r="34" spans="1:37" x14ac:dyDescent="0.25">
      <c r="A34" s="1">
        <v>43407</v>
      </c>
      <c r="B34">
        <v>56</v>
      </c>
      <c r="C34">
        <v>56</v>
      </c>
      <c r="D34">
        <v>0</v>
      </c>
      <c r="H34" s="1">
        <v>42868</v>
      </c>
      <c r="I34">
        <v>1515</v>
      </c>
      <c r="J34">
        <v>21640</v>
      </c>
      <c r="K34">
        <v>21640</v>
      </c>
      <c r="L34">
        <v>0</v>
      </c>
      <c r="N34" s="1">
        <v>42875</v>
      </c>
      <c r="O34">
        <v>1479</v>
      </c>
      <c r="P34">
        <v>22350</v>
      </c>
      <c r="Q34">
        <v>22350</v>
      </c>
      <c r="R34">
        <v>0</v>
      </c>
      <c r="Y34" s="1">
        <v>44773</v>
      </c>
      <c r="Z34" s="1">
        <v>44779</v>
      </c>
      <c r="AA34">
        <v>31</v>
      </c>
      <c r="AB34">
        <v>10225</v>
      </c>
      <c r="AC34">
        <v>303</v>
      </c>
      <c r="AD34">
        <v>10528</v>
      </c>
      <c r="AE34">
        <v>6873</v>
      </c>
      <c r="AF34">
        <v>1.53</v>
      </c>
      <c r="AG34">
        <v>490</v>
      </c>
      <c r="AH34">
        <v>9589</v>
      </c>
      <c r="AI34">
        <v>17192</v>
      </c>
      <c r="AJ34">
        <v>26781</v>
      </c>
      <c r="AK34">
        <v>35</v>
      </c>
    </row>
    <row r="35" spans="1:37" x14ac:dyDescent="0.25">
      <c r="A35" s="1">
        <v>43428</v>
      </c>
      <c r="B35">
        <v>57</v>
      </c>
      <c r="C35">
        <v>57</v>
      </c>
      <c r="D35">
        <v>0</v>
      </c>
      <c r="H35" s="1">
        <v>42875</v>
      </c>
      <c r="I35">
        <v>1536</v>
      </c>
      <c r="J35">
        <v>23176</v>
      </c>
      <c r="K35">
        <v>23176</v>
      </c>
      <c r="L35">
        <v>0</v>
      </c>
      <c r="N35" s="1">
        <v>42882</v>
      </c>
      <c r="O35">
        <v>1570</v>
      </c>
      <c r="P35">
        <v>23920</v>
      </c>
      <c r="Q35">
        <v>23920</v>
      </c>
      <c r="R35">
        <v>0</v>
      </c>
      <c r="Y35" s="1">
        <v>44766</v>
      </c>
      <c r="Z35" s="1">
        <v>44772</v>
      </c>
      <c r="AA35">
        <v>30</v>
      </c>
      <c r="AB35">
        <v>9549</v>
      </c>
      <c r="AC35">
        <v>250</v>
      </c>
      <c r="AD35">
        <v>9799</v>
      </c>
      <c r="AE35">
        <v>7117</v>
      </c>
      <c r="AF35">
        <v>1.38</v>
      </c>
      <c r="AG35">
        <v>500</v>
      </c>
      <c r="AH35">
        <v>11871</v>
      </c>
      <c r="AI35">
        <v>18214</v>
      </c>
      <c r="AJ35">
        <v>30085</v>
      </c>
      <c r="AK35">
        <v>36</v>
      </c>
    </row>
    <row r="36" spans="1:37" x14ac:dyDescent="0.25">
      <c r="A36" s="1">
        <v>43456</v>
      </c>
      <c r="B36">
        <v>58</v>
      </c>
      <c r="C36">
        <v>58</v>
      </c>
      <c r="D36">
        <v>0</v>
      </c>
      <c r="H36" s="1">
        <v>42882</v>
      </c>
      <c r="I36">
        <v>1631</v>
      </c>
      <c r="J36">
        <v>24807</v>
      </c>
      <c r="K36">
        <v>24807</v>
      </c>
      <c r="L36">
        <v>0</v>
      </c>
      <c r="N36" s="1">
        <v>42889</v>
      </c>
      <c r="O36">
        <v>1496</v>
      </c>
      <c r="P36">
        <v>25416</v>
      </c>
      <c r="Q36">
        <v>25416</v>
      </c>
      <c r="R36">
        <v>0</v>
      </c>
      <c r="Y36" s="1">
        <v>44759</v>
      </c>
      <c r="Z36" s="1">
        <v>44765</v>
      </c>
      <c r="AA36">
        <v>29</v>
      </c>
      <c r="AB36">
        <v>9319</v>
      </c>
      <c r="AC36">
        <v>425</v>
      </c>
      <c r="AD36">
        <v>9744</v>
      </c>
      <c r="AE36">
        <v>7521.5</v>
      </c>
      <c r="AF36">
        <v>1.3</v>
      </c>
      <c r="AG36">
        <v>502</v>
      </c>
      <c r="AH36">
        <v>30367</v>
      </c>
      <c r="AI36">
        <v>17315</v>
      </c>
      <c r="AJ36">
        <v>47682</v>
      </c>
      <c r="AK36">
        <v>34</v>
      </c>
    </row>
    <row r="37" spans="1:37" x14ac:dyDescent="0.25">
      <c r="A37" s="1">
        <v>43477</v>
      </c>
      <c r="B37">
        <v>59</v>
      </c>
      <c r="C37">
        <v>59</v>
      </c>
      <c r="D37">
        <v>0</v>
      </c>
      <c r="H37" s="1">
        <v>42889</v>
      </c>
      <c r="I37">
        <v>1698</v>
      </c>
      <c r="J37">
        <v>26505</v>
      </c>
      <c r="K37">
        <v>26505</v>
      </c>
      <c r="L37">
        <v>0</v>
      </c>
      <c r="N37" s="1">
        <v>42896</v>
      </c>
      <c r="O37">
        <v>863</v>
      </c>
      <c r="P37">
        <v>26279</v>
      </c>
      <c r="Q37">
        <v>26279</v>
      </c>
      <c r="R37">
        <v>0</v>
      </c>
      <c r="Y37" s="1">
        <v>44752</v>
      </c>
      <c r="Z37" s="1">
        <v>44758</v>
      </c>
      <c r="AA37">
        <v>28</v>
      </c>
      <c r="AB37">
        <v>12498</v>
      </c>
      <c r="AC37">
        <v>854</v>
      </c>
      <c r="AD37">
        <v>13352</v>
      </c>
      <c r="AE37">
        <v>9250</v>
      </c>
      <c r="AF37">
        <v>1.44</v>
      </c>
      <c r="AG37">
        <v>519</v>
      </c>
      <c r="AH37">
        <v>228235</v>
      </c>
      <c r="AI37">
        <v>14971</v>
      </c>
      <c r="AJ37">
        <v>243206</v>
      </c>
      <c r="AK37">
        <v>29</v>
      </c>
    </row>
    <row r="38" spans="1:37" x14ac:dyDescent="0.25">
      <c r="A38" s="1">
        <v>43512</v>
      </c>
      <c r="B38">
        <v>61</v>
      </c>
      <c r="C38">
        <v>61</v>
      </c>
      <c r="D38">
        <v>0</v>
      </c>
      <c r="H38" s="1">
        <v>42896</v>
      </c>
      <c r="I38">
        <v>1773</v>
      </c>
      <c r="J38">
        <v>28278</v>
      </c>
      <c r="K38">
        <v>28278</v>
      </c>
      <c r="L38">
        <v>0</v>
      </c>
      <c r="N38" s="1">
        <v>42903</v>
      </c>
      <c r="O38">
        <v>1466</v>
      </c>
      <c r="P38">
        <v>27745</v>
      </c>
      <c r="Q38">
        <v>27745</v>
      </c>
      <c r="R38">
        <v>0</v>
      </c>
      <c r="Y38" s="1">
        <v>44745</v>
      </c>
      <c r="Z38" s="1">
        <v>44751</v>
      </c>
      <c r="AA38">
        <v>27</v>
      </c>
      <c r="AB38">
        <v>13401</v>
      </c>
      <c r="AC38">
        <v>341</v>
      </c>
      <c r="AD38">
        <v>13742</v>
      </c>
      <c r="AE38">
        <v>7059.5</v>
      </c>
      <c r="AF38">
        <v>1.95</v>
      </c>
      <c r="AG38">
        <v>498</v>
      </c>
      <c r="AH38">
        <v>111888</v>
      </c>
      <c r="AI38">
        <v>14310</v>
      </c>
      <c r="AJ38">
        <v>126198</v>
      </c>
      <c r="AK38">
        <v>29</v>
      </c>
    </row>
    <row r="39" spans="1:37" x14ac:dyDescent="0.25">
      <c r="A39" s="1">
        <v>43519</v>
      </c>
      <c r="B39">
        <v>62</v>
      </c>
      <c r="C39">
        <v>62</v>
      </c>
      <c r="D39">
        <v>0</v>
      </c>
      <c r="H39" s="1">
        <v>42903</v>
      </c>
      <c r="I39">
        <v>1559</v>
      </c>
      <c r="J39">
        <v>29837</v>
      </c>
      <c r="K39">
        <v>29837</v>
      </c>
      <c r="L39">
        <v>0</v>
      </c>
      <c r="N39" s="1">
        <v>42910</v>
      </c>
      <c r="O39">
        <v>1260</v>
      </c>
      <c r="P39">
        <v>29005</v>
      </c>
      <c r="Q39">
        <v>29005</v>
      </c>
      <c r="R39">
        <v>0</v>
      </c>
      <c r="Y39" s="1">
        <v>44738</v>
      </c>
      <c r="Z39" s="1">
        <v>44744</v>
      </c>
      <c r="AA39">
        <v>26</v>
      </c>
      <c r="AB39">
        <v>10762</v>
      </c>
      <c r="AC39">
        <v>470</v>
      </c>
      <c r="AD39">
        <v>11232</v>
      </c>
      <c r="AE39">
        <v>7290.5</v>
      </c>
      <c r="AF39">
        <v>1.54</v>
      </c>
      <c r="AG39">
        <v>451</v>
      </c>
      <c r="AH39">
        <v>31527</v>
      </c>
      <c r="AI39">
        <v>6255</v>
      </c>
      <c r="AJ39">
        <v>37782</v>
      </c>
      <c r="AK39">
        <v>14</v>
      </c>
    </row>
    <row r="40" spans="1:37" x14ac:dyDescent="0.25">
      <c r="A40" s="1">
        <v>43540</v>
      </c>
      <c r="B40">
        <v>63</v>
      </c>
      <c r="C40">
        <v>63</v>
      </c>
      <c r="D40">
        <v>0</v>
      </c>
      <c r="H40" s="1">
        <v>42910</v>
      </c>
      <c r="I40">
        <v>1458</v>
      </c>
      <c r="J40">
        <v>31295</v>
      </c>
      <c r="K40">
        <v>31295</v>
      </c>
      <c r="L40">
        <v>0</v>
      </c>
      <c r="N40" s="1">
        <v>42917</v>
      </c>
      <c r="O40">
        <v>1248</v>
      </c>
      <c r="P40">
        <v>30253</v>
      </c>
      <c r="Q40">
        <v>30253</v>
      </c>
      <c r="R40">
        <v>0</v>
      </c>
      <c r="Y40" s="1">
        <v>44731</v>
      </c>
      <c r="Z40" s="1">
        <v>44737</v>
      </c>
      <c r="AA40">
        <v>25</v>
      </c>
      <c r="AB40">
        <v>9146</v>
      </c>
      <c r="AC40">
        <v>306</v>
      </c>
      <c r="AD40">
        <v>9452</v>
      </c>
      <c r="AE40">
        <v>7280.5</v>
      </c>
      <c r="AF40">
        <v>1.3</v>
      </c>
      <c r="AG40">
        <v>509</v>
      </c>
      <c r="AH40">
        <v>19087</v>
      </c>
      <c r="AI40">
        <v>12563</v>
      </c>
      <c r="AJ40">
        <v>31650</v>
      </c>
      <c r="AK40">
        <v>25</v>
      </c>
    </row>
    <row r="41" spans="1:37" x14ac:dyDescent="0.25">
      <c r="A41" s="1">
        <v>43547</v>
      </c>
      <c r="B41">
        <v>66</v>
      </c>
      <c r="C41">
        <v>66</v>
      </c>
      <c r="D41">
        <v>0</v>
      </c>
      <c r="H41" s="1">
        <v>42917</v>
      </c>
      <c r="I41">
        <v>1617</v>
      </c>
      <c r="J41">
        <v>32912</v>
      </c>
      <c r="K41">
        <v>32912</v>
      </c>
      <c r="L41">
        <v>0</v>
      </c>
      <c r="N41" s="1">
        <v>42924</v>
      </c>
      <c r="O41">
        <v>1092</v>
      </c>
      <c r="P41">
        <v>31345</v>
      </c>
      <c r="Q41">
        <v>31345</v>
      </c>
      <c r="R41">
        <v>0</v>
      </c>
      <c r="Y41" s="1">
        <v>44724</v>
      </c>
      <c r="Z41" s="1">
        <v>44730</v>
      </c>
      <c r="AA41">
        <v>24</v>
      </c>
      <c r="AB41">
        <v>10076</v>
      </c>
      <c r="AC41">
        <v>243</v>
      </c>
      <c r="AD41">
        <v>10319</v>
      </c>
      <c r="AE41">
        <v>7432</v>
      </c>
      <c r="AF41">
        <v>1.39</v>
      </c>
      <c r="AG41">
        <v>521</v>
      </c>
      <c r="AH41">
        <v>26637</v>
      </c>
      <c r="AI41">
        <v>15299</v>
      </c>
      <c r="AJ41">
        <v>41936</v>
      </c>
      <c r="AK41">
        <v>29</v>
      </c>
    </row>
    <row r="42" spans="1:37" x14ac:dyDescent="0.25">
      <c r="A42" s="1">
        <v>43554</v>
      </c>
      <c r="B42">
        <v>67</v>
      </c>
      <c r="C42">
        <v>67</v>
      </c>
      <c r="D42">
        <v>0</v>
      </c>
      <c r="H42" s="1">
        <v>42924</v>
      </c>
      <c r="I42">
        <v>1647</v>
      </c>
      <c r="J42">
        <v>34559</v>
      </c>
      <c r="K42">
        <v>34559</v>
      </c>
      <c r="L42">
        <v>0</v>
      </c>
      <c r="N42" s="1">
        <v>42931</v>
      </c>
      <c r="O42">
        <v>1600</v>
      </c>
      <c r="P42">
        <v>32945</v>
      </c>
      <c r="Q42">
        <v>32945</v>
      </c>
      <c r="R42">
        <v>0</v>
      </c>
      <c r="Y42" s="1">
        <v>44717</v>
      </c>
      <c r="Z42" s="1">
        <v>44723</v>
      </c>
      <c r="AA42">
        <v>23</v>
      </c>
      <c r="AB42">
        <v>8734</v>
      </c>
      <c r="AC42">
        <v>309</v>
      </c>
      <c r="AD42">
        <v>9043</v>
      </c>
      <c r="AE42">
        <v>7900.5</v>
      </c>
      <c r="AF42">
        <v>1.1399999999999999</v>
      </c>
      <c r="AG42">
        <v>516</v>
      </c>
      <c r="AH42">
        <v>45463</v>
      </c>
      <c r="AI42">
        <v>16117</v>
      </c>
      <c r="AJ42">
        <v>61580</v>
      </c>
      <c r="AK42">
        <v>31</v>
      </c>
    </row>
    <row r="43" spans="1:37" x14ac:dyDescent="0.25">
      <c r="A43" s="1">
        <v>43561</v>
      </c>
      <c r="B43">
        <v>70</v>
      </c>
      <c r="C43">
        <v>70</v>
      </c>
      <c r="D43">
        <v>0</v>
      </c>
      <c r="H43" s="1">
        <v>42931</v>
      </c>
      <c r="I43">
        <v>2202</v>
      </c>
      <c r="J43">
        <v>36761</v>
      </c>
      <c r="K43">
        <v>36761</v>
      </c>
      <c r="L43">
        <v>0</v>
      </c>
      <c r="N43" s="1">
        <v>42938</v>
      </c>
      <c r="O43">
        <v>1753</v>
      </c>
      <c r="P43">
        <v>34698</v>
      </c>
      <c r="Q43">
        <v>34698</v>
      </c>
      <c r="R43">
        <v>0</v>
      </c>
      <c r="Y43" s="1">
        <v>44710</v>
      </c>
      <c r="Z43" s="1">
        <v>44716</v>
      </c>
      <c r="AA43">
        <v>22</v>
      </c>
      <c r="AB43">
        <v>8726</v>
      </c>
      <c r="AC43">
        <v>200</v>
      </c>
      <c r="AD43">
        <v>8926</v>
      </c>
      <c r="AE43">
        <v>6401.5</v>
      </c>
      <c r="AF43">
        <v>1.39</v>
      </c>
      <c r="AG43">
        <v>512</v>
      </c>
      <c r="AH43">
        <v>34012</v>
      </c>
      <c r="AI43">
        <v>12788</v>
      </c>
      <c r="AJ43">
        <v>46800</v>
      </c>
      <c r="AK43">
        <v>25</v>
      </c>
    </row>
    <row r="44" spans="1:37" x14ac:dyDescent="0.25">
      <c r="A44" s="1">
        <v>43568</v>
      </c>
      <c r="B44">
        <v>76</v>
      </c>
      <c r="C44">
        <v>76</v>
      </c>
      <c r="D44">
        <v>0</v>
      </c>
      <c r="H44" s="1">
        <v>42938</v>
      </c>
      <c r="I44">
        <v>2086</v>
      </c>
      <c r="J44">
        <v>38847</v>
      </c>
      <c r="K44">
        <v>38847</v>
      </c>
      <c r="L44">
        <v>0</v>
      </c>
      <c r="N44" s="1">
        <v>42945</v>
      </c>
      <c r="O44">
        <v>2002</v>
      </c>
      <c r="P44">
        <v>36700</v>
      </c>
      <c r="Q44">
        <v>36700</v>
      </c>
      <c r="R44">
        <v>0</v>
      </c>
      <c r="Y44" s="1">
        <v>44703</v>
      </c>
      <c r="Z44" s="1">
        <v>44709</v>
      </c>
      <c r="AA44">
        <v>21</v>
      </c>
      <c r="AB44">
        <v>9619</v>
      </c>
      <c r="AC44">
        <v>273</v>
      </c>
      <c r="AD44">
        <v>9892</v>
      </c>
      <c r="AE44">
        <v>6663.5</v>
      </c>
      <c r="AF44">
        <v>1.48</v>
      </c>
      <c r="AG44">
        <v>528</v>
      </c>
      <c r="AH44">
        <v>29854</v>
      </c>
      <c r="AI44">
        <v>16412</v>
      </c>
      <c r="AJ44">
        <v>46266</v>
      </c>
      <c r="AK44">
        <v>31</v>
      </c>
    </row>
    <row r="45" spans="1:37" x14ac:dyDescent="0.25">
      <c r="A45" s="1">
        <v>43589</v>
      </c>
      <c r="B45">
        <v>81</v>
      </c>
      <c r="C45">
        <v>81</v>
      </c>
      <c r="D45">
        <v>0</v>
      </c>
      <c r="H45" s="1">
        <v>42945</v>
      </c>
      <c r="I45">
        <v>2049</v>
      </c>
      <c r="J45">
        <v>40896</v>
      </c>
      <c r="K45">
        <v>40896</v>
      </c>
      <c r="L45">
        <v>0</v>
      </c>
      <c r="N45" s="1">
        <v>42952</v>
      </c>
      <c r="O45">
        <v>1996</v>
      </c>
      <c r="P45">
        <v>38696</v>
      </c>
      <c r="Q45">
        <v>38696</v>
      </c>
      <c r="R45">
        <v>0</v>
      </c>
      <c r="Y45" s="1">
        <v>44696</v>
      </c>
      <c r="Z45" s="1">
        <v>44702</v>
      </c>
      <c r="AA45">
        <v>20</v>
      </c>
      <c r="AB45">
        <v>9955</v>
      </c>
      <c r="AC45">
        <v>430</v>
      </c>
      <c r="AD45">
        <v>10385</v>
      </c>
      <c r="AE45">
        <v>6719.5</v>
      </c>
      <c r="AF45">
        <v>1.55</v>
      </c>
      <c r="AG45">
        <v>539</v>
      </c>
      <c r="AH45">
        <v>24721</v>
      </c>
      <c r="AI45">
        <v>19253</v>
      </c>
      <c r="AJ45">
        <v>43974</v>
      </c>
      <c r="AK45">
        <v>36</v>
      </c>
    </row>
    <row r="46" spans="1:37" x14ac:dyDescent="0.25">
      <c r="A46" s="1">
        <v>43596</v>
      </c>
      <c r="B46">
        <v>82</v>
      </c>
      <c r="C46">
        <v>82</v>
      </c>
      <c r="D46">
        <v>0</v>
      </c>
      <c r="H46" s="1">
        <v>42952</v>
      </c>
      <c r="I46">
        <v>2306</v>
      </c>
      <c r="J46">
        <v>43202</v>
      </c>
      <c r="K46">
        <v>43202</v>
      </c>
      <c r="L46">
        <v>0</v>
      </c>
      <c r="N46" s="1">
        <v>42959</v>
      </c>
      <c r="O46">
        <v>2186</v>
      </c>
      <c r="P46">
        <v>40882</v>
      </c>
      <c r="Q46">
        <v>40882</v>
      </c>
      <c r="R46">
        <v>0</v>
      </c>
      <c r="Y46" s="1">
        <v>44689</v>
      </c>
      <c r="Z46" s="1">
        <v>44695</v>
      </c>
      <c r="AA46">
        <v>19</v>
      </c>
      <c r="AB46">
        <v>9721</v>
      </c>
      <c r="AC46">
        <v>403</v>
      </c>
      <c r="AD46">
        <v>10124</v>
      </c>
      <c r="AE46">
        <v>6627</v>
      </c>
      <c r="AF46">
        <v>1.53</v>
      </c>
      <c r="AG46">
        <v>548</v>
      </c>
      <c r="AH46">
        <v>18964</v>
      </c>
      <c r="AI46">
        <v>20487</v>
      </c>
      <c r="AJ46">
        <v>39451</v>
      </c>
      <c r="AK46">
        <v>37</v>
      </c>
    </row>
    <row r="47" spans="1:37" x14ac:dyDescent="0.25">
      <c r="A47" s="1">
        <v>43603</v>
      </c>
      <c r="B47">
        <v>86</v>
      </c>
      <c r="C47">
        <v>86</v>
      </c>
      <c r="D47">
        <v>0</v>
      </c>
      <c r="H47" s="1">
        <v>42959</v>
      </c>
      <c r="I47">
        <v>2396</v>
      </c>
      <c r="J47">
        <v>45598</v>
      </c>
      <c r="K47">
        <v>45598</v>
      </c>
      <c r="L47">
        <v>0</v>
      </c>
      <c r="N47" s="1">
        <v>42966</v>
      </c>
      <c r="O47">
        <v>2214</v>
      </c>
      <c r="P47">
        <v>43096</v>
      </c>
      <c r="Q47">
        <v>43096</v>
      </c>
      <c r="R47">
        <v>0</v>
      </c>
      <c r="Y47" s="1">
        <v>44682</v>
      </c>
      <c r="Z47" s="1">
        <v>44688</v>
      </c>
      <c r="AA47">
        <v>18</v>
      </c>
      <c r="AB47">
        <v>9291</v>
      </c>
      <c r="AC47">
        <v>548</v>
      </c>
      <c r="AD47">
        <v>9839</v>
      </c>
      <c r="AE47">
        <v>6967.5</v>
      </c>
      <c r="AF47">
        <v>1.41</v>
      </c>
      <c r="AG47">
        <v>515</v>
      </c>
      <c r="AH47">
        <v>17762</v>
      </c>
      <c r="AI47">
        <v>16961</v>
      </c>
      <c r="AJ47">
        <v>34723</v>
      </c>
      <c r="AK47">
        <v>33</v>
      </c>
    </row>
    <row r="48" spans="1:37" x14ac:dyDescent="0.25">
      <c r="A48" s="1">
        <v>43617</v>
      </c>
      <c r="B48">
        <v>87</v>
      </c>
      <c r="C48">
        <v>87</v>
      </c>
      <c r="D48">
        <v>0</v>
      </c>
      <c r="H48" s="1">
        <v>42966</v>
      </c>
      <c r="I48">
        <v>2630</v>
      </c>
      <c r="J48">
        <v>48228</v>
      </c>
      <c r="K48">
        <v>48228</v>
      </c>
      <c r="L48">
        <v>0</v>
      </c>
      <c r="N48" s="1">
        <v>42973</v>
      </c>
      <c r="O48">
        <v>2356</v>
      </c>
      <c r="P48">
        <v>45452</v>
      </c>
      <c r="Q48">
        <v>45452</v>
      </c>
      <c r="R48">
        <v>0</v>
      </c>
      <c r="Y48" s="1">
        <v>44675</v>
      </c>
      <c r="Z48" s="1">
        <v>44681</v>
      </c>
      <c r="AA48">
        <v>17</v>
      </c>
      <c r="AB48">
        <v>10643</v>
      </c>
      <c r="AC48">
        <v>929</v>
      </c>
      <c r="AD48">
        <v>11572</v>
      </c>
      <c r="AE48">
        <v>7271</v>
      </c>
      <c r="AF48">
        <v>1.59</v>
      </c>
      <c r="AG48">
        <v>515</v>
      </c>
      <c r="AH48">
        <v>23127</v>
      </c>
      <c r="AI48">
        <v>23607</v>
      </c>
      <c r="AJ48">
        <v>46734</v>
      </c>
      <c r="AK48">
        <v>46</v>
      </c>
    </row>
    <row r="49" spans="1:37" x14ac:dyDescent="0.25">
      <c r="A49" s="1">
        <v>43624</v>
      </c>
      <c r="B49">
        <v>88</v>
      </c>
      <c r="C49">
        <v>88</v>
      </c>
      <c r="D49">
        <v>0</v>
      </c>
      <c r="H49" s="1">
        <v>42973</v>
      </c>
      <c r="I49">
        <v>2558</v>
      </c>
      <c r="J49">
        <v>50786</v>
      </c>
      <c r="K49">
        <v>50786</v>
      </c>
      <c r="L49">
        <v>0</v>
      </c>
      <c r="N49" s="1">
        <v>42980</v>
      </c>
      <c r="O49">
        <v>2426</v>
      </c>
      <c r="P49">
        <v>47878</v>
      </c>
      <c r="Q49">
        <v>47878</v>
      </c>
      <c r="R49">
        <v>0</v>
      </c>
      <c r="Y49" s="1">
        <v>44668</v>
      </c>
      <c r="Z49" s="1">
        <v>44674</v>
      </c>
      <c r="AA49">
        <v>16</v>
      </c>
      <c r="AB49">
        <v>13314</v>
      </c>
      <c r="AC49">
        <v>926</v>
      </c>
      <c r="AD49">
        <v>14240</v>
      </c>
      <c r="AE49">
        <v>7902</v>
      </c>
      <c r="AF49">
        <v>1.8</v>
      </c>
      <c r="AG49">
        <v>529</v>
      </c>
      <c r="AH49">
        <v>20970</v>
      </c>
      <c r="AI49">
        <v>22082</v>
      </c>
      <c r="AJ49">
        <v>43052</v>
      </c>
      <c r="AK49">
        <v>42</v>
      </c>
    </row>
    <row r="50" spans="1:37" x14ac:dyDescent="0.25">
      <c r="A50" s="1">
        <v>43631</v>
      </c>
      <c r="B50">
        <v>90</v>
      </c>
      <c r="C50">
        <v>90</v>
      </c>
      <c r="D50">
        <v>0</v>
      </c>
      <c r="H50" s="1">
        <v>42980</v>
      </c>
      <c r="I50">
        <v>2723</v>
      </c>
      <c r="J50">
        <v>53509</v>
      </c>
      <c r="K50">
        <v>53509</v>
      </c>
      <c r="L50">
        <v>0</v>
      </c>
      <c r="N50" s="1">
        <v>42987</v>
      </c>
      <c r="O50">
        <v>2176</v>
      </c>
      <c r="P50">
        <v>50054</v>
      </c>
      <c r="Q50">
        <v>50054</v>
      </c>
      <c r="R50">
        <v>0</v>
      </c>
      <c r="Y50" s="1">
        <v>44661</v>
      </c>
      <c r="Z50" s="1">
        <v>44667</v>
      </c>
      <c r="AA50">
        <v>15</v>
      </c>
      <c r="AB50">
        <v>11562</v>
      </c>
      <c r="AC50">
        <v>572</v>
      </c>
      <c r="AD50">
        <v>12134</v>
      </c>
      <c r="AE50">
        <v>8104.5</v>
      </c>
      <c r="AF50">
        <v>1.5</v>
      </c>
      <c r="AG50">
        <v>521</v>
      </c>
      <c r="AH50">
        <v>16391</v>
      </c>
      <c r="AI50">
        <v>16744</v>
      </c>
      <c r="AJ50">
        <v>33135</v>
      </c>
      <c r="AK50">
        <v>32</v>
      </c>
    </row>
    <row r="51" spans="1:37" x14ac:dyDescent="0.25">
      <c r="A51" s="1">
        <v>43638</v>
      </c>
      <c r="B51">
        <v>91</v>
      </c>
      <c r="C51">
        <v>91</v>
      </c>
      <c r="D51">
        <v>0</v>
      </c>
      <c r="H51" s="1">
        <v>42987</v>
      </c>
      <c r="I51">
        <v>2553</v>
      </c>
      <c r="J51">
        <v>56062</v>
      </c>
      <c r="K51">
        <v>56062</v>
      </c>
      <c r="L51">
        <v>0</v>
      </c>
      <c r="N51" s="1">
        <v>42994</v>
      </c>
      <c r="O51">
        <v>2416</v>
      </c>
      <c r="P51">
        <v>52470</v>
      </c>
      <c r="Q51">
        <v>52470</v>
      </c>
      <c r="R51">
        <v>0</v>
      </c>
      <c r="Y51" s="1">
        <v>44654</v>
      </c>
      <c r="Z51" s="1">
        <v>44660</v>
      </c>
      <c r="AA51">
        <v>14</v>
      </c>
      <c r="AB51">
        <v>11242</v>
      </c>
      <c r="AC51">
        <v>737</v>
      </c>
      <c r="AD51">
        <v>11979</v>
      </c>
      <c r="AE51">
        <v>8959.5</v>
      </c>
      <c r="AF51">
        <v>1.34</v>
      </c>
      <c r="AG51">
        <v>519</v>
      </c>
      <c r="AH51">
        <v>69001</v>
      </c>
      <c r="AI51">
        <v>23134</v>
      </c>
      <c r="AJ51">
        <v>92135</v>
      </c>
      <c r="AK51">
        <v>45</v>
      </c>
    </row>
    <row r="52" spans="1:37" x14ac:dyDescent="0.25">
      <c r="A52" s="1">
        <v>43645</v>
      </c>
      <c r="B52">
        <v>92</v>
      </c>
      <c r="C52">
        <v>92</v>
      </c>
      <c r="D52">
        <v>0</v>
      </c>
      <c r="H52" s="1">
        <v>42994</v>
      </c>
      <c r="I52">
        <v>2443</v>
      </c>
      <c r="J52">
        <v>58505</v>
      </c>
      <c r="K52">
        <v>58505</v>
      </c>
      <c r="L52">
        <v>0</v>
      </c>
      <c r="N52" s="1">
        <v>43001</v>
      </c>
      <c r="O52">
        <v>2467</v>
      </c>
      <c r="P52">
        <v>54937</v>
      </c>
      <c r="Q52">
        <v>54937</v>
      </c>
      <c r="R52">
        <v>0</v>
      </c>
      <c r="Y52" s="1">
        <v>44647</v>
      </c>
      <c r="Z52" s="1">
        <v>44653</v>
      </c>
      <c r="AA52">
        <v>13</v>
      </c>
      <c r="AB52">
        <v>9247</v>
      </c>
      <c r="AC52">
        <v>833</v>
      </c>
      <c r="AD52">
        <v>10080</v>
      </c>
      <c r="AE52">
        <v>7053</v>
      </c>
      <c r="AF52">
        <v>1.43</v>
      </c>
      <c r="AG52">
        <v>519</v>
      </c>
      <c r="AH52">
        <v>31052</v>
      </c>
      <c r="AI52">
        <v>22912</v>
      </c>
      <c r="AJ52">
        <v>53964</v>
      </c>
      <c r="AK52">
        <v>44</v>
      </c>
    </row>
    <row r="53" spans="1:37" x14ac:dyDescent="0.25">
      <c r="A53" s="1">
        <v>43659</v>
      </c>
      <c r="B53">
        <v>93</v>
      </c>
      <c r="C53">
        <v>93</v>
      </c>
      <c r="D53">
        <v>0</v>
      </c>
      <c r="H53" s="1">
        <v>43001</v>
      </c>
      <c r="I53">
        <v>2610</v>
      </c>
      <c r="J53">
        <v>61115</v>
      </c>
      <c r="K53">
        <v>61115</v>
      </c>
      <c r="L53">
        <v>0</v>
      </c>
      <c r="N53" s="1">
        <v>43008</v>
      </c>
      <c r="O53">
        <v>2682</v>
      </c>
      <c r="P53">
        <v>57619</v>
      </c>
      <c r="Q53">
        <v>57619</v>
      </c>
      <c r="R53">
        <v>0</v>
      </c>
      <c r="Y53" s="1">
        <v>44640</v>
      </c>
      <c r="Z53" s="1">
        <v>44646</v>
      </c>
      <c r="AA53">
        <v>12</v>
      </c>
      <c r="AB53">
        <v>9171</v>
      </c>
      <c r="AC53">
        <v>634</v>
      </c>
      <c r="AD53">
        <v>9805</v>
      </c>
      <c r="AE53">
        <v>7956.5</v>
      </c>
      <c r="AF53">
        <v>1.23</v>
      </c>
      <c r="AG53">
        <v>525</v>
      </c>
      <c r="AH53">
        <v>8900</v>
      </c>
      <c r="AI53">
        <v>23876</v>
      </c>
      <c r="AJ53">
        <v>32776</v>
      </c>
      <c r="AK53">
        <v>45</v>
      </c>
    </row>
    <row r="54" spans="1:37" x14ac:dyDescent="0.25">
      <c r="A54" s="1">
        <v>43666</v>
      </c>
      <c r="B54">
        <v>95</v>
      </c>
      <c r="C54">
        <v>95</v>
      </c>
      <c r="D54">
        <v>0</v>
      </c>
      <c r="H54" s="1">
        <v>43008</v>
      </c>
      <c r="I54">
        <v>2668</v>
      </c>
      <c r="J54">
        <v>63783</v>
      </c>
      <c r="K54">
        <v>63783</v>
      </c>
      <c r="L54">
        <v>0</v>
      </c>
      <c r="N54" s="1">
        <v>43015</v>
      </c>
      <c r="O54">
        <v>3000</v>
      </c>
      <c r="P54">
        <v>60619</v>
      </c>
      <c r="Q54">
        <v>60619</v>
      </c>
      <c r="R54">
        <v>0</v>
      </c>
      <c r="Y54" s="1">
        <v>44633</v>
      </c>
      <c r="Z54" s="1">
        <v>44639</v>
      </c>
      <c r="AA54">
        <v>11</v>
      </c>
      <c r="AB54">
        <v>9679</v>
      </c>
      <c r="AC54">
        <v>2461</v>
      </c>
      <c r="AD54">
        <v>12140</v>
      </c>
      <c r="AE54">
        <v>7777</v>
      </c>
      <c r="AF54">
        <v>1.56</v>
      </c>
      <c r="AG54">
        <v>527</v>
      </c>
      <c r="AH54">
        <v>12689</v>
      </c>
      <c r="AI54">
        <v>21765</v>
      </c>
      <c r="AJ54">
        <v>34454</v>
      </c>
      <c r="AK54">
        <v>41</v>
      </c>
    </row>
    <row r="55" spans="1:37" x14ac:dyDescent="0.25">
      <c r="A55" s="1">
        <v>43673</v>
      </c>
      <c r="B55">
        <v>97</v>
      </c>
      <c r="C55">
        <v>97</v>
      </c>
      <c r="D55">
        <v>0</v>
      </c>
      <c r="H55" s="1">
        <v>43015</v>
      </c>
      <c r="I55">
        <v>3315</v>
      </c>
      <c r="J55">
        <v>67098</v>
      </c>
      <c r="K55">
        <v>67098</v>
      </c>
      <c r="L55">
        <v>0</v>
      </c>
      <c r="N55" s="1">
        <v>43022</v>
      </c>
      <c r="O55">
        <v>2563</v>
      </c>
      <c r="P55">
        <v>63182</v>
      </c>
      <c r="Q55">
        <v>63182</v>
      </c>
      <c r="R55">
        <v>0</v>
      </c>
    </row>
    <row r="56" spans="1:37" x14ac:dyDescent="0.25">
      <c r="A56" s="1">
        <v>43680</v>
      </c>
      <c r="B56">
        <v>101</v>
      </c>
      <c r="C56">
        <v>101</v>
      </c>
      <c r="D56">
        <v>0</v>
      </c>
      <c r="H56" s="1">
        <v>43022</v>
      </c>
      <c r="I56">
        <v>3502</v>
      </c>
      <c r="J56">
        <v>70600</v>
      </c>
      <c r="K56">
        <v>70600</v>
      </c>
      <c r="L56">
        <v>0</v>
      </c>
      <c r="N56" s="1">
        <v>43029</v>
      </c>
      <c r="O56">
        <v>3731</v>
      </c>
      <c r="P56">
        <v>66913</v>
      </c>
      <c r="Q56">
        <v>66913</v>
      </c>
      <c r="R56">
        <v>0</v>
      </c>
    </row>
    <row r="57" spans="1:37" x14ac:dyDescent="0.25">
      <c r="A57" s="1">
        <v>43708</v>
      </c>
      <c r="B57">
        <v>105</v>
      </c>
      <c r="C57">
        <v>105</v>
      </c>
      <c r="D57">
        <v>0</v>
      </c>
      <c r="H57" s="1">
        <v>43029</v>
      </c>
      <c r="I57">
        <v>3668</v>
      </c>
      <c r="J57">
        <v>74268</v>
      </c>
      <c r="K57">
        <v>74268</v>
      </c>
      <c r="L57">
        <v>0</v>
      </c>
      <c r="N57" s="1">
        <v>43036</v>
      </c>
      <c r="O57">
        <v>3755</v>
      </c>
      <c r="P57">
        <v>70668</v>
      </c>
      <c r="Q57">
        <v>70668</v>
      </c>
      <c r="R57">
        <v>0</v>
      </c>
    </row>
    <row r="58" spans="1:37" x14ac:dyDescent="0.25">
      <c r="A58" s="1">
        <v>43715</v>
      </c>
      <c r="B58">
        <v>106</v>
      </c>
      <c r="C58">
        <v>106</v>
      </c>
      <c r="D58">
        <v>0</v>
      </c>
      <c r="H58" s="1">
        <v>43036</v>
      </c>
      <c r="I58">
        <v>3876</v>
      </c>
      <c r="J58">
        <v>78144</v>
      </c>
      <c r="K58">
        <v>78144</v>
      </c>
      <c r="L58">
        <v>0</v>
      </c>
      <c r="N58" s="1">
        <v>43043</v>
      </c>
      <c r="O58">
        <v>3596</v>
      </c>
      <c r="P58">
        <v>74264</v>
      </c>
      <c r="Q58">
        <v>74264</v>
      </c>
      <c r="R58">
        <v>0</v>
      </c>
    </row>
    <row r="59" spans="1:37" x14ac:dyDescent="0.25">
      <c r="A59" s="1">
        <v>43722</v>
      </c>
      <c r="B59">
        <v>108</v>
      </c>
      <c r="C59">
        <v>108</v>
      </c>
      <c r="D59">
        <v>0</v>
      </c>
      <c r="H59" s="1">
        <v>43043</v>
      </c>
      <c r="I59">
        <v>3765</v>
      </c>
      <c r="J59">
        <v>81909</v>
      </c>
      <c r="K59">
        <v>81909</v>
      </c>
      <c r="L59">
        <v>0</v>
      </c>
      <c r="N59" s="1">
        <v>43050</v>
      </c>
      <c r="O59">
        <v>3310</v>
      </c>
      <c r="P59">
        <v>77574</v>
      </c>
      <c r="Q59">
        <v>77574</v>
      </c>
      <c r="R59">
        <v>0</v>
      </c>
    </row>
    <row r="60" spans="1:37" x14ac:dyDescent="0.25">
      <c r="A60" s="1">
        <v>43757</v>
      </c>
      <c r="B60">
        <v>109</v>
      </c>
      <c r="C60">
        <v>109</v>
      </c>
      <c r="D60">
        <v>0</v>
      </c>
      <c r="H60" s="1">
        <v>43050</v>
      </c>
      <c r="I60">
        <v>4111</v>
      </c>
      <c r="J60">
        <v>86020</v>
      </c>
      <c r="K60">
        <v>86020</v>
      </c>
      <c r="L60">
        <v>0</v>
      </c>
      <c r="N60" s="1">
        <v>43057</v>
      </c>
      <c r="O60">
        <v>4279</v>
      </c>
      <c r="P60">
        <v>81853</v>
      </c>
      <c r="Q60">
        <v>81853</v>
      </c>
      <c r="R60">
        <v>0</v>
      </c>
    </row>
    <row r="61" spans="1:37" x14ac:dyDescent="0.25">
      <c r="A61" s="1">
        <v>43764</v>
      </c>
      <c r="B61">
        <v>111</v>
      </c>
      <c r="C61">
        <v>111</v>
      </c>
      <c r="D61">
        <v>0</v>
      </c>
      <c r="H61" s="1">
        <v>43057</v>
      </c>
      <c r="I61">
        <v>4939</v>
      </c>
      <c r="J61">
        <v>90959</v>
      </c>
      <c r="K61">
        <v>90959</v>
      </c>
      <c r="L61">
        <v>0</v>
      </c>
      <c r="N61" s="1">
        <v>43064</v>
      </c>
      <c r="O61">
        <v>2895</v>
      </c>
      <c r="P61">
        <v>84748</v>
      </c>
      <c r="Q61">
        <v>84748</v>
      </c>
      <c r="R61">
        <v>0</v>
      </c>
    </row>
    <row r="62" spans="1:37" x14ac:dyDescent="0.25">
      <c r="A62" s="1">
        <v>43827</v>
      </c>
      <c r="B62">
        <v>112</v>
      </c>
      <c r="C62">
        <v>112</v>
      </c>
      <c r="D62">
        <v>0</v>
      </c>
      <c r="H62" s="1">
        <v>43064</v>
      </c>
      <c r="I62">
        <v>4120</v>
      </c>
      <c r="J62">
        <v>95079</v>
      </c>
      <c r="K62">
        <v>95079</v>
      </c>
      <c r="L62">
        <v>0</v>
      </c>
      <c r="N62" s="1">
        <v>43071</v>
      </c>
      <c r="O62">
        <v>5187</v>
      </c>
      <c r="P62">
        <v>89935</v>
      </c>
      <c r="Q62">
        <v>89935</v>
      </c>
      <c r="R62">
        <v>0</v>
      </c>
    </row>
    <row r="63" spans="1:37" x14ac:dyDescent="0.25">
      <c r="A63" s="1">
        <v>43841</v>
      </c>
      <c r="B63">
        <v>113</v>
      </c>
      <c r="C63">
        <v>113</v>
      </c>
      <c r="D63">
        <v>0</v>
      </c>
      <c r="H63" s="1">
        <v>43071</v>
      </c>
      <c r="I63">
        <v>6550</v>
      </c>
      <c r="J63">
        <v>101629</v>
      </c>
      <c r="K63">
        <v>101629</v>
      </c>
      <c r="L63">
        <v>0</v>
      </c>
      <c r="N63" s="1">
        <v>43078</v>
      </c>
      <c r="O63">
        <v>5865</v>
      </c>
      <c r="P63">
        <v>95800</v>
      </c>
      <c r="Q63">
        <v>95800</v>
      </c>
      <c r="R63">
        <v>0</v>
      </c>
    </row>
    <row r="64" spans="1:37" x14ac:dyDescent="0.25">
      <c r="A64" s="1">
        <v>43848</v>
      </c>
      <c r="B64">
        <v>114</v>
      </c>
      <c r="C64">
        <v>114</v>
      </c>
      <c r="D64">
        <v>0</v>
      </c>
      <c r="H64" s="1">
        <v>43078</v>
      </c>
      <c r="I64">
        <v>6856</v>
      </c>
      <c r="J64">
        <v>108485</v>
      </c>
      <c r="K64">
        <v>108485</v>
      </c>
      <c r="L64">
        <v>0</v>
      </c>
      <c r="N64" s="1">
        <v>43085</v>
      </c>
      <c r="O64">
        <v>6749</v>
      </c>
      <c r="P64">
        <v>102549</v>
      </c>
      <c r="Q64">
        <v>102549</v>
      </c>
      <c r="R64">
        <v>0</v>
      </c>
    </row>
    <row r="65" spans="1:18" x14ac:dyDescent="0.25">
      <c r="A65" s="1">
        <v>43869</v>
      </c>
      <c r="B65">
        <v>115</v>
      </c>
      <c r="C65">
        <v>115</v>
      </c>
      <c r="D65">
        <v>0</v>
      </c>
      <c r="H65" s="1">
        <v>43085</v>
      </c>
      <c r="I65">
        <v>8271</v>
      </c>
      <c r="J65">
        <v>116756</v>
      </c>
      <c r="K65">
        <v>116756</v>
      </c>
      <c r="L65">
        <v>0</v>
      </c>
      <c r="N65" s="1">
        <v>43092</v>
      </c>
      <c r="O65">
        <v>8123</v>
      </c>
      <c r="P65">
        <v>110672</v>
      </c>
      <c r="Q65">
        <v>110672</v>
      </c>
      <c r="R65">
        <v>0</v>
      </c>
    </row>
    <row r="66" spans="1:18" x14ac:dyDescent="0.25">
      <c r="A66" s="1">
        <v>43925</v>
      </c>
      <c r="B66">
        <v>116</v>
      </c>
      <c r="C66">
        <v>116</v>
      </c>
      <c r="D66">
        <v>0</v>
      </c>
      <c r="H66" s="1">
        <v>43092</v>
      </c>
      <c r="I66">
        <v>9492</v>
      </c>
      <c r="J66">
        <v>126248</v>
      </c>
      <c r="K66">
        <v>126248</v>
      </c>
      <c r="L66">
        <v>0</v>
      </c>
      <c r="N66" s="1">
        <v>43099</v>
      </c>
      <c r="O66">
        <v>4578</v>
      </c>
      <c r="P66">
        <v>115250</v>
      </c>
      <c r="Q66">
        <v>115250</v>
      </c>
      <c r="R66">
        <v>0</v>
      </c>
    </row>
    <row r="67" spans="1:18" x14ac:dyDescent="0.25">
      <c r="A67" s="1">
        <v>43939</v>
      </c>
      <c r="B67">
        <v>120</v>
      </c>
      <c r="C67">
        <v>120</v>
      </c>
      <c r="D67">
        <v>0</v>
      </c>
      <c r="H67" s="1">
        <v>43099</v>
      </c>
      <c r="I67">
        <v>10066</v>
      </c>
      <c r="J67">
        <v>136314</v>
      </c>
      <c r="K67">
        <v>136314</v>
      </c>
      <c r="L67">
        <v>0</v>
      </c>
      <c r="N67" s="1">
        <v>43106</v>
      </c>
      <c r="O67">
        <v>9739</v>
      </c>
      <c r="P67">
        <v>124989</v>
      </c>
      <c r="Q67">
        <v>124989</v>
      </c>
      <c r="R67">
        <v>0</v>
      </c>
    </row>
    <row r="68" spans="1:18" x14ac:dyDescent="0.25">
      <c r="A68" s="1">
        <v>43953</v>
      </c>
      <c r="B68">
        <v>122</v>
      </c>
      <c r="C68">
        <v>122</v>
      </c>
      <c r="D68">
        <v>0</v>
      </c>
      <c r="H68" s="1">
        <v>43106</v>
      </c>
      <c r="I68">
        <v>15309</v>
      </c>
      <c r="J68">
        <v>151623</v>
      </c>
      <c r="K68">
        <v>151623</v>
      </c>
      <c r="L68">
        <v>0</v>
      </c>
      <c r="N68" s="1">
        <v>43113</v>
      </c>
      <c r="O68">
        <v>11966</v>
      </c>
      <c r="P68">
        <v>136955</v>
      </c>
      <c r="Q68">
        <v>136955</v>
      </c>
      <c r="R68">
        <v>0</v>
      </c>
    </row>
    <row r="69" spans="1:18" x14ac:dyDescent="0.25">
      <c r="A69" s="1">
        <v>43960</v>
      </c>
      <c r="B69">
        <v>132</v>
      </c>
      <c r="C69">
        <v>126</v>
      </c>
      <c r="D69">
        <v>6</v>
      </c>
      <c r="H69" s="1">
        <v>43113</v>
      </c>
      <c r="I69">
        <v>14553</v>
      </c>
      <c r="J69">
        <v>166176</v>
      </c>
      <c r="K69">
        <v>166176</v>
      </c>
      <c r="L69">
        <v>0</v>
      </c>
      <c r="N69" s="1">
        <v>43120</v>
      </c>
      <c r="O69">
        <v>11892</v>
      </c>
      <c r="P69">
        <v>148847</v>
      </c>
      <c r="Q69">
        <v>148847</v>
      </c>
      <c r="R69">
        <v>0</v>
      </c>
    </row>
    <row r="70" spans="1:18" x14ac:dyDescent="0.25">
      <c r="A70" s="1">
        <v>43967</v>
      </c>
      <c r="B70">
        <v>136</v>
      </c>
      <c r="C70">
        <v>128</v>
      </c>
      <c r="D70">
        <v>8</v>
      </c>
      <c r="H70" s="1">
        <v>43120</v>
      </c>
      <c r="I70">
        <v>11372</v>
      </c>
      <c r="J70">
        <v>177548</v>
      </c>
      <c r="K70">
        <v>177548</v>
      </c>
      <c r="L70">
        <v>0</v>
      </c>
      <c r="N70" s="1">
        <v>43127</v>
      </c>
      <c r="O70">
        <v>12545</v>
      </c>
      <c r="P70">
        <v>161392</v>
      </c>
      <c r="Q70">
        <v>161392</v>
      </c>
      <c r="R70">
        <v>0</v>
      </c>
    </row>
    <row r="71" spans="1:18" x14ac:dyDescent="0.25">
      <c r="A71" s="1">
        <v>43974</v>
      </c>
      <c r="B71">
        <v>171</v>
      </c>
      <c r="C71">
        <v>131</v>
      </c>
      <c r="D71">
        <v>40</v>
      </c>
      <c r="H71" s="1">
        <v>43127</v>
      </c>
      <c r="I71">
        <v>11773</v>
      </c>
      <c r="J71">
        <v>189321</v>
      </c>
      <c r="K71">
        <v>189321</v>
      </c>
      <c r="L71">
        <v>0</v>
      </c>
      <c r="N71" s="1">
        <v>43134</v>
      </c>
      <c r="O71">
        <v>11104</v>
      </c>
      <c r="P71">
        <v>172496</v>
      </c>
      <c r="Q71">
        <v>172496</v>
      </c>
      <c r="R71">
        <v>0</v>
      </c>
    </row>
    <row r="72" spans="1:18" x14ac:dyDescent="0.25">
      <c r="A72" s="1">
        <v>43981</v>
      </c>
      <c r="B72">
        <v>218</v>
      </c>
      <c r="C72">
        <v>145</v>
      </c>
      <c r="D72">
        <v>73</v>
      </c>
      <c r="H72" s="1">
        <v>43134</v>
      </c>
      <c r="I72">
        <v>10355</v>
      </c>
      <c r="J72">
        <v>199676</v>
      </c>
      <c r="K72">
        <v>199676</v>
      </c>
      <c r="L72">
        <v>0</v>
      </c>
      <c r="N72" s="1">
        <v>43141</v>
      </c>
      <c r="O72">
        <v>9761</v>
      </c>
      <c r="P72">
        <v>182257</v>
      </c>
      <c r="Q72">
        <v>182257</v>
      </c>
      <c r="R72">
        <v>0</v>
      </c>
    </row>
    <row r="73" spans="1:18" x14ac:dyDescent="0.25">
      <c r="A73" s="1">
        <v>43988</v>
      </c>
      <c r="B73">
        <v>272</v>
      </c>
      <c r="C73">
        <v>154</v>
      </c>
      <c r="D73">
        <v>118</v>
      </c>
      <c r="H73" s="1">
        <v>43141</v>
      </c>
      <c r="I73">
        <v>10816</v>
      </c>
      <c r="J73">
        <v>210492</v>
      </c>
      <c r="K73">
        <v>210492</v>
      </c>
      <c r="L73">
        <v>0</v>
      </c>
      <c r="N73" s="1">
        <v>43148</v>
      </c>
      <c r="O73">
        <v>10520</v>
      </c>
      <c r="P73">
        <v>192777</v>
      </c>
      <c r="Q73">
        <v>192777</v>
      </c>
      <c r="R73">
        <v>0</v>
      </c>
    </row>
    <row r="74" spans="1:18" x14ac:dyDescent="0.25">
      <c r="A74" s="1">
        <v>43995</v>
      </c>
      <c r="B74">
        <v>319</v>
      </c>
      <c r="C74">
        <v>156</v>
      </c>
      <c r="D74">
        <v>163</v>
      </c>
      <c r="H74" s="1">
        <v>43148</v>
      </c>
      <c r="I74">
        <v>9624</v>
      </c>
      <c r="J74">
        <v>220116</v>
      </c>
      <c r="K74">
        <v>220116</v>
      </c>
      <c r="L74">
        <v>0</v>
      </c>
      <c r="N74" s="1">
        <v>43155</v>
      </c>
      <c r="O74">
        <v>9950</v>
      </c>
      <c r="P74">
        <v>202727</v>
      </c>
      <c r="Q74">
        <v>202727</v>
      </c>
      <c r="R74">
        <v>0</v>
      </c>
    </row>
    <row r="75" spans="1:18" x14ac:dyDescent="0.25">
      <c r="A75" s="1">
        <v>44002</v>
      </c>
      <c r="B75">
        <v>405</v>
      </c>
      <c r="C75">
        <v>159</v>
      </c>
      <c r="D75">
        <v>246</v>
      </c>
      <c r="H75" s="1">
        <v>43155</v>
      </c>
      <c r="I75">
        <v>9022</v>
      </c>
      <c r="J75">
        <v>229138</v>
      </c>
      <c r="K75">
        <v>229138</v>
      </c>
      <c r="L75">
        <v>0</v>
      </c>
      <c r="N75" s="1">
        <v>43162</v>
      </c>
      <c r="O75">
        <v>9834</v>
      </c>
      <c r="P75">
        <v>212561</v>
      </c>
      <c r="Q75">
        <v>212561</v>
      </c>
      <c r="R75">
        <v>0</v>
      </c>
    </row>
    <row r="76" spans="1:18" x14ac:dyDescent="0.25">
      <c r="A76" s="1">
        <v>44009</v>
      </c>
      <c r="B76">
        <v>584</v>
      </c>
      <c r="C76">
        <v>181</v>
      </c>
      <c r="D76">
        <v>403</v>
      </c>
      <c r="H76" s="1">
        <v>43162</v>
      </c>
      <c r="I76">
        <v>9534</v>
      </c>
      <c r="J76">
        <v>238672</v>
      </c>
      <c r="K76">
        <v>238672</v>
      </c>
      <c r="L76">
        <v>0</v>
      </c>
      <c r="N76" s="1">
        <v>43169</v>
      </c>
      <c r="O76">
        <v>9153</v>
      </c>
      <c r="P76">
        <v>221714</v>
      </c>
      <c r="Q76">
        <v>221714</v>
      </c>
      <c r="R76">
        <v>0</v>
      </c>
    </row>
    <row r="77" spans="1:18" x14ac:dyDescent="0.25">
      <c r="A77" s="1">
        <v>44016</v>
      </c>
      <c r="B77">
        <v>759</v>
      </c>
      <c r="C77">
        <v>209</v>
      </c>
      <c r="D77">
        <v>550</v>
      </c>
      <c r="H77" s="1">
        <v>43169</v>
      </c>
      <c r="I77">
        <v>8830</v>
      </c>
      <c r="J77">
        <v>247502</v>
      </c>
      <c r="K77">
        <v>247502</v>
      </c>
      <c r="L77">
        <v>0</v>
      </c>
      <c r="N77" s="1">
        <v>43176</v>
      </c>
      <c r="O77">
        <v>8203</v>
      </c>
      <c r="P77">
        <v>229917</v>
      </c>
      <c r="Q77">
        <v>229917</v>
      </c>
      <c r="R77">
        <v>0</v>
      </c>
    </row>
    <row r="78" spans="1:18" x14ac:dyDescent="0.25">
      <c r="A78" s="1">
        <v>44023</v>
      </c>
      <c r="B78">
        <v>962</v>
      </c>
      <c r="C78">
        <v>237</v>
      </c>
      <c r="D78">
        <v>725</v>
      </c>
      <c r="H78" s="1">
        <v>43176</v>
      </c>
      <c r="I78">
        <v>8857</v>
      </c>
      <c r="J78">
        <v>256359</v>
      </c>
      <c r="K78">
        <v>256359</v>
      </c>
      <c r="L78">
        <v>0</v>
      </c>
      <c r="N78" s="1">
        <v>43183</v>
      </c>
      <c r="O78">
        <v>8724</v>
      </c>
      <c r="P78">
        <v>238641</v>
      </c>
      <c r="Q78">
        <v>238641</v>
      </c>
      <c r="R78">
        <v>0</v>
      </c>
    </row>
    <row r="79" spans="1:18" x14ac:dyDescent="0.25">
      <c r="A79" s="1">
        <v>44030</v>
      </c>
      <c r="B79">
        <v>1064</v>
      </c>
      <c r="C79">
        <v>244</v>
      </c>
      <c r="D79">
        <v>820</v>
      </c>
      <c r="H79" s="1">
        <v>43183</v>
      </c>
      <c r="I79">
        <v>9003</v>
      </c>
      <c r="J79">
        <v>265362</v>
      </c>
      <c r="K79">
        <v>265362</v>
      </c>
      <c r="L79">
        <v>0</v>
      </c>
      <c r="N79" s="1">
        <v>43190</v>
      </c>
      <c r="O79">
        <v>6865</v>
      </c>
      <c r="P79">
        <v>245506</v>
      </c>
      <c r="Q79">
        <v>245506</v>
      </c>
      <c r="R79">
        <v>0</v>
      </c>
    </row>
    <row r="80" spans="1:18" x14ac:dyDescent="0.25">
      <c r="A80" s="1">
        <v>44037</v>
      </c>
      <c r="B80">
        <v>1174</v>
      </c>
      <c r="C80">
        <v>254</v>
      </c>
      <c r="D80">
        <v>920</v>
      </c>
      <c r="H80" s="1">
        <v>43190</v>
      </c>
      <c r="I80">
        <v>7449</v>
      </c>
      <c r="J80">
        <v>272811</v>
      </c>
      <c r="K80">
        <v>272811</v>
      </c>
      <c r="L80">
        <v>0</v>
      </c>
      <c r="N80" s="1">
        <v>43197</v>
      </c>
      <c r="O80">
        <v>8882</v>
      </c>
      <c r="P80">
        <v>254388</v>
      </c>
      <c r="Q80">
        <v>254388</v>
      </c>
      <c r="R80">
        <v>0</v>
      </c>
    </row>
    <row r="81" spans="1:18" x14ac:dyDescent="0.25">
      <c r="A81" s="1">
        <v>44044</v>
      </c>
      <c r="B81">
        <v>1250</v>
      </c>
      <c r="C81">
        <v>266</v>
      </c>
      <c r="D81">
        <v>984</v>
      </c>
      <c r="H81" s="1">
        <v>43197</v>
      </c>
      <c r="I81">
        <v>9771</v>
      </c>
      <c r="J81">
        <v>282582</v>
      </c>
      <c r="K81">
        <v>282582</v>
      </c>
      <c r="L81">
        <v>0</v>
      </c>
      <c r="N81" s="1">
        <v>43204</v>
      </c>
      <c r="O81">
        <v>9225</v>
      </c>
      <c r="P81">
        <v>263613</v>
      </c>
      <c r="Q81">
        <v>263613</v>
      </c>
      <c r="R81">
        <v>0</v>
      </c>
    </row>
    <row r="82" spans="1:18" x14ac:dyDescent="0.25">
      <c r="A82" s="1">
        <v>44051</v>
      </c>
      <c r="B82">
        <v>1338</v>
      </c>
      <c r="C82">
        <v>282</v>
      </c>
      <c r="D82">
        <v>1056</v>
      </c>
      <c r="H82" s="1">
        <v>43204</v>
      </c>
      <c r="I82">
        <v>9288</v>
      </c>
      <c r="J82">
        <v>291870</v>
      </c>
      <c r="K82">
        <v>291870</v>
      </c>
      <c r="L82">
        <v>0</v>
      </c>
      <c r="N82" s="1">
        <v>43211</v>
      </c>
      <c r="O82">
        <v>9919</v>
      </c>
      <c r="P82">
        <v>273532</v>
      </c>
      <c r="Q82">
        <v>273532</v>
      </c>
      <c r="R82">
        <v>0</v>
      </c>
    </row>
    <row r="83" spans="1:18" x14ac:dyDescent="0.25">
      <c r="A83" s="1">
        <v>44058</v>
      </c>
      <c r="B83">
        <v>1489</v>
      </c>
      <c r="C83">
        <v>313</v>
      </c>
      <c r="D83">
        <v>1176</v>
      </c>
      <c r="H83" s="1">
        <v>43211</v>
      </c>
      <c r="I83">
        <v>8192</v>
      </c>
      <c r="J83">
        <v>300062</v>
      </c>
      <c r="K83">
        <v>300062</v>
      </c>
      <c r="L83">
        <v>0</v>
      </c>
      <c r="N83" s="1">
        <v>43218</v>
      </c>
      <c r="O83">
        <v>10000</v>
      </c>
      <c r="P83">
        <v>283532</v>
      </c>
      <c r="Q83">
        <v>283532</v>
      </c>
      <c r="R83">
        <v>0</v>
      </c>
    </row>
    <row r="84" spans="1:18" x14ac:dyDescent="0.25">
      <c r="A84" s="1">
        <v>44065</v>
      </c>
      <c r="B84">
        <v>1693</v>
      </c>
      <c r="C84">
        <v>323</v>
      </c>
      <c r="D84">
        <v>1370</v>
      </c>
      <c r="H84" s="1">
        <v>43218</v>
      </c>
      <c r="I84">
        <v>7556</v>
      </c>
      <c r="J84">
        <v>307618</v>
      </c>
      <c r="K84">
        <v>307618</v>
      </c>
      <c r="L84">
        <v>0</v>
      </c>
      <c r="N84" s="1">
        <v>43225</v>
      </c>
      <c r="O84">
        <v>9491</v>
      </c>
      <c r="P84">
        <v>293023</v>
      </c>
      <c r="Q84">
        <v>293023</v>
      </c>
      <c r="R84">
        <v>0</v>
      </c>
    </row>
    <row r="85" spans="1:18" x14ac:dyDescent="0.25">
      <c r="A85" s="1">
        <v>44072</v>
      </c>
      <c r="B85">
        <v>1886</v>
      </c>
      <c r="C85">
        <v>331</v>
      </c>
      <c r="D85">
        <v>1555</v>
      </c>
      <c r="H85" s="1">
        <v>43225</v>
      </c>
      <c r="I85">
        <v>7704</v>
      </c>
      <c r="J85">
        <v>315322</v>
      </c>
      <c r="K85">
        <v>315322</v>
      </c>
      <c r="L85">
        <v>0</v>
      </c>
      <c r="N85" s="1">
        <v>43232</v>
      </c>
      <c r="O85">
        <v>7825</v>
      </c>
      <c r="P85">
        <v>300848</v>
      </c>
      <c r="Q85">
        <v>300848</v>
      </c>
      <c r="R85">
        <v>0</v>
      </c>
    </row>
    <row r="86" spans="1:18" x14ac:dyDescent="0.25">
      <c r="A86" s="1">
        <v>44079</v>
      </c>
      <c r="B86">
        <v>2144</v>
      </c>
      <c r="C86">
        <v>344</v>
      </c>
      <c r="D86">
        <v>1800</v>
      </c>
      <c r="H86" s="1">
        <v>43232</v>
      </c>
      <c r="I86">
        <v>7557</v>
      </c>
      <c r="J86">
        <v>322879</v>
      </c>
      <c r="K86">
        <v>322879</v>
      </c>
      <c r="L86">
        <v>0</v>
      </c>
      <c r="N86" s="1">
        <v>43239</v>
      </c>
      <c r="O86">
        <v>8770</v>
      </c>
      <c r="P86">
        <v>309618</v>
      </c>
      <c r="Q86">
        <v>309618</v>
      </c>
      <c r="R86">
        <v>0</v>
      </c>
    </row>
    <row r="87" spans="1:18" x14ac:dyDescent="0.25">
      <c r="A87" s="1">
        <v>44086</v>
      </c>
      <c r="B87">
        <v>2409</v>
      </c>
      <c r="C87">
        <v>355</v>
      </c>
      <c r="D87">
        <v>2054</v>
      </c>
      <c r="H87" s="1">
        <v>43239</v>
      </c>
      <c r="I87">
        <v>7809</v>
      </c>
      <c r="J87">
        <v>330688</v>
      </c>
      <c r="K87">
        <v>330688</v>
      </c>
      <c r="L87">
        <v>0</v>
      </c>
      <c r="N87" s="1">
        <v>43246</v>
      </c>
      <c r="O87">
        <v>8539</v>
      </c>
      <c r="P87">
        <v>318157</v>
      </c>
      <c r="Q87">
        <v>318157</v>
      </c>
      <c r="R87">
        <v>0</v>
      </c>
    </row>
    <row r="88" spans="1:18" x14ac:dyDescent="0.25">
      <c r="A88" s="1">
        <v>44093</v>
      </c>
      <c r="B88">
        <v>2854</v>
      </c>
      <c r="C88">
        <v>365</v>
      </c>
      <c r="D88">
        <v>2489</v>
      </c>
      <c r="H88" s="1">
        <v>43246</v>
      </c>
      <c r="I88">
        <v>7466</v>
      </c>
      <c r="J88">
        <v>338154</v>
      </c>
      <c r="K88">
        <v>338154</v>
      </c>
      <c r="L88">
        <v>0</v>
      </c>
      <c r="N88" s="1">
        <v>43253</v>
      </c>
      <c r="O88">
        <v>7144</v>
      </c>
      <c r="P88">
        <v>325301</v>
      </c>
      <c r="Q88">
        <v>325301</v>
      </c>
      <c r="R88">
        <v>0</v>
      </c>
    </row>
    <row r="89" spans="1:18" x14ac:dyDescent="0.25">
      <c r="A89" s="1">
        <v>44100</v>
      </c>
      <c r="B89">
        <v>3480</v>
      </c>
      <c r="C89">
        <v>380</v>
      </c>
      <c r="D89">
        <v>3100</v>
      </c>
      <c r="H89" s="1">
        <v>43253</v>
      </c>
      <c r="I89">
        <v>6999</v>
      </c>
      <c r="J89">
        <v>345153</v>
      </c>
      <c r="K89">
        <v>345153</v>
      </c>
      <c r="L89">
        <v>0</v>
      </c>
      <c r="N89" s="1">
        <v>43260</v>
      </c>
      <c r="O89">
        <v>8707</v>
      </c>
      <c r="P89">
        <v>334008</v>
      </c>
      <c r="Q89">
        <v>334008</v>
      </c>
      <c r="R89">
        <v>0</v>
      </c>
    </row>
    <row r="90" spans="1:18" x14ac:dyDescent="0.25">
      <c r="A90" s="1">
        <v>44107</v>
      </c>
      <c r="B90">
        <v>3986</v>
      </c>
      <c r="C90">
        <v>397</v>
      </c>
      <c r="D90">
        <v>3589</v>
      </c>
      <c r="H90" s="1">
        <v>43260</v>
      </c>
      <c r="I90">
        <v>7895</v>
      </c>
      <c r="J90">
        <v>353048</v>
      </c>
      <c r="K90">
        <v>353048</v>
      </c>
      <c r="L90">
        <v>0</v>
      </c>
      <c r="N90" s="1">
        <v>43267</v>
      </c>
      <c r="O90">
        <v>8794</v>
      </c>
      <c r="P90">
        <v>342802</v>
      </c>
      <c r="Q90">
        <v>342802</v>
      </c>
      <c r="R90">
        <v>0</v>
      </c>
    </row>
    <row r="91" spans="1:18" x14ac:dyDescent="0.25">
      <c r="A91" s="1">
        <v>44114</v>
      </c>
      <c r="B91">
        <v>4423</v>
      </c>
      <c r="C91">
        <v>433</v>
      </c>
      <c r="D91">
        <v>3990</v>
      </c>
      <c r="H91" s="1">
        <v>43267</v>
      </c>
      <c r="I91">
        <v>8093</v>
      </c>
      <c r="J91">
        <v>361141</v>
      </c>
      <c r="K91">
        <v>361141</v>
      </c>
      <c r="L91">
        <v>0</v>
      </c>
      <c r="N91" s="1">
        <v>43274</v>
      </c>
      <c r="O91">
        <v>8182</v>
      </c>
      <c r="P91">
        <v>350984</v>
      </c>
      <c r="Q91">
        <v>350984</v>
      </c>
      <c r="R91">
        <v>0</v>
      </c>
    </row>
    <row r="92" spans="1:18" x14ac:dyDescent="0.25">
      <c r="A92" s="1">
        <v>44121</v>
      </c>
      <c r="B92">
        <v>5043</v>
      </c>
      <c r="C92">
        <v>461</v>
      </c>
      <c r="D92">
        <v>4582</v>
      </c>
      <c r="H92" s="1">
        <v>43274</v>
      </c>
      <c r="I92">
        <v>8738</v>
      </c>
      <c r="J92">
        <v>369879</v>
      </c>
      <c r="K92">
        <v>369879</v>
      </c>
      <c r="L92">
        <v>0</v>
      </c>
      <c r="N92" s="1">
        <v>43281</v>
      </c>
      <c r="O92">
        <v>8508</v>
      </c>
      <c r="P92">
        <v>359492</v>
      </c>
      <c r="Q92">
        <v>359492</v>
      </c>
      <c r="R92">
        <v>0</v>
      </c>
    </row>
    <row r="93" spans="1:18" x14ac:dyDescent="0.25">
      <c r="A93" s="1">
        <v>44128</v>
      </c>
      <c r="B93">
        <v>5777</v>
      </c>
      <c r="C93">
        <v>501</v>
      </c>
      <c r="D93">
        <v>5276</v>
      </c>
      <c r="H93" s="1">
        <v>43281</v>
      </c>
      <c r="I93">
        <v>8063</v>
      </c>
      <c r="J93">
        <v>377942</v>
      </c>
      <c r="K93">
        <v>377942</v>
      </c>
      <c r="L93">
        <v>0</v>
      </c>
      <c r="N93" s="1">
        <v>43288</v>
      </c>
      <c r="O93">
        <v>7163</v>
      </c>
      <c r="P93">
        <v>366655</v>
      </c>
      <c r="Q93">
        <v>366655</v>
      </c>
      <c r="R93">
        <v>0</v>
      </c>
    </row>
    <row r="94" spans="1:18" x14ac:dyDescent="0.25">
      <c r="A94" s="1">
        <v>44135</v>
      </c>
      <c r="B94">
        <v>6523</v>
      </c>
      <c r="C94">
        <v>556</v>
      </c>
      <c r="D94">
        <v>5967</v>
      </c>
      <c r="H94" s="1">
        <v>43288</v>
      </c>
      <c r="I94">
        <v>7955</v>
      </c>
      <c r="J94">
        <v>385897</v>
      </c>
      <c r="K94">
        <v>385897</v>
      </c>
      <c r="L94">
        <v>0</v>
      </c>
      <c r="N94" s="1">
        <v>43295</v>
      </c>
      <c r="O94">
        <v>8713</v>
      </c>
      <c r="P94">
        <v>375368</v>
      </c>
      <c r="Q94">
        <v>375368</v>
      </c>
      <c r="R94">
        <v>0</v>
      </c>
    </row>
    <row r="95" spans="1:18" x14ac:dyDescent="0.25">
      <c r="A95" s="1">
        <v>44142</v>
      </c>
      <c r="B95">
        <v>7317</v>
      </c>
      <c r="C95">
        <v>607</v>
      </c>
      <c r="D95">
        <v>6710</v>
      </c>
      <c r="H95" s="1">
        <v>43295</v>
      </c>
      <c r="I95">
        <v>9150</v>
      </c>
      <c r="J95">
        <v>395047</v>
      </c>
      <c r="K95">
        <v>395047</v>
      </c>
      <c r="L95">
        <v>0</v>
      </c>
      <c r="N95" s="1">
        <v>43302</v>
      </c>
      <c r="O95">
        <v>8790</v>
      </c>
      <c r="P95">
        <v>384158</v>
      </c>
      <c r="Q95">
        <v>384158</v>
      </c>
      <c r="R95">
        <v>0</v>
      </c>
    </row>
    <row r="96" spans="1:18" x14ac:dyDescent="0.25">
      <c r="A96" s="1">
        <v>44149</v>
      </c>
      <c r="B96">
        <v>8299</v>
      </c>
      <c r="C96">
        <v>670</v>
      </c>
      <c r="D96">
        <v>7629</v>
      </c>
      <c r="H96" s="1">
        <v>43302</v>
      </c>
      <c r="I96">
        <v>7746</v>
      </c>
      <c r="J96">
        <v>402793</v>
      </c>
      <c r="K96">
        <v>402793</v>
      </c>
      <c r="L96">
        <v>0</v>
      </c>
      <c r="N96" s="1">
        <v>43309</v>
      </c>
      <c r="O96">
        <v>8247</v>
      </c>
      <c r="P96">
        <v>392405</v>
      </c>
      <c r="Q96">
        <v>392405</v>
      </c>
      <c r="R96">
        <v>0</v>
      </c>
    </row>
    <row r="97" spans="1:18" x14ac:dyDescent="0.25">
      <c r="A97" s="1">
        <v>44156</v>
      </c>
      <c r="B97">
        <v>9766</v>
      </c>
      <c r="C97">
        <v>736</v>
      </c>
      <c r="D97">
        <v>9030</v>
      </c>
      <c r="H97" s="1">
        <v>43309</v>
      </c>
      <c r="I97">
        <v>7783</v>
      </c>
      <c r="J97">
        <v>410576</v>
      </c>
      <c r="K97">
        <v>410576</v>
      </c>
      <c r="L97">
        <v>0</v>
      </c>
      <c r="N97" s="1">
        <v>43316</v>
      </c>
      <c r="O97">
        <v>8529</v>
      </c>
      <c r="P97">
        <v>400934</v>
      </c>
      <c r="Q97">
        <v>400934</v>
      </c>
      <c r="R97">
        <v>0</v>
      </c>
    </row>
    <row r="98" spans="1:18" x14ac:dyDescent="0.25">
      <c r="A98" s="1">
        <v>44163</v>
      </c>
      <c r="B98">
        <v>11343</v>
      </c>
      <c r="C98">
        <v>789</v>
      </c>
      <c r="D98">
        <v>10554</v>
      </c>
      <c r="H98" s="1">
        <v>43316</v>
      </c>
      <c r="I98">
        <v>7660</v>
      </c>
      <c r="J98">
        <v>418236</v>
      </c>
      <c r="K98">
        <v>418236</v>
      </c>
      <c r="L98">
        <v>0</v>
      </c>
      <c r="N98" s="1">
        <v>43323</v>
      </c>
      <c r="O98">
        <v>7807</v>
      </c>
      <c r="P98">
        <v>408741</v>
      </c>
      <c r="Q98">
        <v>408741</v>
      </c>
      <c r="R98">
        <v>0</v>
      </c>
    </row>
    <row r="99" spans="1:18" x14ac:dyDescent="0.25">
      <c r="A99" s="1">
        <v>44170</v>
      </c>
      <c r="B99">
        <v>14405</v>
      </c>
      <c r="C99">
        <v>856</v>
      </c>
      <c r="D99">
        <v>13549</v>
      </c>
      <c r="H99" s="1">
        <v>43323</v>
      </c>
      <c r="I99">
        <v>7263</v>
      </c>
      <c r="J99">
        <v>425499</v>
      </c>
      <c r="K99">
        <v>425499</v>
      </c>
      <c r="L99">
        <v>0</v>
      </c>
      <c r="N99" s="1">
        <v>43330</v>
      </c>
      <c r="O99">
        <v>8234</v>
      </c>
      <c r="P99">
        <v>416975</v>
      </c>
      <c r="Q99">
        <v>416975</v>
      </c>
      <c r="R99">
        <v>0</v>
      </c>
    </row>
    <row r="100" spans="1:18" x14ac:dyDescent="0.25">
      <c r="A100" s="1">
        <v>44177</v>
      </c>
      <c r="B100">
        <v>17870</v>
      </c>
      <c r="C100">
        <v>887</v>
      </c>
      <c r="D100">
        <v>16983</v>
      </c>
      <c r="H100" s="1">
        <v>43330</v>
      </c>
      <c r="I100">
        <v>7271</v>
      </c>
      <c r="J100">
        <v>432770</v>
      </c>
      <c r="K100">
        <v>432770</v>
      </c>
      <c r="L100">
        <v>0</v>
      </c>
      <c r="N100" s="1">
        <v>43337</v>
      </c>
      <c r="O100">
        <v>8250</v>
      </c>
      <c r="P100">
        <v>425225</v>
      </c>
      <c r="Q100">
        <v>425225</v>
      </c>
      <c r="R100">
        <v>0</v>
      </c>
    </row>
    <row r="101" spans="1:18" x14ac:dyDescent="0.25">
      <c r="A101" s="1">
        <v>44184</v>
      </c>
      <c r="B101">
        <v>20841</v>
      </c>
      <c r="C101">
        <v>921</v>
      </c>
      <c r="D101">
        <v>19920</v>
      </c>
      <c r="H101" s="1">
        <v>43337</v>
      </c>
      <c r="I101">
        <v>7153</v>
      </c>
      <c r="J101">
        <v>439923</v>
      </c>
      <c r="K101">
        <v>439923</v>
      </c>
      <c r="L101">
        <v>0</v>
      </c>
      <c r="N101" s="1">
        <v>43344</v>
      </c>
      <c r="O101">
        <v>8087</v>
      </c>
      <c r="P101">
        <v>433312</v>
      </c>
      <c r="Q101">
        <v>433312</v>
      </c>
      <c r="R101">
        <v>0</v>
      </c>
    </row>
    <row r="102" spans="1:18" x14ac:dyDescent="0.25">
      <c r="A102" s="1">
        <v>44191</v>
      </c>
      <c r="B102">
        <v>23455</v>
      </c>
      <c r="C102">
        <v>957</v>
      </c>
      <c r="D102">
        <v>22498</v>
      </c>
      <c r="H102" s="1">
        <v>43344</v>
      </c>
      <c r="I102">
        <v>9262</v>
      </c>
      <c r="J102">
        <v>449185</v>
      </c>
      <c r="K102">
        <v>449185</v>
      </c>
      <c r="L102">
        <v>0</v>
      </c>
      <c r="N102" s="1">
        <v>43351</v>
      </c>
      <c r="O102">
        <v>8280</v>
      </c>
      <c r="P102">
        <v>441592</v>
      </c>
      <c r="Q102">
        <v>441592</v>
      </c>
      <c r="R102">
        <v>0</v>
      </c>
    </row>
    <row r="103" spans="1:18" x14ac:dyDescent="0.25">
      <c r="A103" s="1">
        <v>44198</v>
      </c>
      <c r="B103">
        <v>25213</v>
      </c>
      <c r="C103">
        <v>1002</v>
      </c>
      <c r="D103">
        <v>24211</v>
      </c>
      <c r="H103" s="1">
        <v>43351</v>
      </c>
      <c r="I103">
        <v>8020</v>
      </c>
      <c r="J103">
        <v>457205</v>
      </c>
      <c r="K103">
        <v>457205</v>
      </c>
      <c r="L103">
        <v>0</v>
      </c>
      <c r="N103" s="1">
        <v>43358</v>
      </c>
      <c r="O103">
        <v>9459</v>
      </c>
      <c r="P103">
        <v>451051</v>
      </c>
      <c r="Q103">
        <v>451051</v>
      </c>
      <c r="R103">
        <v>0</v>
      </c>
    </row>
    <row r="104" spans="1:18" x14ac:dyDescent="0.25">
      <c r="A104" s="1">
        <v>44205</v>
      </c>
      <c r="B104">
        <v>25684</v>
      </c>
      <c r="C104">
        <v>1037</v>
      </c>
      <c r="D104">
        <v>24647</v>
      </c>
      <c r="H104" s="1">
        <v>43358</v>
      </c>
      <c r="I104">
        <v>7238</v>
      </c>
      <c r="J104">
        <v>464443</v>
      </c>
      <c r="K104">
        <v>464443</v>
      </c>
      <c r="L104">
        <v>0</v>
      </c>
      <c r="N104" s="1">
        <v>43365</v>
      </c>
      <c r="O104">
        <v>8058</v>
      </c>
      <c r="P104">
        <v>459109</v>
      </c>
      <c r="Q104">
        <v>459109</v>
      </c>
      <c r="R104">
        <v>0</v>
      </c>
    </row>
    <row r="105" spans="1:18" x14ac:dyDescent="0.25">
      <c r="A105" s="1">
        <v>44212</v>
      </c>
      <c r="B105">
        <v>26246</v>
      </c>
      <c r="C105">
        <v>1078</v>
      </c>
      <c r="D105">
        <v>25168</v>
      </c>
      <c r="H105" s="1">
        <v>43365</v>
      </c>
      <c r="I105">
        <v>7596</v>
      </c>
      <c r="J105">
        <v>472039</v>
      </c>
      <c r="K105">
        <v>472039</v>
      </c>
      <c r="L105">
        <v>0</v>
      </c>
      <c r="N105" s="1">
        <v>43372</v>
      </c>
      <c r="O105">
        <v>7654</v>
      </c>
      <c r="P105">
        <v>466763</v>
      </c>
      <c r="Q105">
        <v>466763</v>
      </c>
      <c r="R105">
        <v>0</v>
      </c>
    </row>
    <row r="106" spans="1:18" x14ac:dyDescent="0.25">
      <c r="A106" s="1">
        <v>44219</v>
      </c>
      <c r="B106">
        <v>26976</v>
      </c>
      <c r="C106">
        <v>1103</v>
      </c>
      <c r="D106">
        <v>25873</v>
      </c>
      <c r="H106" s="1">
        <v>43372</v>
      </c>
      <c r="I106">
        <v>6888</v>
      </c>
      <c r="J106">
        <v>478927</v>
      </c>
      <c r="K106">
        <v>478927</v>
      </c>
      <c r="L106">
        <v>0</v>
      </c>
      <c r="N106" s="1">
        <v>43379</v>
      </c>
      <c r="O106">
        <v>7525</v>
      </c>
      <c r="P106">
        <v>474288</v>
      </c>
      <c r="Q106">
        <v>474288</v>
      </c>
      <c r="R106">
        <v>0</v>
      </c>
    </row>
    <row r="107" spans="1:18" x14ac:dyDescent="0.25">
      <c r="A107" s="1">
        <v>44226</v>
      </c>
      <c r="B107">
        <v>30646</v>
      </c>
      <c r="C107">
        <v>1132</v>
      </c>
      <c r="D107">
        <v>29514</v>
      </c>
      <c r="H107" s="1">
        <v>43379</v>
      </c>
      <c r="I107">
        <v>6693</v>
      </c>
      <c r="J107">
        <v>485620</v>
      </c>
      <c r="K107">
        <v>485620</v>
      </c>
      <c r="L107">
        <v>0</v>
      </c>
      <c r="N107" s="1">
        <v>43386</v>
      </c>
      <c r="O107">
        <v>6382</v>
      </c>
      <c r="P107">
        <v>480670</v>
      </c>
      <c r="Q107">
        <v>480670</v>
      </c>
      <c r="R107">
        <v>0</v>
      </c>
    </row>
    <row r="108" spans="1:18" x14ac:dyDescent="0.25">
      <c r="A108" s="1">
        <v>44233</v>
      </c>
      <c r="B108">
        <v>35083</v>
      </c>
      <c r="C108">
        <v>1169</v>
      </c>
      <c r="D108">
        <v>33914</v>
      </c>
      <c r="H108" s="1">
        <v>43386</v>
      </c>
      <c r="I108">
        <v>6580</v>
      </c>
      <c r="J108">
        <v>492200</v>
      </c>
      <c r="K108">
        <v>492200</v>
      </c>
      <c r="L108">
        <v>0</v>
      </c>
      <c r="N108" s="1">
        <v>43393</v>
      </c>
      <c r="O108">
        <v>7782</v>
      </c>
      <c r="P108">
        <v>488452</v>
      </c>
      <c r="Q108">
        <v>488452</v>
      </c>
      <c r="R108">
        <v>0</v>
      </c>
    </row>
    <row r="109" spans="1:18" x14ac:dyDescent="0.25">
      <c r="A109" s="1">
        <v>44240</v>
      </c>
      <c r="B109">
        <v>39586</v>
      </c>
      <c r="C109">
        <v>1238</v>
      </c>
      <c r="D109">
        <v>38348</v>
      </c>
      <c r="H109" s="1">
        <v>43393</v>
      </c>
      <c r="I109">
        <v>7538</v>
      </c>
      <c r="J109">
        <v>499738</v>
      </c>
      <c r="K109">
        <v>499738</v>
      </c>
      <c r="L109">
        <v>0</v>
      </c>
      <c r="N109" s="1">
        <v>43400</v>
      </c>
      <c r="O109">
        <v>9063</v>
      </c>
      <c r="P109">
        <v>497515</v>
      </c>
      <c r="Q109">
        <v>497515</v>
      </c>
      <c r="R109">
        <v>0</v>
      </c>
    </row>
    <row r="110" spans="1:18" x14ac:dyDescent="0.25">
      <c r="A110" s="1">
        <v>44247</v>
      </c>
      <c r="B110">
        <v>43192</v>
      </c>
      <c r="C110">
        <v>1320</v>
      </c>
      <c r="D110">
        <v>41872</v>
      </c>
      <c r="H110" s="1">
        <v>43400</v>
      </c>
      <c r="I110">
        <v>9119</v>
      </c>
      <c r="J110">
        <v>508857</v>
      </c>
      <c r="K110">
        <v>508857</v>
      </c>
      <c r="L110">
        <v>0</v>
      </c>
      <c r="N110" s="1">
        <v>43407</v>
      </c>
      <c r="O110">
        <v>8672</v>
      </c>
      <c r="P110">
        <v>506187</v>
      </c>
      <c r="Q110">
        <v>506187</v>
      </c>
      <c r="R110">
        <v>0</v>
      </c>
    </row>
    <row r="111" spans="1:18" x14ac:dyDescent="0.25">
      <c r="A111" s="1">
        <v>44254</v>
      </c>
      <c r="B111">
        <v>47591</v>
      </c>
      <c r="C111">
        <v>1424</v>
      </c>
      <c r="D111">
        <v>46167</v>
      </c>
      <c r="H111" s="1">
        <v>43407</v>
      </c>
      <c r="I111">
        <v>9836</v>
      </c>
      <c r="J111">
        <v>518693</v>
      </c>
      <c r="K111">
        <v>518693</v>
      </c>
      <c r="L111">
        <v>0</v>
      </c>
      <c r="N111" s="1">
        <v>43414</v>
      </c>
      <c r="O111">
        <v>7530</v>
      </c>
      <c r="P111">
        <v>513717</v>
      </c>
      <c r="Q111">
        <v>513717</v>
      </c>
      <c r="R111">
        <v>0</v>
      </c>
    </row>
    <row r="112" spans="1:18" x14ac:dyDescent="0.25">
      <c r="A112" s="1">
        <v>44261</v>
      </c>
      <c r="B112">
        <v>52724</v>
      </c>
      <c r="C112">
        <v>1679</v>
      </c>
      <c r="D112">
        <v>51045</v>
      </c>
      <c r="H112" s="1">
        <v>43414</v>
      </c>
      <c r="I112">
        <v>8734</v>
      </c>
      <c r="J112">
        <v>527427</v>
      </c>
      <c r="K112">
        <v>527427</v>
      </c>
      <c r="L112">
        <v>0</v>
      </c>
      <c r="N112" s="1">
        <v>43421</v>
      </c>
      <c r="O112">
        <v>8529</v>
      </c>
      <c r="P112">
        <v>522246</v>
      </c>
      <c r="Q112">
        <v>522246</v>
      </c>
      <c r="R112">
        <v>0</v>
      </c>
    </row>
    <row r="113" spans="1:18" x14ac:dyDescent="0.25">
      <c r="A113" s="1">
        <v>44268</v>
      </c>
      <c r="B113">
        <v>58936</v>
      </c>
      <c r="C113">
        <v>2044</v>
      </c>
      <c r="D113">
        <v>56892</v>
      </c>
      <c r="H113" s="1">
        <v>43421</v>
      </c>
      <c r="I113">
        <v>9331</v>
      </c>
      <c r="J113">
        <v>536758</v>
      </c>
      <c r="K113">
        <v>536758</v>
      </c>
      <c r="L113">
        <v>0</v>
      </c>
      <c r="N113" s="1">
        <v>43428</v>
      </c>
      <c r="O113">
        <v>5831</v>
      </c>
      <c r="P113">
        <v>528077</v>
      </c>
      <c r="Q113">
        <v>528077</v>
      </c>
      <c r="R113">
        <v>0</v>
      </c>
    </row>
    <row r="114" spans="1:18" x14ac:dyDescent="0.25">
      <c r="A114" s="1">
        <v>44275</v>
      </c>
      <c r="B114">
        <v>63474</v>
      </c>
      <c r="C114">
        <v>2389</v>
      </c>
      <c r="D114">
        <v>61085</v>
      </c>
      <c r="H114" s="1">
        <v>43428</v>
      </c>
      <c r="I114">
        <v>7457</v>
      </c>
      <c r="J114">
        <v>544215</v>
      </c>
      <c r="K114">
        <v>544215</v>
      </c>
      <c r="L114">
        <v>0</v>
      </c>
      <c r="N114" s="1">
        <v>43435</v>
      </c>
      <c r="O114">
        <v>9605</v>
      </c>
      <c r="P114">
        <v>537682</v>
      </c>
      <c r="Q114">
        <v>537682</v>
      </c>
      <c r="R114">
        <v>0</v>
      </c>
    </row>
    <row r="115" spans="1:18" x14ac:dyDescent="0.25">
      <c r="A115" s="1">
        <v>44282</v>
      </c>
      <c r="B115">
        <v>68977</v>
      </c>
      <c r="C115">
        <v>2726</v>
      </c>
      <c r="D115">
        <v>66251</v>
      </c>
      <c r="H115" s="1">
        <v>43435</v>
      </c>
      <c r="I115">
        <v>13081</v>
      </c>
      <c r="J115">
        <v>557296</v>
      </c>
      <c r="K115">
        <v>557296</v>
      </c>
      <c r="L115">
        <v>0</v>
      </c>
      <c r="N115" s="1">
        <v>43442</v>
      </c>
      <c r="O115">
        <v>10079</v>
      </c>
      <c r="P115">
        <v>547761</v>
      </c>
      <c r="Q115">
        <v>547761</v>
      </c>
      <c r="R115">
        <v>0</v>
      </c>
    </row>
    <row r="116" spans="1:18" x14ac:dyDescent="0.25">
      <c r="A116" s="1">
        <v>44289</v>
      </c>
      <c r="B116">
        <v>72499</v>
      </c>
      <c r="C116">
        <v>2912</v>
      </c>
      <c r="D116">
        <v>69587</v>
      </c>
      <c r="H116" s="1">
        <v>43442</v>
      </c>
      <c r="I116">
        <v>10226</v>
      </c>
      <c r="J116">
        <v>567522</v>
      </c>
      <c r="K116">
        <v>567522</v>
      </c>
      <c r="L116">
        <v>0</v>
      </c>
      <c r="N116" s="1">
        <v>43449</v>
      </c>
      <c r="O116">
        <v>11281</v>
      </c>
      <c r="P116">
        <v>559042</v>
      </c>
      <c r="Q116">
        <v>559042</v>
      </c>
      <c r="R116">
        <v>0</v>
      </c>
    </row>
    <row r="117" spans="1:18" x14ac:dyDescent="0.25">
      <c r="A117" s="1">
        <v>44296</v>
      </c>
      <c r="B117">
        <v>77656</v>
      </c>
      <c r="C117">
        <v>3186</v>
      </c>
      <c r="D117">
        <v>74470</v>
      </c>
      <c r="H117" s="1">
        <v>43449</v>
      </c>
      <c r="I117">
        <v>10352</v>
      </c>
      <c r="J117">
        <v>577874</v>
      </c>
      <c r="K117">
        <v>577874</v>
      </c>
      <c r="L117">
        <v>0</v>
      </c>
      <c r="N117" s="1">
        <v>43456</v>
      </c>
      <c r="O117">
        <v>11893</v>
      </c>
      <c r="P117">
        <v>570935</v>
      </c>
      <c r="Q117">
        <v>570935</v>
      </c>
      <c r="R117">
        <v>0</v>
      </c>
    </row>
    <row r="118" spans="1:18" x14ac:dyDescent="0.25">
      <c r="A118" s="1">
        <v>44303</v>
      </c>
      <c r="B118">
        <v>81492</v>
      </c>
      <c r="C118">
        <v>3416</v>
      </c>
      <c r="D118">
        <v>78076</v>
      </c>
      <c r="H118" s="1">
        <v>43456</v>
      </c>
      <c r="I118">
        <v>12136</v>
      </c>
      <c r="J118">
        <v>590010</v>
      </c>
      <c r="K118">
        <v>590010</v>
      </c>
      <c r="L118">
        <v>0</v>
      </c>
      <c r="N118" s="1">
        <v>43463</v>
      </c>
      <c r="O118">
        <v>6962</v>
      </c>
      <c r="P118">
        <v>577897</v>
      </c>
      <c r="Q118">
        <v>577897</v>
      </c>
      <c r="R118">
        <v>0</v>
      </c>
    </row>
    <row r="119" spans="1:18" x14ac:dyDescent="0.25">
      <c r="A119" s="1">
        <v>44310</v>
      </c>
      <c r="B119">
        <v>85959</v>
      </c>
      <c r="C119">
        <v>4060</v>
      </c>
      <c r="D119">
        <v>81899</v>
      </c>
      <c r="H119" s="1">
        <v>43463</v>
      </c>
      <c r="I119">
        <v>13060</v>
      </c>
      <c r="J119">
        <v>603070</v>
      </c>
      <c r="K119">
        <v>603070</v>
      </c>
      <c r="L119">
        <v>0</v>
      </c>
      <c r="N119" s="1">
        <v>43470</v>
      </c>
      <c r="O119">
        <v>10782</v>
      </c>
      <c r="P119">
        <v>588679</v>
      </c>
      <c r="Q119">
        <v>588679</v>
      </c>
      <c r="R119">
        <v>0</v>
      </c>
    </row>
    <row r="120" spans="1:18" x14ac:dyDescent="0.25">
      <c r="A120" s="1">
        <v>44317</v>
      </c>
      <c r="B120">
        <v>89462</v>
      </c>
      <c r="C120">
        <v>4476</v>
      </c>
      <c r="D120">
        <v>84986</v>
      </c>
      <c r="H120" s="1">
        <v>43470</v>
      </c>
      <c r="I120">
        <v>13943</v>
      </c>
      <c r="J120">
        <v>617013</v>
      </c>
      <c r="K120">
        <v>617013</v>
      </c>
      <c r="L120">
        <v>0</v>
      </c>
      <c r="N120" s="1">
        <v>43477</v>
      </c>
      <c r="O120">
        <v>12786</v>
      </c>
      <c r="P120">
        <v>601465</v>
      </c>
      <c r="Q120">
        <v>601465</v>
      </c>
      <c r="R120">
        <v>0</v>
      </c>
    </row>
    <row r="121" spans="1:18" x14ac:dyDescent="0.25">
      <c r="A121" s="1">
        <v>44324</v>
      </c>
      <c r="B121">
        <v>100239</v>
      </c>
      <c r="C121">
        <v>4884</v>
      </c>
      <c r="D121">
        <v>95355</v>
      </c>
      <c r="H121" s="1">
        <v>43477</v>
      </c>
      <c r="I121">
        <v>15027</v>
      </c>
      <c r="J121">
        <v>632040</v>
      </c>
      <c r="K121">
        <v>632040</v>
      </c>
      <c r="L121">
        <v>0</v>
      </c>
      <c r="N121" s="1">
        <v>43484</v>
      </c>
      <c r="O121">
        <v>12830</v>
      </c>
      <c r="P121">
        <v>614295</v>
      </c>
      <c r="Q121">
        <v>614295</v>
      </c>
      <c r="R121">
        <v>0</v>
      </c>
    </row>
    <row r="122" spans="1:18" x14ac:dyDescent="0.25">
      <c r="A122" s="1">
        <v>44331</v>
      </c>
      <c r="B122">
        <v>103850</v>
      </c>
      <c r="C122">
        <v>5311</v>
      </c>
      <c r="D122">
        <v>98539</v>
      </c>
      <c r="H122" s="1">
        <v>43484</v>
      </c>
      <c r="I122">
        <v>12178</v>
      </c>
      <c r="J122">
        <v>644218</v>
      </c>
      <c r="K122">
        <v>644218</v>
      </c>
      <c r="L122">
        <v>0</v>
      </c>
      <c r="N122" s="1">
        <v>43491</v>
      </c>
      <c r="O122">
        <v>11907</v>
      </c>
      <c r="P122">
        <v>626202</v>
      </c>
      <c r="Q122">
        <v>626202</v>
      </c>
      <c r="R122">
        <v>0</v>
      </c>
    </row>
    <row r="123" spans="1:18" x14ac:dyDescent="0.25">
      <c r="A123" s="1">
        <v>44338</v>
      </c>
      <c r="B123">
        <v>107378</v>
      </c>
      <c r="C123">
        <v>5764</v>
      </c>
      <c r="D123">
        <v>101614</v>
      </c>
      <c r="H123" s="1">
        <v>43491</v>
      </c>
      <c r="I123">
        <v>10817</v>
      </c>
      <c r="J123">
        <v>655035</v>
      </c>
      <c r="K123">
        <v>655035</v>
      </c>
      <c r="L123">
        <v>0</v>
      </c>
      <c r="N123" s="1">
        <v>43498</v>
      </c>
      <c r="O123">
        <v>10268</v>
      </c>
      <c r="P123">
        <v>636470</v>
      </c>
      <c r="Q123">
        <v>636470</v>
      </c>
      <c r="R123">
        <v>0</v>
      </c>
    </row>
    <row r="124" spans="1:18" x14ac:dyDescent="0.25">
      <c r="A124" s="1">
        <v>44345</v>
      </c>
      <c r="B124">
        <v>111145</v>
      </c>
      <c r="C124">
        <v>6258</v>
      </c>
      <c r="D124">
        <v>104887</v>
      </c>
      <c r="H124" s="1">
        <v>43498</v>
      </c>
      <c r="I124">
        <v>10291</v>
      </c>
      <c r="J124">
        <v>665326</v>
      </c>
      <c r="K124">
        <v>665326</v>
      </c>
      <c r="L124">
        <v>0</v>
      </c>
      <c r="N124" s="1">
        <v>43505</v>
      </c>
      <c r="O124">
        <v>11462</v>
      </c>
      <c r="P124">
        <v>647932</v>
      </c>
      <c r="Q124">
        <v>647932</v>
      </c>
      <c r="R124">
        <v>0</v>
      </c>
    </row>
    <row r="125" spans="1:18" x14ac:dyDescent="0.25">
      <c r="A125" s="1">
        <v>44352</v>
      </c>
      <c r="B125">
        <v>114342</v>
      </c>
      <c r="C125">
        <v>6799</v>
      </c>
      <c r="D125">
        <v>107543</v>
      </c>
      <c r="H125" s="1">
        <v>43505</v>
      </c>
      <c r="I125">
        <v>11090</v>
      </c>
      <c r="J125">
        <v>676416</v>
      </c>
      <c r="K125">
        <v>676416</v>
      </c>
      <c r="L125">
        <v>0</v>
      </c>
      <c r="N125" s="1">
        <v>43512</v>
      </c>
      <c r="O125">
        <v>10174</v>
      </c>
      <c r="P125">
        <v>658106</v>
      </c>
      <c r="Q125">
        <v>658106</v>
      </c>
      <c r="R125">
        <v>0</v>
      </c>
    </row>
    <row r="126" spans="1:18" x14ac:dyDescent="0.25">
      <c r="A126" s="1">
        <v>44359</v>
      </c>
      <c r="B126">
        <v>118112</v>
      </c>
      <c r="C126">
        <v>7320</v>
      </c>
      <c r="D126">
        <v>110792</v>
      </c>
      <c r="H126" s="1">
        <v>43512</v>
      </c>
      <c r="I126">
        <v>9206</v>
      </c>
      <c r="J126">
        <v>685622</v>
      </c>
      <c r="K126">
        <v>685622</v>
      </c>
      <c r="L126">
        <v>0</v>
      </c>
      <c r="N126" s="1">
        <v>43519</v>
      </c>
      <c r="O126">
        <v>10719</v>
      </c>
      <c r="P126">
        <v>668825</v>
      </c>
      <c r="Q126">
        <v>668825</v>
      </c>
      <c r="R126">
        <v>0</v>
      </c>
    </row>
    <row r="127" spans="1:18" x14ac:dyDescent="0.25">
      <c r="A127" s="1">
        <v>44366</v>
      </c>
      <c r="B127">
        <v>122343</v>
      </c>
      <c r="C127">
        <v>7808</v>
      </c>
      <c r="D127">
        <v>114535</v>
      </c>
      <c r="H127" s="1">
        <v>43519</v>
      </c>
      <c r="I127">
        <v>8944</v>
      </c>
      <c r="J127">
        <v>694566</v>
      </c>
      <c r="K127">
        <v>694566</v>
      </c>
      <c r="L127">
        <v>0</v>
      </c>
      <c r="N127" s="1">
        <v>43526</v>
      </c>
      <c r="O127">
        <v>9623</v>
      </c>
      <c r="P127">
        <v>678448</v>
      </c>
      <c r="Q127">
        <v>678448</v>
      </c>
      <c r="R127">
        <v>0</v>
      </c>
    </row>
    <row r="128" spans="1:18" x14ac:dyDescent="0.25">
      <c r="A128" s="1">
        <v>44373</v>
      </c>
      <c r="B128">
        <v>125478</v>
      </c>
      <c r="C128">
        <v>8362</v>
      </c>
      <c r="D128">
        <v>117116</v>
      </c>
      <c r="H128" s="1">
        <v>43526</v>
      </c>
      <c r="I128">
        <v>8710</v>
      </c>
      <c r="J128">
        <v>703276</v>
      </c>
      <c r="K128">
        <v>703276</v>
      </c>
      <c r="L128">
        <v>0</v>
      </c>
      <c r="N128" s="1">
        <v>43533</v>
      </c>
      <c r="O128">
        <v>9780</v>
      </c>
      <c r="P128">
        <v>688228</v>
      </c>
      <c r="Q128">
        <v>688228</v>
      </c>
      <c r="R128">
        <v>0</v>
      </c>
    </row>
    <row r="129" spans="1:18" x14ac:dyDescent="0.25">
      <c r="A129" s="1">
        <v>44380</v>
      </c>
      <c r="B129">
        <v>127317</v>
      </c>
      <c r="C129">
        <v>8928</v>
      </c>
      <c r="D129">
        <v>118389</v>
      </c>
      <c r="H129" s="1">
        <v>43533</v>
      </c>
      <c r="I129">
        <v>9139</v>
      </c>
      <c r="J129">
        <v>712415</v>
      </c>
      <c r="K129">
        <v>712415</v>
      </c>
      <c r="L129">
        <v>0</v>
      </c>
      <c r="N129" s="1">
        <v>43540</v>
      </c>
      <c r="O129">
        <v>9990</v>
      </c>
      <c r="P129">
        <v>698218</v>
      </c>
      <c r="Q129">
        <v>698218</v>
      </c>
      <c r="R129">
        <v>0</v>
      </c>
    </row>
    <row r="130" spans="1:18" x14ac:dyDescent="0.25">
      <c r="A130" s="1">
        <v>44387</v>
      </c>
      <c r="B130">
        <v>128377</v>
      </c>
      <c r="C130">
        <v>9218</v>
      </c>
      <c r="D130">
        <v>119159</v>
      </c>
      <c r="H130" s="1">
        <v>43540</v>
      </c>
      <c r="I130">
        <v>8370</v>
      </c>
      <c r="J130">
        <v>720785</v>
      </c>
      <c r="K130">
        <v>720785</v>
      </c>
      <c r="L130">
        <v>0</v>
      </c>
      <c r="N130" s="1">
        <v>43547</v>
      </c>
      <c r="O130">
        <v>9791</v>
      </c>
      <c r="P130">
        <v>708009</v>
      </c>
      <c r="Q130">
        <v>708009</v>
      </c>
      <c r="R130">
        <v>0</v>
      </c>
    </row>
    <row r="131" spans="1:18" x14ac:dyDescent="0.25">
      <c r="A131" s="1">
        <v>44394</v>
      </c>
      <c r="B131">
        <v>130579</v>
      </c>
      <c r="C131">
        <v>9487</v>
      </c>
      <c r="D131">
        <v>121092</v>
      </c>
      <c r="H131" s="1">
        <v>43547</v>
      </c>
      <c r="I131">
        <v>8154</v>
      </c>
      <c r="J131">
        <v>728939</v>
      </c>
      <c r="K131">
        <v>728939</v>
      </c>
      <c r="L131">
        <v>0</v>
      </c>
      <c r="N131" s="1">
        <v>43554</v>
      </c>
      <c r="O131">
        <v>9086</v>
      </c>
      <c r="P131">
        <v>717095</v>
      </c>
      <c r="Q131">
        <v>717095</v>
      </c>
      <c r="R131">
        <v>0</v>
      </c>
    </row>
    <row r="132" spans="1:18" x14ac:dyDescent="0.25">
      <c r="A132" s="1">
        <v>44401</v>
      </c>
      <c r="B132">
        <v>134184</v>
      </c>
      <c r="C132">
        <v>9689</v>
      </c>
      <c r="D132">
        <v>124495</v>
      </c>
      <c r="H132" s="1">
        <v>43554</v>
      </c>
      <c r="I132">
        <v>7797</v>
      </c>
      <c r="J132">
        <v>736736</v>
      </c>
      <c r="K132">
        <v>736736</v>
      </c>
      <c r="L132">
        <v>0</v>
      </c>
      <c r="N132" s="1">
        <v>43561</v>
      </c>
      <c r="O132">
        <v>9972</v>
      </c>
      <c r="P132">
        <v>727067</v>
      </c>
      <c r="Q132">
        <v>727067</v>
      </c>
      <c r="R132">
        <v>0</v>
      </c>
    </row>
    <row r="133" spans="1:18" x14ac:dyDescent="0.25">
      <c r="A133" s="1">
        <v>44408</v>
      </c>
      <c r="B133">
        <v>138076</v>
      </c>
      <c r="C133">
        <v>9910</v>
      </c>
      <c r="D133">
        <v>128166</v>
      </c>
      <c r="H133" s="1">
        <v>43561</v>
      </c>
      <c r="I133">
        <v>9495</v>
      </c>
      <c r="J133">
        <v>746231</v>
      </c>
      <c r="K133">
        <v>746231</v>
      </c>
      <c r="L133">
        <v>0</v>
      </c>
      <c r="N133" s="1">
        <v>43568</v>
      </c>
      <c r="O133">
        <v>9422</v>
      </c>
      <c r="P133">
        <v>736489</v>
      </c>
      <c r="Q133">
        <v>736489</v>
      </c>
      <c r="R133">
        <v>0</v>
      </c>
    </row>
    <row r="134" spans="1:18" x14ac:dyDescent="0.25">
      <c r="A134" s="1">
        <v>44415</v>
      </c>
      <c r="B134">
        <v>142200</v>
      </c>
      <c r="C134">
        <v>10178</v>
      </c>
      <c r="D134">
        <v>132022</v>
      </c>
      <c r="H134" s="1">
        <v>43568</v>
      </c>
      <c r="I134">
        <v>8324</v>
      </c>
      <c r="J134">
        <v>754555</v>
      </c>
      <c r="K134">
        <v>754555</v>
      </c>
      <c r="L134">
        <v>0</v>
      </c>
      <c r="N134" s="1">
        <v>43575</v>
      </c>
      <c r="O134">
        <v>8478</v>
      </c>
      <c r="P134">
        <v>744967</v>
      </c>
      <c r="Q134">
        <v>744967</v>
      </c>
      <c r="R134">
        <v>0</v>
      </c>
    </row>
    <row r="135" spans="1:18" x14ac:dyDescent="0.25">
      <c r="A135" s="1">
        <v>44422</v>
      </c>
      <c r="B135">
        <v>146693</v>
      </c>
      <c r="C135">
        <v>10592</v>
      </c>
      <c r="D135">
        <v>136101</v>
      </c>
      <c r="H135" s="1">
        <v>43575</v>
      </c>
      <c r="I135">
        <v>8988</v>
      </c>
      <c r="J135">
        <v>763543</v>
      </c>
      <c r="K135">
        <v>763543</v>
      </c>
      <c r="L135">
        <v>0</v>
      </c>
      <c r="N135" s="1">
        <v>43582</v>
      </c>
      <c r="O135">
        <v>8831</v>
      </c>
      <c r="P135">
        <v>753798</v>
      </c>
      <c r="Q135">
        <v>753798</v>
      </c>
      <c r="R135">
        <v>0</v>
      </c>
    </row>
    <row r="136" spans="1:18" x14ac:dyDescent="0.25">
      <c r="A136" s="1">
        <v>44429</v>
      </c>
      <c r="B136">
        <v>149998</v>
      </c>
      <c r="C136">
        <v>10808</v>
      </c>
      <c r="D136">
        <v>139190</v>
      </c>
      <c r="H136" s="1">
        <v>43582</v>
      </c>
      <c r="I136">
        <v>8354</v>
      </c>
      <c r="J136">
        <v>771897</v>
      </c>
      <c r="K136">
        <v>771897</v>
      </c>
      <c r="L136">
        <v>0</v>
      </c>
      <c r="N136" s="1">
        <v>43589</v>
      </c>
      <c r="O136">
        <v>7971</v>
      </c>
      <c r="P136">
        <v>761769</v>
      </c>
      <c r="Q136">
        <v>761769</v>
      </c>
      <c r="R136">
        <v>0</v>
      </c>
    </row>
    <row r="137" spans="1:18" x14ac:dyDescent="0.25">
      <c r="A137" s="1">
        <v>44436</v>
      </c>
      <c r="B137">
        <v>170267</v>
      </c>
      <c r="C137">
        <v>11157</v>
      </c>
      <c r="D137">
        <v>159110</v>
      </c>
      <c r="H137" s="1">
        <v>43589</v>
      </c>
      <c r="I137">
        <v>7461</v>
      </c>
      <c r="J137">
        <v>779358</v>
      </c>
      <c r="K137">
        <v>779358</v>
      </c>
      <c r="L137">
        <v>0</v>
      </c>
      <c r="N137" s="1">
        <v>43596</v>
      </c>
      <c r="O137">
        <v>7039</v>
      </c>
      <c r="P137">
        <v>768808</v>
      </c>
      <c r="Q137">
        <v>768808</v>
      </c>
      <c r="R137">
        <v>0</v>
      </c>
    </row>
    <row r="138" spans="1:18" x14ac:dyDescent="0.25">
      <c r="A138" s="1">
        <v>44443</v>
      </c>
      <c r="B138">
        <v>173118</v>
      </c>
      <c r="C138">
        <v>11355</v>
      </c>
      <c r="D138">
        <v>161763</v>
      </c>
      <c r="H138" s="1">
        <v>43596</v>
      </c>
      <c r="I138">
        <v>7186</v>
      </c>
      <c r="J138">
        <v>786544</v>
      </c>
      <c r="K138">
        <v>786544</v>
      </c>
      <c r="L138">
        <v>0</v>
      </c>
      <c r="N138" s="1">
        <v>43603</v>
      </c>
      <c r="O138">
        <v>8351</v>
      </c>
      <c r="P138">
        <v>777159</v>
      </c>
      <c r="Q138">
        <v>777159</v>
      </c>
      <c r="R138">
        <v>0</v>
      </c>
    </row>
    <row r="139" spans="1:18" x14ac:dyDescent="0.25">
      <c r="A139" s="1">
        <v>44450</v>
      </c>
      <c r="B139">
        <v>175365</v>
      </c>
      <c r="C139">
        <v>11499</v>
      </c>
      <c r="D139">
        <v>163866</v>
      </c>
      <c r="H139" s="1">
        <v>43603</v>
      </c>
      <c r="I139">
        <v>6893</v>
      </c>
      <c r="J139">
        <v>793437</v>
      </c>
      <c r="K139">
        <v>793437</v>
      </c>
      <c r="L139">
        <v>0</v>
      </c>
      <c r="N139" s="1">
        <v>43610</v>
      </c>
      <c r="O139">
        <v>8328</v>
      </c>
      <c r="P139">
        <v>785487</v>
      </c>
      <c r="Q139">
        <v>785487</v>
      </c>
      <c r="R139">
        <v>0</v>
      </c>
    </row>
    <row r="140" spans="1:18" x14ac:dyDescent="0.25">
      <c r="A140" s="1">
        <v>44457</v>
      </c>
      <c r="B140">
        <v>177304</v>
      </c>
      <c r="C140">
        <v>11678</v>
      </c>
      <c r="D140">
        <v>165626</v>
      </c>
      <c r="H140" s="1">
        <v>43610</v>
      </c>
      <c r="I140">
        <v>7343</v>
      </c>
      <c r="J140">
        <v>800780</v>
      </c>
      <c r="K140">
        <v>800780</v>
      </c>
      <c r="L140">
        <v>0</v>
      </c>
      <c r="N140" s="1">
        <v>43617</v>
      </c>
      <c r="O140">
        <v>6352</v>
      </c>
      <c r="P140">
        <v>791839</v>
      </c>
      <c r="Q140">
        <v>791839</v>
      </c>
      <c r="R140">
        <v>0</v>
      </c>
    </row>
    <row r="141" spans="1:18" x14ac:dyDescent="0.25">
      <c r="A141" s="1">
        <v>44464</v>
      </c>
      <c r="B141">
        <v>179275</v>
      </c>
      <c r="C141">
        <v>11808</v>
      </c>
      <c r="D141">
        <v>167467</v>
      </c>
      <c r="H141" s="1">
        <v>43617</v>
      </c>
      <c r="I141">
        <v>7047</v>
      </c>
      <c r="J141">
        <v>807827</v>
      </c>
      <c r="K141">
        <v>807827</v>
      </c>
      <c r="L141">
        <v>0</v>
      </c>
      <c r="N141" s="1">
        <v>43624</v>
      </c>
      <c r="O141">
        <v>8206</v>
      </c>
      <c r="P141">
        <v>800045</v>
      </c>
      <c r="Q141">
        <v>800045</v>
      </c>
      <c r="R141">
        <v>0</v>
      </c>
    </row>
    <row r="142" spans="1:18" x14ac:dyDescent="0.25">
      <c r="A142" s="1">
        <v>44471</v>
      </c>
      <c r="B142">
        <v>181283</v>
      </c>
      <c r="C142">
        <v>11954</v>
      </c>
      <c r="D142">
        <v>169329</v>
      </c>
      <c r="H142" s="1">
        <v>43624</v>
      </c>
      <c r="I142">
        <v>9070</v>
      </c>
      <c r="J142">
        <v>816897</v>
      </c>
      <c r="K142">
        <v>816897</v>
      </c>
      <c r="L142">
        <v>0</v>
      </c>
      <c r="N142" s="1">
        <v>43631</v>
      </c>
      <c r="O142">
        <v>9273</v>
      </c>
      <c r="P142">
        <v>809318</v>
      </c>
      <c r="Q142">
        <v>809318</v>
      </c>
      <c r="R142">
        <v>0</v>
      </c>
    </row>
    <row r="143" spans="1:18" x14ac:dyDescent="0.25">
      <c r="A143" s="1">
        <v>44478</v>
      </c>
      <c r="B143">
        <v>182888</v>
      </c>
      <c r="C143">
        <v>12104</v>
      </c>
      <c r="D143">
        <v>170784</v>
      </c>
      <c r="H143" s="1">
        <v>43631</v>
      </c>
      <c r="I143">
        <v>8111</v>
      </c>
      <c r="J143">
        <v>825008</v>
      </c>
      <c r="K143">
        <v>825008</v>
      </c>
      <c r="L143">
        <v>0</v>
      </c>
      <c r="N143" s="1">
        <v>43638</v>
      </c>
      <c r="O143">
        <v>8015</v>
      </c>
      <c r="P143">
        <v>817333</v>
      </c>
      <c r="Q143">
        <v>817333</v>
      </c>
      <c r="R143">
        <v>0</v>
      </c>
    </row>
    <row r="144" spans="1:18" x14ac:dyDescent="0.25">
      <c r="A144" s="1">
        <v>44485</v>
      </c>
      <c r="B144">
        <v>183940</v>
      </c>
      <c r="C144">
        <v>12196</v>
      </c>
      <c r="D144">
        <v>171744</v>
      </c>
      <c r="H144" s="1">
        <v>43638</v>
      </c>
      <c r="I144">
        <v>7392</v>
      </c>
      <c r="J144">
        <v>832400</v>
      </c>
      <c r="K144">
        <v>832400</v>
      </c>
      <c r="L144">
        <v>0</v>
      </c>
      <c r="N144" s="1">
        <v>43645</v>
      </c>
      <c r="O144">
        <v>7971</v>
      </c>
      <c r="P144">
        <v>825304</v>
      </c>
      <c r="Q144">
        <v>825304</v>
      </c>
      <c r="R144">
        <v>0</v>
      </c>
    </row>
    <row r="145" spans="1:18" x14ac:dyDescent="0.25">
      <c r="A145" s="1">
        <v>44492</v>
      </c>
      <c r="B145">
        <v>185443</v>
      </c>
      <c r="C145">
        <v>12258</v>
      </c>
      <c r="D145">
        <v>173185</v>
      </c>
      <c r="H145" s="1">
        <v>43645</v>
      </c>
      <c r="I145">
        <v>7957</v>
      </c>
      <c r="J145">
        <v>840357</v>
      </c>
      <c r="K145">
        <v>840357</v>
      </c>
      <c r="L145">
        <v>0</v>
      </c>
      <c r="N145" s="1">
        <v>43652</v>
      </c>
      <c r="O145">
        <v>6053</v>
      </c>
      <c r="P145">
        <v>831357</v>
      </c>
      <c r="Q145">
        <v>831357</v>
      </c>
      <c r="R145">
        <v>0</v>
      </c>
    </row>
    <row r="146" spans="1:18" x14ac:dyDescent="0.25">
      <c r="A146" s="1">
        <v>44499</v>
      </c>
      <c r="B146">
        <v>187026</v>
      </c>
      <c r="C146">
        <v>12303</v>
      </c>
      <c r="D146">
        <v>174723</v>
      </c>
      <c r="H146" s="1">
        <v>43652</v>
      </c>
      <c r="I146">
        <v>7386</v>
      </c>
      <c r="J146">
        <v>847743</v>
      </c>
      <c r="K146">
        <v>847743</v>
      </c>
      <c r="L146">
        <v>0</v>
      </c>
      <c r="N146" s="1">
        <v>43659</v>
      </c>
      <c r="O146">
        <v>9610</v>
      </c>
      <c r="P146">
        <v>840967</v>
      </c>
      <c r="Q146">
        <v>840967</v>
      </c>
      <c r="R146">
        <v>0</v>
      </c>
    </row>
    <row r="147" spans="1:18" x14ac:dyDescent="0.25">
      <c r="A147" s="1">
        <v>44506</v>
      </c>
      <c r="B147">
        <v>192516</v>
      </c>
      <c r="C147">
        <v>12376</v>
      </c>
      <c r="D147">
        <v>180140</v>
      </c>
      <c r="H147" s="1">
        <v>43659</v>
      </c>
      <c r="I147">
        <v>11194</v>
      </c>
      <c r="J147">
        <v>858937</v>
      </c>
      <c r="K147">
        <v>858937</v>
      </c>
      <c r="L147">
        <v>0</v>
      </c>
      <c r="N147" s="1">
        <v>43666</v>
      </c>
      <c r="O147">
        <v>9414</v>
      </c>
      <c r="P147">
        <v>850381</v>
      </c>
      <c r="Q147">
        <v>850381</v>
      </c>
      <c r="R147">
        <v>0</v>
      </c>
    </row>
    <row r="148" spans="1:18" x14ac:dyDescent="0.25">
      <c r="A148" s="1">
        <v>44513</v>
      </c>
      <c r="B148">
        <v>193714</v>
      </c>
      <c r="C148">
        <v>12489</v>
      </c>
      <c r="D148">
        <v>181225</v>
      </c>
      <c r="H148" s="1">
        <v>43666</v>
      </c>
      <c r="I148">
        <v>9100</v>
      </c>
      <c r="J148">
        <v>868037</v>
      </c>
      <c r="K148">
        <v>868037</v>
      </c>
      <c r="L148">
        <v>0</v>
      </c>
      <c r="N148" s="1">
        <v>43673</v>
      </c>
      <c r="O148">
        <v>10070</v>
      </c>
      <c r="P148">
        <v>860451</v>
      </c>
      <c r="Q148">
        <v>860451</v>
      </c>
      <c r="R148">
        <v>0</v>
      </c>
    </row>
    <row r="149" spans="1:18" x14ac:dyDescent="0.25">
      <c r="A149" s="1">
        <v>44520</v>
      </c>
      <c r="B149">
        <v>195091</v>
      </c>
      <c r="C149">
        <v>12632</v>
      </c>
      <c r="D149">
        <v>182459</v>
      </c>
      <c r="H149" s="1">
        <v>43673</v>
      </c>
      <c r="I149">
        <v>8073</v>
      </c>
      <c r="J149">
        <v>876110</v>
      </c>
      <c r="K149">
        <v>876110</v>
      </c>
      <c r="L149">
        <v>0</v>
      </c>
      <c r="N149" s="1">
        <v>43680</v>
      </c>
      <c r="O149">
        <v>8675</v>
      </c>
      <c r="P149">
        <v>869126</v>
      </c>
      <c r="Q149">
        <v>869126</v>
      </c>
      <c r="R149">
        <v>0</v>
      </c>
    </row>
    <row r="150" spans="1:18" x14ac:dyDescent="0.25">
      <c r="A150" s="1">
        <v>44527</v>
      </c>
      <c r="B150">
        <v>196464</v>
      </c>
      <c r="C150">
        <v>12724</v>
      </c>
      <c r="D150">
        <v>183740</v>
      </c>
      <c r="H150" s="1">
        <v>43680</v>
      </c>
      <c r="I150">
        <v>7672</v>
      </c>
      <c r="J150">
        <v>883782</v>
      </c>
      <c r="K150">
        <v>883782</v>
      </c>
      <c r="L150">
        <v>0</v>
      </c>
      <c r="N150" s="1">
        <v>43687</v>
      </c>
      <c r="O150">
        <v>8172</v>
      </c>
      <c r="P150">
        <v>877298</v>
      </c>
      <c r="Q150">
        <v>877298</v>
      </c>
      <c r="R150">
        <v>0</v>
      </c>
    </row>
    <row r="151" spans="1:18" x14ac:dyDescent="0.25">
      <c r="A151" s="1">
        <v>44534</v>
      </c>
      <c r="B151">
        <v>198183</v>
      </c>
      <c r="C151">
        <v>12884</v>
      </c>
      <c r="D151">
        <v>185299</v>
      </c>
      <c r="H151" s="1">
        <v>43687</v>
      </c>
      <c r="I151">
        <v>7985</v>
      </c>
      <c r="J151">
        <v>891767</v>
      </c>
      <c r="K151">
        <v>891767</v>
      </c>
      <c r="L151">
        <v>0</v>
      </c>
      <c r="N151" s="1">
        <v>43694</v>
      </c>
      <c r="O151">
        <v>8172</v>
      </c>
      <c r="P151">
        <v>885470</v>
      </c>
      <c r="Q151">
        <v>885470</v>
      </c>
      <c r="R151">
        <v>0</v>
      </c>
    </row>
    <row r="152" spans="1:18" x14ac:dyDescent="0.25">
      <c r="A152" s="1">
        <v>44541</v>
      </c>
      <c r="B152">
        <v>199184</v>
      </c>
      <c r="C152">
        <v>13026</v>
      </c>
      <c r="D152">
        <v>186158</v>
      </c>
      <c r="H152" s="1">
        <v>43694</v>
      </c>
      <c r="I152">
        <v>7862</v>
      </c>
      <c r="J152">
        <v>899629</v>
      </c>
      <c r="K152">
        <v>899629</v>
      </c>
      <c r="L152">
        <v>0</v>
      </c>
      <c r="N152" s="1">
        <v>43701</v>
      </c>
      <c r="O152">
        <v>7488</v>
      </c>
      <c r="P152">
        <v>892958</v>
      </c>
      <c r="Q152">
        <v>892958</v>
      </c>
      <c r="R152">
        <v>0</v>
      </c>
    </row>
    <row r="153" spans="1:18" x14ac:dyDescent="0.25">
      <c r="A153" s="1">
        <v>44548</v>
      </c>
      <c r="B153">
        <v>200208</v>
      </c>
      <c r="C153">
        <v>13199</v>
      </c>
      <c r="D153">
        <v>187009</v>
      </c>
      <c r="H153" s="1">
        <v>43701</v>
      </c>
      <c r="I153">
        <v>7404</v>
      </c>
      <c r="J153">
        <v>907033</v>
      </c>
      <c r="K153">
        <v>907033</v>
      </c>
      <c r="L153">
        <v>0</v>
      </c>
      <c r="N153" s="1">
        <v>43708</v>
      </c>
      <c r="O153">
        <v>7328</v>
      </c>
      <c r="P153">
        <v>900286</v>
      </c>
      <c r="Q153">
        <v>900286</v>
      </c>
      <c r="R153">
        <v>0</v>
      </c>
    </row>
    <row r="154" spans="1:18" x14ac:dyDescent="0.25">
      <c r="A154" s="1">
        <v>44555</v>
      </c>
      <c r="B154">
        <v>200865</v>
      </c>
      <c r="C154">
        <v>13310</v>
      </c>
      <c r="D154">
        <v>187555</v>
      </c>
      <c r="H154" s="1">
        <v>43708</v>
      </c>
      <c r="I154">
        <v>7184</v>
      </c>
      <c r="J154">
        <v>914217</v>
      </c>
      <c r="K154">
        <v>914217</v>
      </c>
      <c r="L154">
        <v>0</v>
      </c>
      <c r="N154" s="1">
        <v>43715</v>
      </c>
      <c r="O154">
        <v>6381</v>
      </c>
      <c r="P154">
        <v>906667</v>
      </c>
      <c r="Q154">
        <v>906667</v>
      </c>
      <c r="R154">
        <v>0</v>
      </c>
    </row>
    <row r="155" spans="1:18" x14ac:dyDescent="0.25">
      <c r="A155" s="1">
        <v>44562</v>
      </c>
      <c r="B155">
        <v>201480</v>
      </c>
      <c r="C155">
        <v>13385</v>
      </c>
      <c r="D155">
        <v>188095</v>
      </c>
      <c r="H155" s="1">
        <v>43715</v>
      </c>
      <c r="I155">
        <v>6931</v>
      </c>
      <c r="J155">
        <v>921148</v>
      </c>
      <c r="K155">
        <v>921148</v>
      </c>
      <c r="L155">
        <v>0</v>
      </c>
      <c r="N155" s="1">
        <v>43722</v>
      </c>
      <c r="O155">
        <v>7573</v>
      </c>
      <c r="P155">
        <v>914240</v>
      </c>
      <c r="Q155">
        <v>914240</v>
      </c>
      <c r="R155">
        <v>0</v>
      </c>
    </row>
    <row r="156" spans="1:18" x14ac:dyDescent="0.25">
      <c r="A156" s="1">
        <v>44569</v>
      </c>
      <c r="B156">
        <v>202367</v>
      </c>
      <c r="C156">
        <v>13494</v>
      </c>
      <c r="D156">
        <v>188873</v>
      </c>
      <c r="H156" s="1">
        <v>43722</v>
      </c>
      <c r="I156">
        <v>7375</v>
      </c>
      <c r="J156">
        <v>928523</v>
      </c>
      <c r="K156">
        <v>928523</v>
      </c>
      <c r="L156">
        <v>0</v>
      </c>
      <c r="N156" s="1">
        <v>43729</v>
      </c>
      <c r="O156">
        <v>7722</v>
      </c>
      <c r="P156">
        <v>921962</v>
      </c>
      <c r="Q156">
        <v>921962</v>
      </c>
      <c r="R156">
        <v>0</v>
      </c>
    </row>
    <row r="157" spans="1:18" x14ac:dyDescent="0.25">
      <c r="A157" s="1">
        <v>44576</v>
      </c>
      <c r="B157">
        <v>203296</v>
      </c>
      <c r="C157">
        <v>13653</v>
      </c>
      <c r="D157">
        <v>189643</v>
      </c>
      <c r="H157" s="1">
        <v>43729</v>
      </c>
      <c r="I157">
        <v>8015</v>
      </c>
      <c r="J157">
        <v>936538</v>
      </c>
      <c r="K157">
        <v>936538</v>
      </c>
      <c r="L157">
        <v>0</v>
      </c>
      <c r="N157" s="1">
        <v>43736</v>
      </c>
      <c r="O157">
        <v>7987</v>
      </c>
      <c r="P157">
        <v>929949</v>
      </c>
      <c r="Q157">
        <v>929949</v>
      </c>
      <c r="R157">
        <v>0</v>
      </c>
    </row>
    <row r="158" spans="1:18" x14ac:dyDescent="0.25">
      <c r="A158" s="1">
        <v>44583</v>
      </c>
      <c r="B158">
        <v>204135</v>
      </c>
      <c r="C158">
        <v>13790</v>
      </c>
      <c r="D158">
        <v>190345</v>
      </c>
      <c r="H158" s="1">
        <v>43736</v>
      </c>
      <c r="I158">
        <v>7641</v>
      </c>
      <c r="J158">
        <v>944179</v>
      </c>
      <c r="K158">
        <v>944179</v>
      </c>
      <c r="L158">
        <v>0</v>
      </c>
      <c r="N158" s="1">
        <v>43743</v>
      </c>
      <c r="O158">
        <v>8203</v>
      </c>
      <c r="P158">
        <v>938152</v>
      </c>
      <c r="Q158">
        <v>938152</v>
      </c>
      <c r="R158">
        <v>0</v>
      </c>
    </row>
    <row r="159" spans="1:18" x14ac:dyDescent="0.25">
      <c r="A159" s="1">
        <v>44590</v>
      </c>
      <c r="B159">
        <v>205230</v>
      </c>
      <c r="C159">
        <v>13975</v>
      </c>
      <c r="D159">
        <v>191255</v>
      </c>
      <c r="H159" s="1">
        <v>43743</v>
      </c>
      <c r="I159">
        <v>8543</v>
      </c>
      <c r="J159">
        <v>952722</v>
      </c>
      <c r="K159">
        <v>952722</v>
      </c>
      <c r="L159">
        <v>0</v>
      </c>
      <c r="N159" s="1">
        <v>43750</v>
      </c>
      <c r="O159">
        <v>8044</v>
      </c>
      <c r="P159">
        <v>946196</v>
      </c>
      <c r="Q159">
        <v>946196</v>
      </c>
      <c r="R159">
        <v>0</v>
      </c>
    </row>
    <row r="160" spans="1:18" x14ac:dyDescent="0.25">
      <c r="A160" s="1">
        <v>44597</v>
      </c>
      <c r="B160">
        <v>206436</v>
      </c>
      <c r="C160">
        <v>14204</v>
      </c>
      <c r="D160">
        <v>192232</v>
      </c>
      <c r="H160" s="1">
        <v>43750</v>
      </c>
      <c r="I160">
        <v>8484</v>
      </c>
      <c r="J160">
        <v>961206</v>
      </c>
      <c r="K160">
        <v>961206</v>
      </c>
      <c r="L160">
        <v>0</v>
      </c>
      <c r="N160" s="1">
        <v>43757</v>
      </c>
      <c r="O160">
        <v>6944</v>
      </c>
      <c r="P160">
        <v>953140</v>
      </c>
      <c r="Q160">
        <v>953140</v>
      </c>
      <c r="R160">
        <v>0</v>
      </c>
    </row>
    <row r="161" spans="1:18" x14ac:dyDescent="0.25">
      <c r="A161" s="1">
        <v>44604</v>
      </c>
      <c r="B161">
        <v>207635</v>
      </c>
      <c r="C161">
        <v>14421</v>
      </c>
      <c r="D161">
        <v>193214</v>
      </c>
      <c r="H161" s="1">
        <v>43757</v>
      </c>
      <c r="I161">
        <v>7466</v>
      </c>
      <c r="J161">
        <v>968672</v>
      </c>
      <c r="K161">
        <v>968672</v>
      </c>
      <c r="L161">
        <v>0</v>
      </c>
      <c r="N161" s="1">
        <v>43764</v>
      </c>
      <c r="O161">
        <v>8215</v>
      </c>
      <c r="P161">
        <v>961355</v>
      </c>
      <c r="Q161">
        <v>961355</v>
      </c>
      <c r="R161">
        <v>0</v>
      </c>
    </row>
    <row r="162" spans="1:18" x14ac:dyDescent="0.25">
      <c r="A162" s="1">
        <v>44611</v>
      </c>
      <c r="B162">
        <v>208821</v>
      </c>
      <c r="C162">
        <v>14624</v>
      </c>
      <c r="D162">
        <v>194197</v>
      </c>
      <c r="H162" s="1">
        <v>43764</v>
      </c>
      <c r="I162">
        <v>7488</v>
      </c>
      <c r="J162">
        <v>976160</v>
      </c>
      <c r="K162">
        <v>976160</v>
      </c>
      <c r="L162">
        <v>0</v>
      </c>
      <c r="N162" s="1">
        <v>43771</v>
      </c>
      <c r="O162">
        <v>7873</v>
      </c>
      <c r="P162">
        <v>969228</v>
      </c>
      <c r="Q162">
        <v>969228</v>
      </c>
      <c r="R162">
        <v>0</v>
      </c>
    </row>
    <row r="163" spans="1:18" x14ac:dyDescent="0.25">
      <c r="A163" s="1">
        <v>44618</v>
      </c>
      <c r="B163">
        <v>209901</v>
      </c>
      <c r="C163">
        <v>14765</v>
      </c>
      <c r="D163">
        <v>195136</v>
      </c>
      <c r="H163" s="1">
        <v>43771</v>
      </c>
      <c r="I163">
        <v>7591</v>
      </c>
      <c r="J163">
        <v>983751</v>
      </c>
      <c r="K163">
        <v>983751</v>
      </c>
      <c r="L163">
        <v>0</v>
      </c>
      <c r="N163" s="1">
        <v>43778</v>
      </c>
      <c r="O163">
        <v>7013</v>
      </c>
      <c r="P163">
        <v>976241</v>
      </c>
      <c r="Q163">
        <v>976241</v>
      </c>
      <c r="R163">
        <v>0</v>
      </c>
    </row>
    <row r="164" spans="1:18" x14ac:dyDescent="0.25">
      <c r="A164" s="1">
        <v>44625</v>
      </c>
      <c r="B164">
        <v>211070</v>
      </c>
      <c r="C164">
        <v>14872</v>
      </c>
      <c r="D164">
        <v>196198</v>
      </c>
      <c r="H164" s="1">
        <v>43778</v>
      </c>
      <c r="I164">
        <v>7941</v>
      </c>
      <c r="J164">
        <v>991692</v>
      </c>
      <c r="K164">
        <v>991692</v>
      </c>
      <c r="L164">
        <v>0</v>
      </c>
      <c r="N164" s="1">
        <v>43785</v>
      </c>
      <c r="O164">
        <v>6860</v>
      </c>
      <c r="P164">
        <v>983101</v>
      </c>
      <c r="Q164">
        <v>983101</v>
      </c>
      <c r="R164">
        <v>0</v>
      </c>
    </row>
    <row r="165" spans="1:18" x14ac:dyDescent="0.25">
      <c r="A165" s="1">
        <v>44632</v>
      </c>
      <c r="B165">
        <v>212125</v>
      </c>
      <c r="C165">
        <v>15011</v>
      </c>
      <c r="D165">
        <v>197114</v>
      </c>
      <c r="H165" s="1">
        <v>43785</v>
      </c>
      <c r="I165">
        <v>7855</v>
      </c>
      <c r="J165">
        <v>999547</v>
      </c>
      <c r="K165">
        <v>999547</v>
      </c>
      <c r="L165">
        <v>0</v>
      </c>
      <c r="N165" s="1">
        <v>43792</v>
      </c>
      <c r="O165">
        <v>9623</v>
      </c>
      <c r="P165">
        <v>992724</v>
      </c>
      <c r="Q165">
        <v>992724</v>
      </c>
      <c r="R165">
        <v>0</v>
      </c>
    </row>
    <row r="166" spans="1:18" x14ac:dyDescent="0.25">
      <c r="A166" s="1">
        <v>44639</v>
      </c>
      <c r="B166">
        <v>214586</v>
      </c>
      <c r="C166">
        <v>15140</v>
      </c>
      <c r="D166">
        <v>199446</v>
      </c>
      <c r="H166" s="1">
        <v>43792</v>
      </c>
      <c r="I166">
        <v>9199</v>
      </c>
      <c r="J166">
        <v>1008746</v>
      </c>
      <c r="K166">
        <v>1008746</v>
      </c>
      <c r="L166">
        <v>0</v>
      </c>
      <c r="N166" s="1">
        <v>43799</v>
      </c>
      <c r="O166">
        <v>5868</v>
      </c>
      <c r="P166">
        <v>998592</v>
      </c>
      <c r="Q166">
        <v>998592</v>
      </c>
      <c r="R166">
        <v>0</v>
      </c>
    </row>
    <row r="167" spans="1:18" x14ac:dyDescent="0.25">
      <c r="A167" s="1">
        <v>44646</v>
      </c>
      <c r="B167">
        <v>215220</v>
      </c>
      <c r="C167">
        <v>15246</v>
      </c>
      <c r="D167">
        <v>199974</v>
      </c>
      <c r="H167" s="1">
        <v>43799</v>
      </c>
      <c r="I167">
        <v>7434</v>
      </c>
      <c r="J167">
        <v>1016180</v>
      </c>
      <c r="K167">
        <v>1016180</v>
      </c>
      <c r="L167">
        <v>0</v>
      </c>
      <c r="N167" s="1">
        <v>43806</v>
      </c>
      <c r="O167">
        <v>10196</v>
      </c>
      <c r="P167">
        <v>1008788</v>
      </c>
      <c r="Q167">
        <v>1008788</v>
      </c>
      <c r="R167">
        <v>0</v>
      </c>
    </row>
    <row r="168" spans="1:18" x14ac:dyDescent="0.25">
      <c r="A168" s="1">
        <v>44653</v>
      </c>
      <c r="B168">
        <v>216053</v>
      </c>
      <c r="C168">
        <v>15353</v>
      </c>
      <c r="D168">
        <v>200700</v>
      </c>
      <c r="H168" s="1">
        <v>43806</v>
      </c>
      <c r="I168">
        <v>11903</v>
      </c>
      <c r="J168">
        <v>1028083</v>
      </c>
      <c r="K168">
        <v>1028083</v>
      </c>
      <c r="L168">
        <v>0</v>
      </c>
      <c r="N168" s="1">
        <v>43813</v>
      </c>
      <c r="O168">
        <v>10343</v>
      </c>
      <c r="P168">
        <v>1019131</v>
      </c>
      <c r="Q168">
        <v>1019131</v>
      </c>
      <c r="R168">
        <v>0</v>
      </c>
    </row>
    <row r="169" spans="1:18" x14ac:dyDescent="0.25">
      <c r="A169" s="1">
        <v>44660</v>
      </c>
      <c r="B169">
        <v>216790</v>
      </c>
      <c r="C169">
        <v>15464</v>
      </c>
      <c r="D169">
        <v>201326</v>
      </c>
      <c r="H169" s="1">
        <v>43813</v>
      </c>
      <c r="I169">
        <v>10562</v>
      </c>
      <c r="J169">
        <v>1038645</v>
      </c>
      <c r="K169">
        <v>1038645</v>
      </c>
      <c r="L169">
        <v>0</v>
      </c>
      <c r="N169" s="1">
        <v>43820</v>
      </c>
      <c r="O169">
        <v>11744</v>
      </c>
      <c r="P169">
        <v>1030875</v>
      </c>
      <c r="Q169">
        <v>1030875</v>
      </c>
      <c r="R169">
        <v>0</v>
      </c>
    </row>
    <row r="170" spans="1:18" x14ac:dyDescent="0.25">
      <c r="A170" s="1">
        <v>44667</v>
      </c>
      <c r="B170">
        <v>217362</v>
      </c>
      <c r="C170">
        <v>15554</v>
      </c>
      <c r="D170">
        <v>201808</v>
      </c>
      <c r="H170" s="1">
        <v>43820</v>
      </c>
      <c r="I170">
        <v>11311</v>
      </c>
      <c r="J170">
        <v>1049956</v>
      </c>
      <c r="K170">
        <v>1049956</v>
      </c>
      <c r="L170">
        <v>0</v>
      </c>
      <c r="N170" s="1">
        <v>43827</v>
      </c>
      <c r="O170">
        <v>7360</v>
      </c>
      <c r="P170">
        <v>1038235</v>
      </c>
      <c r="Q170">
        <v>1038235</v>
      </c>
      <c r="R170">
        <v>0</v>
      </c>
    </row>
    <row r="171" spans="1:18" x14ac:dyDescent="0.25">
      <c r="A171" s="1">
        <v>44674</v>
      </c>
      <c r="B171">
        <v>218288</v>
      </c>
      <c r="C171">
        <v>15693</v>
      </c>
      <c r="D171">
        <v>202595</v>
      </c>
      <c r="H171" s="1">
        <v>43827</v>
      </c>
      <c r="I171">
        <v>10029</v>
      </c>
      <c r="J171">
        <v>1059985</v>
      </c>
      <c r="K171">
        <v>1059985</v>
      </c>
      <c r="L171">
        <v>0</v>
      </c>
      <c r="N171" s="1">
        <v>43834</v>
      </c>
      <c r="O171">
        <v>10190</v>
      </c>
      <c r="P171">
        <v>1048425</v>
      </c>
      <c r="Q171">
        <v>1048425</v>
      </c>
      <c r="R171">
        <v>0</v>
      </c>
    </row>
    <row r="172" spans="1:18" x14ac:dyDescent="0.25">
      <c r="A172" s="1">
        <v>44681</v>
      </c>
      <c r="B172">
        <v>219217</v>
      </c>
      <c r="C172">
        <v>15815</v>
      </c>
      <c r="D172">
        <v>203402</v>
      </c>
      <c r="H172" s="1">
        <v>43834</v>
      </c>
      <c r="I172">
        <v>13441</v>
      </c>
      <c r="J172">
        <v>1073426</v>
      </c>
      <c r="K172">
        <v>1073426</v>
      </c>
      <c r="L172">
        <v>0</v>
      </c>
      <c r="N172" s="1">
        <v>43841</v>
      </c>
      <c r="O172">
        <v>12850</v>
      </c>
      <c r="P172">
        <v>1061275</v>
      </c>
      <c r="Q172">
        <v>1061275</v>
      </c>
      <c r="R172">
        <v>0</v>
      </c>
    </row>
    <row r="173" spans="1:18" x14ac:dyDescent="0.25">
      <c r="A173" s="1">
        <v>44688</v>
      </c>
      <c r="B173">
        <v>219765</v>
      </c>
      <c r="C173">
        <v>15912</v>
      </c>
      <c r="D173">
        <v>203853</v>
      </c>
      <c r="H173" s="1">
        <v>43841</v>
      </c>
      <c r="I173">
        <v>15016</v>
      </c>
      <c r="J173">
        <v>1088442</v>
      </c>
      <c r="K173">
        <v>1088442</v>
      </c>
      <c r="L173">
        <v>0</v>
      </c>
      <c r="N173" s="1">
        <v>43848</v>
      </c>
      <c r="O173">
        <v>12325</v>
      </c>
      <c r="P173">
        <v>1073600</v>
      </c>
      <c r="Q173">
        <v>1073600</v>
      </c>
      <c r="R173">
        <v>0</v>
      </c>
    </row>
    <row r="174" spans="1:18" x14ac:dyDescent="0.25">
      <c r="A174" s="1">
        <v>44695</v>
      </c>
      <c r="B174">
        <v>220168</v>
      </c>
      <c r="C174">
        <v>15986</v>
      </c>
      <c r="D174">
        <v>204182</v>
      </c>
      <c r="H174" s="1">
        <v>43848</v>
      </c>
      <c r="I174">
        <v>12664</v>
      </c>
      <c r="J174">
        <v>1101106</v>
      </c>
      <c r="K174">
        <v>1101106</v>
      </c>
      <c r="L174">
        <v>0</v>
      </c>
      <c r="N174" s="1">
        <v>43855</v>
      </c>
      <c r="O174">
        <v>10427</v>
      </c>
      <c r="P174">
        <v>1084027</v>
      </c>
      <c r="Q174">
        <v>1084027</v>
      </c>
      <c r="R174">
        <v>0</v>
      </c>
    </row>
    <row r="175" spans="1:18" x14ac:dyDescent="0.25">
      <c r="A175" s="1">
        <v>44702</v>
      </c>
      <c r="B175">
        <v>220598</v>
      </c>
      <c r="C175">
        <v>16101</v>
      </c>
      <c r="D175">
        <v>204497</v>
      </c>
      <c r="H175" s="1">
        <v>43855</v>
      </c>
      <c r="I175">
        <v>10388</v>
      </c>
      <c r="J175">
        <v>1111494</v>
      </c>
      <c r="K175">
        <v>1111494</v>
      </c>
      <c r="L175">
        <v>0</v>
      </c>
      <c r="N175" s="1">
        <v>43862</v>
      </c>
      <c r="O175">
        <v>11327</v>
      </c>
      <c r="P175">
        <v>1095354</v>
      </c>
      <c r="Q175">
        <v>1095354</v>
      </c>
      <c r="R175">
        <v>0</v>
      </c>
    </row>
    <row r="176" spans="1:18" x14ac:dyDescent="0.25">
      <c r="A176" s="1">
        <v>44709</v>
      </c>
      <c r="B176">
        <v>220871</v>
      </c>
      <c r="C176">
        <v>16207</v>
      </c>
      <c r="D176">
        <v>204664</v>
      </c>
      <c r="H176" s="1">
        <v>43862</v>
      </c>
      <c r="I176">
        <v>10379</v>
      </c>
      <c r="J176">
        <v>1121873</v>
      </c>
      <c r="K176">
        <v>1121873</v>
      </c>
      <c r="L176">
        <v>0</v>
      </c>
      <c r="N176" s="1">
        <v>43869</v>
      </c>
      <c r="O176">
        <v>11445</v>
      </c>
      <c r="P176">
        <v>1106799</v>
      </c>
      <c r="Q176">
        <v>1106799</v>
      </c>
      <c r="R176">
        <v>0</v>
      </c>
    </row>
    <row r="177" spans="1:18" x14ac:dyDescent="0.25">
      <c r="A177" s="1">
        <v>44716</v>
      </c>
      <c r="B177">
        <v>221071</v>
      </c>
      <c r="C177">
        <v>16280</v>
      </c>
      <c r="D177">
        <v>204791</v>
      </c>
      <c r="H177" s="1">
        <v>43869</v>
      </c>
      <c r="I177">
        <v>9578</v>
      </c>
      <c r="J177">
        <v>1131451</v>
      </c>
      <c r="K177">
        <v>1131451</v>
      </c>
      <c r="L177">
        <v>0</v>
      </c>
      <c r="N177" s="1">
        <v>43876</v>
      </c>
      <c r="O177">
        <v>10963</v>
      </c>
      <c r="P177">
        <v>1117762</v>
      </c>
      <c r="Q177">
        <v>1117762</v>
      </c>
      <c r="R177">
        <v>0</v>
      </c>
    </row>
    <row r="178" spans="1:18" x14ac:dyDescent="0.25">
      <c r="A178" s="1">
        <v>44723</v>
      </c>
      <c r="B178">
        <v>221380</v>
      </c>
      <c r="C178">
        <v>16371</v>
      </c>
      <c r="D178">
        <v>205009</v>
      </c>
      <c r="H178" s="1">
        <v>43876</v>
      </c>
      <c r="I178">
        <v>9334</v>
      </c>
      <c r="J178">
        <v>1140785</v>
      </c>
      <c r="K178">
        <v>1140785</v>
      </c>
      <c r="L178">
        <v>0</v>
      </c>
      <c r="N178" s="1">
        <v>43883</v>
      </c>
      <c r="O178">
        <v>10849</v>
      </c>
      <c r="P178">
        <v>1128611</v>
      </c>
      <c r="Q178">
        <v>1128611</v>
      </c>
      <c r="R178">
        <v>0</v>
      </c>
    </row>
    <row r="179" spans="1:18" x14ac:dyDescent="0.25">
      <c r="A179" s="1">
        <v>44730</v>
      </c>
      <c r="B179">
        <v>221623</v>
      </c>
      <c r="C179">
        <v>16445</v>
      </c>
      <c r="D179">
        <v>205178</v>
      </c>
      <c r="H179" s="1">
        <v>43883</v>
      </c>
      <c r="I179">
        <v>9327</v>
      </c>
      <c r="J179">
        <v>1150112</v>
      </c>
      <c r="K179">
        <v>1150112</v>
      </c>
      <c r="L179">
        <v>0</v>
      </c>
      <c r="N179" s="1">
        <v>43890</v>
      </c>
      <c r="O179">
        <v>10299</v>
      </c>
      <c r="P179">
        <v>1138910</v>
      </c>
      <c r="Q179">
        <v>1138910</v>
      </c>
      <c r="R179">
        <v>0</v>
      </c>
    </row>
    <row r="180" spans="1:18" x14ac:dyDescent="0.25">
      <c r="A180" s="1">
        <v>44737</v>
      </c>
      <c r="B180">
        <v>221929</v>
      </c>
      <c r="C180">
        <v>16566</v>
      </c>
      <c r="D180">
        <v>205363</v>
      </c>
      <c r="H180" s="1">
        <v>43890</v>
      </c>
      <c r="I180">
        <v>8729</v>
      </c>
      <c r="J180">
        <v>1158841</v>
      </c>
      <c r="K180">
        <v>1158841</v>
      </c>
      <c r="L180">
        <v>0</v>
      </c>
      <c r="N180" s="1">
        <v>43897</v>
      </c>
      <c r="O180">
        <v>9894</v>
      </c>
      <c r="P180">
        <v>1148804</v>
      </c>
      <c r="Q180">
        <v>1148804</v>
      </c>
      <c r="R180">
        <v>0</v>
      </c>
    </row>
    <row r="181" spans="1:18" x14ac:dyDescent="0.25">
      <c r="A181" s="1">
        <v>44744</v>
      </c>
      <c r="B181">
        <v>222399</v>
      </c>
      <c r="C181">
        <v>16656</v>
      </c>
      <c r="D181">
        <v>205743</v>
      </c>
      <c r="H181" s="1">
        <v>43897</v>
      </c>
      <c r="I181">
        <v>8162</v>
      </c>
      <c r="J181">
        <v>1167003</v>
      </c>
      <c r="K181">
        <v>1167003</v>
      </c>
      <c r="L181">
        <v>0</v>
      </c>
      <c r="N181" s="1">
        <v>43904</v>
      </c>
      <c r="O181">
        <v>8599</v>
      </c>
      <c r="P181">
        <v>1157403</v>
      </c>
      <c r="Q181">
        <v>1157403</v>
      </c>
      <c r="R181">
        <v>0</v>
      </c>
    </row>
    <row r="182" spans="1:18" x14ac:dyDescent="0.25">
      <c r="A182" s="1">
        <v>44751</v>
      </c>
      <c r="B182">
        <v>222740</v>
      </c>
      <c r="C182">
        <v>16717</v>
      </c>
      <c r="D182">
        <v>206023</v>
      </c>
      <c r="H182" s="1">
        <v>43904</v>
      </c>
      <c r="I182">
        <v>8743</v>
      </c>
      <c r="J182">
        <v>1175746</v>
      </c>
      <c r="K182">
        <v>1175746</v>
      </c>
      <c r="L182">
        <v>0</v>
      </c>
      <c r="N182" s="1">
        <v>43911</v>
      </c>
      <c r="O182">
        <v>17347</v>
      </c>
      <c r="P182">
        <v>1174750</v>
      </c>
      <c r="Q182">
        <v>1174750</v>
      </c>
      <c r="R182">
        <v>0</v>
      </c>
    </row>
    <row r="183" spans="1:18" x14ac:dyDescent="0.25">
      <c r="A183" s="1">
        <v>44758</v>
      </c>
      <c r="B183">
        <v>223594</v>
      </c>
      <c r="C183">
        <v>16777</v>
      </c>
      <c r="D183">
        <v>206817</v>
      </c>
      <c r="H183" s="1">
        <v>43911</v>
      </c>
      <c r="I183">
        <v>85481</v>
      </c>
      <c r="J183">
        <v>1261227</v>
      </c>
      <c r="K183">
        <v>1261227</v>
      </c>
      <c r="L183">
        <v>0</v>
      </c>
      <c r="N183" s="1">
        <v>43918</v>
      </c>
      <c r="O183">
        <v>71409</v>
      </c>
      <c r="P183">
        <v>1246159</v>
      </c>
      <c r="Q183">
        <v>1246159</v>
      </c>
      <c r="R183">
        <v>0</v>
      </c>
    </row>
    <row r="184" spans="1:18" x14ac:dyDescent="0.25">
      <c r="A184" s="1">
        <v>44765</v>
      </c>
      <c r="B184">
        <v>224019</v>
      </c>
      <c r="C184">
        <v>16883</v>
      </c>
      <c r="D184">
        <v>207136</v>
      </c>
      <c r="H184" s="1">
        <v>43918</v>
      </c>
      <c r="I184">
        <v>223267</v>
      </c>
      <c r="J184">
        <v>1484494</v>
      </c>
      <c r="K184">
        <v>1484494</v>
      </c>
      <c r="L184">
        <v>0</v>
      </c>
      <c r="N184" s="1">
        <v>43925</v>
      </c>
      <c r="O184">
        <v>192297</v>
      </c>
      <c r="P184">
        <v>1438456</v>
      </c>
      <c r="Q184">
        <v>1438456</v>
      </c>
      <c r="R184">
        <v>0</v>
      </c>
    </row>
    <row r="185" spans="1:18" x14ac:dyDescent="0.25">
      <c r="A185" s="1">
        <v>44772</v>
      </c>
      <c r="B185">
        <v>224269</v>
      </c>
      <c r="C185">
        <v>16960</v>
      </c>
      <c r="D185">
        <v>207309</v>
      </c>
      <c r="H185" s="1">
        <v>43925</v>
      </c>
      <c r="I185">
        <v>260145</v>
      </c>
      <c r="J185">
        <v>1744639</v>
      </c>
      <c r="K185">
        <v>1744639</v>
      </c>
      <c r="L185">
        <v>0</v>
      </c>
      <c r="N185" s="1">
        <v>43932</v>
      </c>
      <c r="O185">
        <v>243494</v>
      </c>
      <c r="P185">
        <v>1681950</v>
      </c>
      <c r="Q185">
        <v>1681950</v>
      </c>
      <c r="R185">
        <v>0</v>
      </c>
    </row>
    <row r="186" spans="1:18" x14ac:dyDescent="0.25">
      <c r="A186" s="1">
        <v>44779</v>
      </c>
      <c r="B186">
        <v>224572</v>
      </c>
      <c r="C186">
        <v>17049</v>
      </c>
      <c r="D186">
        <v>207523</v>
      </c>
      <c r="H186" s="1">
        <v>43932</v>
      </c>
      <c r="I186">
        <v>267909</v>
      </c>
      <c r="J186">
        <v>2012548</v>
      </c>
      <c r="K186">
        <v>2012548</v>
      </c>
      <c r="L186">
        <v>0</v>
      </c>
      <c r="N186" s="1">
        <v>43939</v>
      </c>
      <c r="O186">
        <v>261818</v>
      </c>
      <c r="P186">
        <v>1943768</v>
      </c>
      <c r="Q186">
        <v>1943768</v>
      </c>
      <c r="R186">
        <v>0</v>
      </c>
    </row>
    <row r="187" spans="1:18" x14ac:dyDescent="0.25">
      <c r="A187" s="1">
        <v>44786</v>
      </c>
      <c r="B187">
        <v>224864</v>
      </c>
      <c r="C187">
        <v>17104</v>
      </c>
      <c r="D187">
        <v>207760</v>
      </c>
      <c r="H187" s="1">
        <v>43939</v>
      </c>
      <c r="I187">
        <v>264174</v>
      </c>
      <c r="J187">
        <v>2276722</v>
      </c>
      <c r="K187">
        <v>2276722</v>
      </c>
      <c r="L187">
        <v>0</v>
      </c>
      <c r="N187" s="1">
        <v>43946</v>
      </c>
      <c r="O187">
        <v>313533</v>
      </c>
      <c r="P187">
        <v>2257301</v>
      </c>
      <c r="Q187">
        <v>2257301</v>
      </c>
      <c r="R187">
        <v>0</v>
      </c>
    </row>
    <row r="188" spans="1:18" x14ac:dyDescent="0.25">
      <c r="A188" s="1">
        <v>44793</v>
      </c>
      <c r="B188">
        <v>225185</v>
      </c>
      <c r="C188">
        <v>17239</v>
      </c>
      <c r="D188">
        <v>207946</v>
      </c>
      <c r="H188" s="1">
        <v>43946</v>
      </c>
      <c r="I188">
        <v>311107</v>
      </c>
      <c r="J188">
        <v>2587829</v>
      </c>
      <c r="K188">
        <v>2587829</v>
      </c>
      <c r="L188">
        <v>0</v>
      </c>
      <c r="N188" s="1">
        <v>43953</v>
      </c>
      <c r="O188">
        <v>289027</v>
      </c>
      <c r="P188">
        <v>2546328</v>
      </c>
      <c r="Q188">
        <v>2546328</v>
      </c>
      <c r="R188">
        <v>0</v>
      </c>
    </row>
    <row r="189" spans="1:18" x14ac:dyDescent="0.25">
      <c r="A189" s="1">
        <v>44800</v>
      </c>
      <c r="B189">
        <v>225701</v>
      </c>
      <c r="C189">
        <v>17488</v>
      </c>
      <c r="D189">
        <v>208213</v>
      </c>
      <c r="H189" s="1">
        <v>43953</v>
      </c>
      <c r="I189">
        <v>294800</v>
      </c>
      <c r="J189">
        <v>2882629</v>
      </c>
      <c r="K189">
        <v>2882629</v>
      </c>
      <c r="L189">
        <v>0</v>
      </c>
      <c r="N189" s="1">
        <v>43960</v>
      </c>
      <c r="O189">
        <v>289612</v>
      </c>
      <c r="P189">
        <v>2835940</v>
      </c>
      <c r="Q189">
        <v>2813842</v>
      </c>
      <c r="R189">
        <v>22098</v>
      </c>
    </row>
    <row r="190" spans="1:18" x14ac:dyDescent="0.25">
      <c r="A190" s="1">
        <v>44807</v>
      </c>
      <c r="B190">
        <v>226178</v>
      </c>
      <c r="C190">
        <v>17737</v>
      </c>
      <c r="D190">
        <v>208441</v>
      </c>
      <c r="H190" s="1">
        <v>43960</v>
      </c>
      <c r="I190">
        <v>325790</v>
      </c>
      <c r="J190">
        <v>3208419</v>
      </c>
      <c r="K190">
        <v>3121588</v>
      </c>
      <c r="L190">
        <v>86831</v>
      </c>
      <c r="N190" s="1">
        <v>43967</v>
      </c>
      <c r="O190">
        <v>272271</v>
      </c>
      <c r="P190">
        <v>3108211</v>
      </c>
      <c r="Q190">
        <v>3042011</v>
      </c>
      <c r="R190">
        <v>66200</v>
      </c>
    </row>
    <row r="191" spans="1:18" x14ac:dyDescent="0.25">
      <c r="A191" s="1">
        <v>44814</v>
      </c>
      <c r="B191">
        <v>226444</v>
      </c>
      <c r="C191">
        <v>17877</v>
      </c>
      <c r="D191">
        <v>208567</v>
      </c>
      <c r="H191" s="1">
        <v>43967</v>
      </c>
      <c r="I191">
        <v>282007</v>
      </c>
      <c r="J191">
        <v>3490426</v>
      </c>
      <c r="K191">
        <v>3346261</v>
      </c>
      <c r="L191">
        <v>144165</v>
      </c>
      <c r="N191" s="1">
        <v>43974</v>
      </c>
      <c r="O191">
        <v>347809</v>
      </c>
      <c r="P191">
        <v>3456020</v>
      </c>
      <c r="Q191">
        <v>3259339</v>
      </c>
      <c r="R191">
        <v>196681</v>
      </c>
    </row>
    <row r="192" spans="1:18" x14ac:dyDescent="0.25">
      <c r="A192" s="1">
        <v>44821</v>
      </c>
      <c r="B192">
        <v>226857</v>
      </c>
      <c r="C192">
        <v>18077</v>
      </c>
      <c r="D192">
        <v>208780</v>
      </c>
      <c r="H192" s="1">
        <v>43974</v>
      </c>
      <c r="I192">
        <v>377470</v>
      </c>
      <c r="J192">
        <v>3867896</v>
      </c>
      <c r="K192">
        <v>3558301</v>
      </c>
      <c r="L192">
        <v>309595</v>
      </c>
      <c r="N192" s="1">
        <v>43981</v>
      </c>
      <c r="O192">
        <v>322900</v>
      </c>
      <c r="P192">
        <v>3778920</v>
      </c>
      <c r="Q192">
        <v>3432633</v>
      </c>
      <c r="R192">
        <v>346287</v>
      </c>
    </row>
    <row r="193" spans="1:18" x14ac:dyDescent="0.25">
      <c r="A193" s="1">
        <v>44828</v>
      </c>
      <c r="B193">
        <v>227314</v>
      </c>
      <c r="C193">
        <v>18304</v>
      </c>
      <c r="D193">
        <v>209010</v>
      </c>
      <c r="H193" s="1">
        <v>43981</v>
      </c>
      <c r="I193">
        <v>355686</v>
      </c>
      <c r="J193">
        <v>4223582</v>
      </c>
      <c r="K193">
        <v>3730616</v>
      </c>
      <c r="L193">
        <v>492966</v>
      </c>
      <c r="N193" s="1">
        <v>43988</v>
      </c>
      <c r="O193">
        <v>283058</v>
      </c>
      <c r="P193">
        <v>4061978</v>
      </c>
      <c r="Q193">
        <v>3609901</v>
      </c>
      <c r="R193">
        <v>452077</v>
      </c>
    </row>
    <row r="194" spans="1:18" x14ac:dyDescent="0.25">
      <c r="A194" s="1">
        <v>44835</v>
      </c>
      <c r="B194">
        <v>227643</v>
      </c>
      <c r="C194">
        <v>18470</v>
      </c>
      <c r="D194">
        <v>209173</v>
      </c>
      <c r="H194" s="1">
        <v>43988</v>
      </c>
      <c r="I194">
        <v>315977</v>
      </c>
      <c r="J194">
        <v>4539559</v>
      </c>
      <c r="K194">
        <v>3907288</v>
      </c>
      <c r="L194">
        <v>632271</v>
      </c>
      <c r="N194" s="1">
        <v>43995</v>
      </c>
      <c r="O194">
        <v>413904</v>
      </c>
      <c r="P194">
        <v>4475882</v>
      </c>
      <c r="Q194">
        <v>3782237</v>
      </c>
      <c r="R194">
        <v>693645</v>
      </c>
    </row>
    <row r="195" spans="1:18" x14ac:dyDescent="0.25">
      <c r="A195" s="1">
        <v>44842</v>
      </c>
      <c r="B195">
        <v>227931</v>
      </c>
      <c r="C195">
        <v>18628</v>
      </c>
      <c r="D195">
        <v>209303</v>
      </c>
      <c r="H195" s="1">
        <v>43995</v>
      </c>
      <c r="I195">
        <v>417486</v>
      </c>
      <c r="J195">
        <v>4957045</v>
      </c>
      <c r="K195">
        <v>4058020</v>
      </c>
      <c r="L195">
        <v>899025</v>
      </c>
      <c r="N195" s="1">
        <v>44002</v>
      </c>
      <c r="O195">
        <v>435951</v>
      </c>
      <c r="P195">
        <v>4911833</v>
      </c>
      <c r="Q195">
        <v>3932561</v>
      </c>
      <c r="R195">
        <v>979272</v>
      </c>
    </row>
    <row r="196" spans="1:18" x14ac:dyDescent="0.25">
      <c r="A196" s="1">
        <v>44849</v>
      </c>
      <c r="B196">
        <v>228222</v>
      </c>
      <c r="C196">
        <v>18745</v>
      </c>
      <c r="D196">
        <v>209477</v>
      </c>
      <c r="H196" s="1">
        <v>44002</v>
      </c>
      <c r="I196">
        <v>464614</v>
      </c>
      <c r="J196">
        <v>5421659</v>
      </c>
      <c r="K196">
        <v>4204725</v>
      </c>
      <c r="L196">
        <v>1216934</v>
      </c>
      <c r="N196" s="1">
        <v>44009</v>
      </c>
      <c r="O196">
        <v>488147</v>
      </c>
      <c r="P196">
        <v>5399980</v>
      </c>
      <c r="Q196">
        <v>4079750</v>
      </c>
      <c r="R196">
        <v>1320230</v>
      </c>
    </row>
    <row r="197" spans="1:18" x14ac:dyDescent="0.25">
      <c r="A197" s="1">
        <v>44856</v>
      </c>
      <c r="B197">
        <v>228492</v>
      </c>
      <c r="C197">
        <v>18868</v>
      </c>
      <c r="D197">
        <v>209624</v>
      </c>
      <c r="H197" s="1">
        <v>44009</v>
      </c>
      <c r="I197">
        <v>457677</v>
      </c>
      <c r="J197">
        <v>5879336</v>
      </c>
      <c r="K197">
        <v>4339697</v>
      </c>
      <c r="L197">
        <v>1539639</v>
      </c>
      <c r="N197" s="1">
        <v>44016</v>
      </c>
      <c r="O197">
        <v>218450</v>
      </c>
      <c r="P197">
        <v>5618430</v>
      </c>
      <c r="Q197">
        <v>4215221</v>
      </c>
      <c r="R197">
        <v>1403209</v>
      </c>
    </row>
    <row r="198" spans="1:18" x14ac:dyDescent="0.25">
      <c r="A198" s="1">
        <v>44863</v>
      </c>
      <c r="B198">
        <v>228848</v>
      </c>
      <c r="C198">
        <v>19053</v>
      </c>
      <c r="D198">
        <v>209795</v>
      </c>
      <c r="H198" s="1">
        <v>44016</v>
      </c>
      <c r="I198">
        <v>194712</v>
      </c>
      <c r="J198">
        <v>6074048</v>
      </c>
      <c r="K198">
        <v>4466624</v>
      </c>
      <c r="L198">
        <v>1607424</v>
      </c>
      <c r="N198" s="1">
        <v>44023</v>
      </c>
      <c r="O198">
        <v>423275</v>
      </c>
      <c r="P198">
        <v>6041705</v>
      </c>
      <c r="Q198">
        <v>4347484</v>
      </c>
      <c r="R198">
        <v>1694221</v>
      </c>
    </row>
    <row r="199" spans="1:18" x14ac:dyDescent="0.25">
      <c r="A199" s="1">
        <v>44870</v>
      </c>
      <c r="B199">
        <v>229225</v>
      </c>
      <c r="C199">
        <v>19249</v>
      </c>
      <c r="D199">
        <v>209976</v>
      </c>
      <c r="H199" s="1">
        <v>44023</v>
      </c>
      <c r="I199">
        <v>495709</v>
      </c>
      <c r="J199">
        <v>6569757</v>
      </c>
      <c r="K199">
        <v>4603341</v>
      </c>
      <c r="L199">
        <v>1966416</v>
      </c>
      <c r="N199" s="1">
        <v>44030</v>
      </c>
      <c r="O199">
        <v>333813</v>
      </c>
      <c r="P199">
        <v>6375518</v>
      </c>
      <c r="Q199">
        <v>4489336</v>
      </c>
      <c r="R199">
        <v>1886182</v>
      </c>
    </row>
    <row r="200" spans="1:18" x14ac:dyDescent="0.25">
      <c r="A200" s="1">
        <v>44877</v>
      </c>
      <c r="B200">
        <v>229394</v>
      </c>
      <c r="C200">
        <v>19323</v>
      </c>
      <c r="D200">
        <v>210071</v>
      </c>
      <c r="H200" s="1">
        <v>44030</v>
      </c>
      <c r="I200">
        <v>324719</v>
      </c>
      <c r="J200">
        <v>6894476</v>
      </c>
      <c r="K200">
        <v>4734384</v>
      </c>
      <c r="L200">
        <v>2160092</v>
      </c>
      <c r="N200" s="1">
        <v>44037</v>
      </c>
      <c r="O200">
        <v>354351</v>
      </c>
      <c r="P200">
        <v>6729869</v>
      </c>
      <c r="Q200">
        <v>4657283</v>
      </c>
      <c r="R200">
        <v>2072586</v>
      </c>
    </row>
    <row r="201" spans="1:18" x14ac:dyDescent="0.25">
      <c r="A201" s="1">
        <v>44884</v>
      </c>
      <c r="B201">
        <v>229766</v>
      </c>
      <c r="C201">
        <v>19432</v>
      </c>
      <c r="D201">
        <v>210334</v>
      </c>
      <c r="H201" s="1">
        <v>44037</v>
      </c>
      <c r="I201">
        <v>350828</v>
      </c>
      <c r="J201">
        <v>7245304</v>
      </c>
      <c r="K201">
        <v>4898053</v>
      </c>
      <c r="L201">
        <v>2347251</v>
      </c>
      <c r="N201" s="1">
        <v>44044</v>
      </c>
      <c r="O201">
        <v>316502</v>
      </c>
      <c r="P201">
        <v>7046371</v>
      </c>
      <c r="Q201">
        <v>4818527</v>
      </c>
      <c r="R201">
        <v>2227844</v>
      </c>
    </row>
    <row r="202" spans="1:18" x14ac:dyDescent="0.25">
      <c r="A202" s="1">
        <v>44891</v>
      </c>
      <c r="B202">
        <v>230005</v>
      </c>
      <c r="C202">
        <v>19552</v>
      </c>
      <c r="D202">
        <v>210453</v>
      </c>
      <c r="H202" s="1">
        <v>44044</v>
      </c>
      <c r="I202">
        <v>303080</v>
      </c>
      <c r="J202">
        <v>7548384</v>
      </c>
      <c r="K202">
        <v>5037947</v>
      </c>
      <c r="L202">
        <v>2510437</v>
      </c>
      <c r="N202" s="1">
        <v>44051</v>
      </c>
      <c r="O202">
        <v>221181</v>
      </c>
      <c r="P202">
        <v>7267552</v>
      </c>
      <c r="Q202">
        <v>4933854</v>
      </c>
      <c r="R202">
        <v>2333698</v>
      </c>
    </row>
    <row r="203" spans="1:18" x14ac:dyDescent="0.25">
      <c r="A203" s="1">
        <v>44898</v>
      </c>
      <c r="B203">
        <v>230434</v>
      </c>
      <c r="C203">
        <v>19739</v>
      </c>
      <c r="D203">
        <v>210695</v>
      </c>
      <c r="H203" s="1">
        <v>44051</v>
      </c>
      <c r="I203">
        <v>214936</v>
      </c>
      <c r="J203">
        <v>7763320</v>
      </c>
      <c r="K203">
        <v>5143117</v>
      </c>
      <c r="L203">
        <v>2620203</v>
      </c>
      <c r="N203" s="1">
        <v>44058</v>
      </c>
      <c r="O203">
        <v>203536</v>
      </c>
      <c r="P203">
        <v>7471088</v>
      </c>
      <c r="Q203">
        <v>5045818</v>
      </c>
      <c r="R203">
        <v>2425270</v>
      </c>
    </row>
    <row r="204" spans="1:18" x14ac:dyDescent="0.25">
      <c r="A204" s="1">
        <v>44905</v>
      </c>
      <c r="B204">
        <v>230885</v>
      </c>
      <c r="C204">
        <v>19925</v>
      </c>
      <c r="D204">
        <v>210960</v>
      </c>
      <c r="H204" s="1">
        <v>44058</v>
      </c>
      <c r="I204">
        <v>202629</v>
      </c>
      <c r="J204">
        <v>7965949</v>
      </c>
      <c r="K204">
        <v>5246913</v>
      </c>
      <c r="L204">
        <v>2719036</v>
      </c>
      <c r="N204" s="1">
        <v>44065</v>
      </c>
      <c r="O204">
        <v>198458</v>
      </c>
      <c r="P204">
        <v>7669546</v>
      </c>
      <c r="Q204">
        <v>5147403</v>
      </c>
      <c r="R204">
        <v>2522143</v>
      </c>
    </row>
    <row r="205" spans="1:18" x14ac:dyDescent="0.25">
      <c r="A205" s="1">
        <v>44912</v>
      </c>
      <c r="B205">
        <v>231542</v>
      </c>
      <c r="C205">
        <v>20167</v>
      </c>
      <c r="D205">
        <v>211375</v>
      </c>
      <c r="H205" s="1">
        <v>44065</v>
      </c>
      <c r="I205">
        <v>203495</v>
      </c>
      <c r="J205">
        <v>8169444</v>
      </c>
      <c r="K205">
        <v>5341577</v>
      </c>
      <c r="L205">
        <v>2827867</v>
      </c>
      <c r="N205" s="1">
        <v>44072</v>
      </c>
      <c r="O205">
        <v>254236</v>
      </c>
      <c r="P205">
        <v>7923782</v>
      </c>
      <c r="Q205">
        <v>5244166</v>
      </c>
      <c r="R205">
        <v>2679616</v>
      </c>
    </row>
    <row r="206" spans="1:18" x14ac:dyDescent="0.25">
      <c r="A206" s="1">
        <v>44919</v>
      </c>
      <c r="B206">
        <v>232325</v>
      </c>
      <c r="C206">
        <v>20660</v>
      </c>
      <c r="D206">
        <v>211665</v>
      </c>
      <c r="H206" s="1">
        <v>44072</v>
      </c>
      <c r="I206">
        <v>265053</v>
      </c>
      <c r="J206">
        <v>8434497</v>
      </c>
      <c r="K206">
        <v>5434359</v>
      </c>
      <c r="L206">
        <v>3000138</v>
      </c>
      <c r="N206" s="1">
        <v>44079</v>
      </c>
      <c r="O206">
        <v>236048</v>
      </c>
      <c r="P206">
        <v>8159830</v>
      </c>
      <c r="Q206">
        <v>5338488</v>
      </c>
      <c r="R206">
        <v>2821342</v>
      </c>
    </row>
    <row r="207" spans="1:18" x14ac:dyDescent="0.25">
      <c r="A207" s="1">
        <v>44926</v>
      </c>
      <c r="B207">
        <v>234183</v>
      </c>
      <c r="C207">
        <v>22303</v>
      </c>
      <c r="D207">
        <v>211880</v>
      </c>
      <c r="H207" s="1">
        <v>44079</v>
      </c>
      <c r="I207">
        <v>244052</v>
      </c>
      <c r="J207">
        <v>8678549</v>
      </c>
      <c r="K207">
        <v>5525513</v>
      </c>
      <c r="L207">
        <v>3153036</v>
      </c>
      <c r="N207" s="1">
        <v>44086</v>
      </c>
      <c r="O207">
        <v>236489</v>
      </c>
      <c r="P207">
        <v>8396319</v>
      </c>
      <c r="Q207">
        <v>5430754</v>
      </c>
      <c r="R207">
        <v>2965565</v>
      </c>
    </row>
    <row r="208" spans="1:18" x14ac:dyDescent="0.25">
      <c r="A208" s="1">
        <v>44933</v>
      </c>
      <c r="B208">
        <v>238319</v>
      </c>
      <c r="C208">
        <v>26078</v>
      </c>
      <c r="D208">
        <v>212241</v>
      </c>
      <c r="H208" s="1">
        <v>44086</v>
      </c>
      <c r="I208">
        <v>257944</v>
      </c>
      <c r="J208">
        <v>8936493</v>
      </c>
      <c r="K208">
        <v>5617855</v>
      </c>
      <c r="L208">
        <v>3318638</v>
      </c>
      <c r="N208" s="1">
        <v>44093</v>
      </c>
      <c r="O208">
        <v>278355</v>
      </c>
      <c r="P208">
        <v>8674674</v>
      </c>
      <c r="Q208">
        <v>5511631</v>
      </c>
      <c r="R208">
        <v>3163043</v>
      </c>
    </row>
    <row r="209" spans="1:18" x14ac:dyDescent="0.25">
      <c r="A209" s="1">
        <v>44940</v>
      </c>
      <c r="B209">
        <v>242974</v>
      </c>
      <c r="C209">
        <v>30334</v>
      </c>
      <c r="D209">
        <v>212640</v>
      </c>
      <c r="H209" s="1">
        <v>44093</v>
      </c>
      <c r="I209">
        <v>255059</v>
      </c>
      <c r="J209">
        <v>9191552</v>
      </c>
      <c r="K209">
        <v>5694925</v>
      </c>
      <c r="L209">
        <v>3496627</v>
      </c>
      <c r="N209" s="1">
        <v>44100</v>
      </c>
      <c r="O209">
        <v>197945</v>
      </c>
      <c r="P209">
        <v>8872619</v>
      </c>
      <c r="Q209">
        <v>5589765</v>
      </c>
      <c r="R209">
        <v>3282854</v>
      </c>
    </row>
    <row r="210" spans="1:18" x14ac:dyDescent="0.25">
      <c r="A210" s="1">
        <v>44947</v>
      </c>
      <c r="B210">
        <v>246809</v>
      </c>
      <c r="C210">
        <v>33865</v>
      </c>
      <c r="D210">
        <v>212944</v>
      </c>
      <c r="H210" s="1">
        <v>44100</v>
      </c>
      <c r="I210">
        <v>219245</v>
      </c>
      <c r="J210">
        <v>9410797</v>
      </c>
      <c r="K210">
        <v>5770116</v>
      </c>
      <c r="L210">
        <v>3640681</v>
      </c>
      <c r="N210" s="1">
        <v>44107</v>
      </c>
      <c r="O210">
        <v>179109</v>
      </c>
      <c r="P210">
        <v>9051728</v>
      </c>
      <c r="Q210">
        <v>5663177</v>
      </c>
      <c r="R210">
        <v>3388551</v>
      </c>
    </row>
    <row r="211" spans="1:18" x14ac:dyDescent="0.25">
      <c r="A211" s="1">
        <v>44954</v>
      </c>
      <c r="B211">
        <v>251709</v>
      </c>
      <c r="C211">
        <v>38300</v>
      </c>
      <c r="D211">
        <v>213409</v>
      </c>
      <c r="H211" s="1">
        <v>44107</v>
      </c>
      <c r="I211">
        <v>194854</v>
      </c>
      <c r="J211">
        <v>9605651</v>
      </c>
      <c r="K211">
        <v>5841276</v>
      </c>
      <c r="L211">
        <v>3764375</v>
      </c>
      <c r="N211" s="1">
        <v>44114</v>
      </c>
      <c r="O211">
        <v>131418</v>
      </c>
      <c r="P211">
        <v>9183146</v>
      </c>
      <c r="Q211">
        <v>5730535</v>
      </c>
      <c r="R211">
        <v>3452611</v>
      </c>
    </row>
    <row r="212" spans="1:18" x14ac:dyDescent="0.25">
      <c r="A212" s="1">
        <v>44961</v>
      </c>
      <c r="B212">
        <v>256922</v>
      </c>
      <c r="C212">
        <v>42978</v>
      </c>
      <c r="D212">
        <v>213944</v>
      </c>
      <c r="H212" s="1">
        <v>44114</v>
      </c>
      <c r="I212">
        <v>143885</v>
      </c>
      <c r="J212">
        <v>9749536</v>
      </c>
      <c r="K212">
        <v>5910094</v>
      </c>
      <c r="L212">
        <v>3839442</v>
      </c>
      <c r="N212" s="1">
        <v>44121</v>
      </c>
      <c r="O212">
        <v>169254</v>
      </c>
      <c r="P212">
        <v>9352400</v>
      </c>
      <c r="Q212">
        <v>5795843</v>
      </c>
      <c r="R212">
        <v>3556557</v>
      </c>
    </row>
    <row r="213" spans="1:18" x14ac:dyDescent="0.25">
      <c r="A213" s="1">
        <v>44968</v>
      </c>
      <c r="B213">
        <v>261864</v>
      </c>
      <c r="C213">
        <v>47417</v>
      </c>
      <c r="D213">
        <v>214447</v>
      </c>
      <c r="H213" s="1">
        <v>44121</v>
      </c>
      <c r="I213">
        <v>185758</v>
      </c>
      <c r="J213">
        <v>9935294</v>
      </c>
      <c r="K213">
        <v>5977047</v>
      </c>
      <c r="L213">
        <v>3958247</v>
      </c>
      <c r="N213" s="1">
        <v>44128</v>
      </c>
      <c r="O213">
        <v>164788</v>
      </c>
      <c r="P213">
        <v>9517188</v>
      </c>
      <c r="Q213">
        <v>5862860</v>
      </c>
      <c r="R213">
        <v>3654328</v>
      </c>
    </row>
    <row r="214" spans="1:18" x14ac:dyDescent="0.25">
      <c r="A214" s="1">
        <v>44975</v>
      </c>
      <c r="B214">
        <v>267170</v>
      </c>
      <c r="C214">
        <v>52006</v>
      </c>
      <c r="D214">
        <v>215164</v>
      </c>
      <c r="H214" s="1">
        <v>44128</v>
      </c>
      <c r="I214">
        <v>175815</v>
      </c>
      <c r="J214">
        <v>10111109</v>
      </c>
      <c r="K214">
        <v>6042691</v>
      </c>
      <c r="L214">
        <v>4068418</v>
      </c>
      <c r="N214" s="1">
        <v>44135</v>
      </c>
      <c r="O214">
        <v>181781</v>
      </c>
      <c r="P214">
        <v>9698969</v>
      </c>
      <c r="Q214">
        <v>5934507</v>
      </c>
      <c r="R214">
        <v>3764462</v>
      </c>
    </row>
    <row r="215" spans="1:18" x14ac:dyDescent="0.25">
      <c r="A215" s="1">
        <v>44982</v>
      </c>
      <c r="B215">
        <v>272259</v>
      </c>
      <c r="C215">
        <v>56533</v>
      </c>
      <c r="D215">
        <v>215726</v>
      </c>
      <c r="H215" s="1">
        <v>44135</v>
      </c>
      <c r="I215">
        <v>190874</v>
      </c>
      <c r="J215">
        <v>10301983</v>
      </c>
      <c r="K215">
        <v>6111648</v>
      </c>
      <c r="L215">
        <v>4190335</v>
      </c>
      <c r="N215" s="1">
        <v>44142</v>
      </c>
      <c r="O215">
        <v>188980</v>
      </c>
      <c r="P215">
        <v>9887949</v>
      </c>
      <c r="Q215">
        <v>5995055</v>
      </c>
      <c r="R215">
        <v>3892894</v>
      </c>
    </row>
    <row r="216" spans="1:18" x14ac:dyDescent="0.25">
      <c r="A216" s="1">
        <v>44989</v>
      </c>
      <c r="B216">
        <v>278061</v>
      </c>
      <c r="C216">
        <v>61972</v>
      </c>
      <c r="D216">
        <v>216089</v>
      </c>
      <c r="H216" s="1">
        <v>44142</v>
      </c>
      <c r="I216">
        <v>204253</v>
      </c>
      <c r="J216">
        <v>10506236</v>
      </c>
      <c r="K216">
        <v>6169600</v>
      </c>
      <c r="L216">
        <v>4336636</v>
      </c>
      <c r="N216" s="1">
        <v>44149</v>
      </c>
      <c r="O216">
        <v>241822</v>
      </c>
      <c r="P216">
        <v>10129771</v>
      </c>
      <c r="Q216">
        <v>6057989</v>
      </c>
      <c r="R216">
        <v>4071782</v>
      </c>
    </row>
    <row r="217" spans="1:18" x14ac:dyDescent="0.25">
      <c r="A217" s="1">
        <v>44996</v>
      </c>
      <c r="B217">
        <v>285467</v>
      </c>
      <c r="C217">
        <v>69130</v>
      </c>
      <c r="D217">
        <v>216337</v>
      </c>
      <c r="H217" s="1">
        <v>44149</v>
      </c>
      <c r="I217">
        <v>265320</v>
      </c>
      <c r="J217">
        <v>10771556</v>
      </c>
      <c r="K217">
        <v>6230131</v>
      </c>
      <c r="L217">
        <v>4541425</v>
      </c>
      <c r="N217" s="1">
        <v>44156</v>
      </c>
      <c r="O217">
        <v>306507</v>
      </c>
      <c r="P217">
        <v>10436278</v>
      </c>
      <c r="Q217">
        <v>6130158</v>
      </c>
      <c r="R217">
        <v>4306120</v>
      </c>
    </row>
    <row r="218" spans="1:18" x14ac:dyDescent="0.25">
      <c r="A218" s="1">
        <v>45003</v>
      </c>
      <c r="B218">
        <v>294086</v>
      </c>
      <c r="C218">
        <v>77387</v>
      </c>
      <c r="D218">
        <v>216699</v>
      </c>
      <c r="H218" s="1">
        <v>44156</v>
      </c>
      <c r="I218">
        <v>347720</v>
      </c>
      <c r="J218">
        <v>11119276</v>
      </c>
      <c r="K218">
        <v>6304416</v>
      </c>
      <c r="L218">
        <v>4814860</v>
      </c>
      <c r="N218" s="1">
        <v>44163</v>
      </c>
      <c r="O218">
        <v>318121</v>
      </c>
      <c r="P218">
        <v>10754399</v>
      </c>
      <c r="Q218">
        <v>6190437</v>
      </c>
      <c r="R218">
        <v>4563962</v>
      </c>
    </row>
    <row r="219" spans="1:18" x14ac:dyDescent="0.25">
      <c r="A219" s="1">
        <v>45010</v>
      </c>
      <c r="B219">
        <v>297914</v>
      </c>
      <c r="C219">
        <v>81091</v>
      </c>
      <c r="D219">
        <v>216823</v>
      </c>
      <c r="H219" s="1">
        <v>44163</v>
      </c>
      <c r="I219">
        <v>392937</v>
      </c>
      <c r="J219">
        <v>11512213</v>
      </c>
      <c r="K219">
        <v>6369970</v>
      </c>
      <c r="L219">
        <v>5142243</v>
      </c>
      <c r="N219" s="1">
        <v>44170</v>
      </c>
      <c r="O219">
        <v>355220</v>
      </c>
      <c r="P219">
        <v>11109619</v>
      </c>
      <c r="Q219">
        <v>6261594</v>
      </c>
      <c r="R219">
        <v>4848025</v>
      </c>
    </row>
    <row r="220" spans="1:18" x14ac:dyDescent="0.25">
      <c r="H220" s="1">
        <v>44170</v>
      </c>
      <c r="I220">
        <v>740853</v>
      </c>
      <c r="J220">
        <v>12253066</v>
      </c>
      <c r="K220">
        <v>6449198</v>
      </c>
      <c r="L220">
        <v>5803868</v>
      </c>
      <c r="N220" s="1">
        <v>44177</v>
      </c>
      <c r="O220">
        <v>359749</v>
      </c>
      <c r="P220">
        <v>11469368</v>
      </c>
      <c r="Q220">
        <v>6321227</v>
      </c>
      <c r="R220">
        <v>5148141</v>
      </c>
    </row>
    <row r="221" spans="1:18" x14ac:dyDescent="0.25">
      <c r="H221" s="1">
        <v>44177</v>
      </c>
      <c r="I221">
        <v>616533</v>
      </c>
      <c r="J221">
        <v>12869599</v>
      </c>
      <c r="K221">
        <v>6518448</v>
      </c>
      <c r="L221">
        <v>6351151</v>
      </c>
      <c r="N221" s="1">
        <v>44184</v>
      </c>
      <c r="O221">
        <v>343542</v>
      </c>
      <c r="P221">
        <v>11812910</v>
      </c>
      <c r="Q221">
        <v>6377912</v>
      </c>
      <c r="R221">
        <v>5434998</v>
      </c>
    </row>
    <row r="222" spans="1:18" x14ac:dyDescent="0.25">
      <c r="H222" s="1">
        <v>44184</v>
      </c>
      <c r="I222">
        <v>458550</v>
      </c>
      <c r="J222">
        <v>13328149</v>
      </c>
      <c r="K222">
        <v>6617654</v>
      </c>
      <c r="L222">
        <v>6710495</v>
      </c>
      <c r="N222" s="1">
        <v>44191</v>
      </c>
      <c r="O222">
        <v>329092</v>
      </c>
      <c r="P222">
        <v>12142002</v>
      </c>
      <c r="Q222">
        <v>6431538</v>
      </c>
      <c r="R222">
        <v>5710464</v>
      </c>
    </row>
    <row r="223" spans="1:18" x14ac:dyDescent="0.25">
      <c r="H223" s="1">
        <v>44191</v>
      </c>
      <c r="I223">
        <v>307288</v>
      </c>
      <c r="J223">
        <v>13635437</v>
      </c>
      <c r="K223">
        <v>6683333</v>
      </c>
      <c r="L223">
        <v>6952104</v>
      </c>
      <c r="N223" s="1">
        <v>44198</v>
      </c>
      <c r="O223">
        <v>427311</v>
      </c>
      <c r="P223">
        <v>12569313</v>
      </c>
      <c r="Q223">
        <v>6492591</v>
      </c>
      <c r="R223">
        <v>6076722</v>
      </c>
    </row>
    <row r="224" spans="1:18" x14ac:dyDescent="0.25">
      <c r="H224" s="1">
        <v>44198</v>
      </c>
      <c r="I224">
        <v>197095</v>
      </c>
      <c r="J224">
        <v>13832532</v>
      </c>
      <c r="K224">
        <v>6757479</v>
      </c>
      <c r="L224">
        <v>7075053</v>
      </c>
      <c r="N224" s="1">
        <v>44205</v>
      </c>
      <c r="O224">
        <v>320973</v>
      </c>
      <c r="P224">
        <v>12890286</v>
      </c>
      <c r="Q224">
        <v>6566427</v>
      </c>
      <c r="R224">
        <v>6323859</v>
      </c>
    </row>
    <row r="225" spans="8:18" x14ac:dyDescent="0.25">
      <c r="H225" s="1">
        <v>44205</v>
      </c>
      <c r="I225">
        <v>76513</v>
      </c>
      <c r="J225">
        <v>13909045</v>
      </c>
      <c r="K225">
        <v>6829498</v>
      </c>
      <c r="L225">
        <v>7079547</v>
      </c>
      <c r="N225" s="1">
        <v>44212</v>
      </c>
      <c r="O225">
        <v>109400</v>
      </c>
      <c r="P225">
        <v>12999686</v>
      </c>
      <c r="Q225">
        <v>6627860</v>
      </c>
      <c r="R225">
        <v>6371826</v>
      </c>
    </row>
    <row r="226" spans="8:18" x14ac:dyDescent="0.25">
      <c r="H226" s="1">
        <v>44212</v>
      </c>
      <c r="I226">
        <v>68431</v>
      </c>
      <c r="J226">
        <v>13977476</v>
      </c>
      <c r="K226">
        <v>6893975</v>
      </c>
      <c r="L226">
        <v>7083501</v>
      </c>
      <c r="N226" s="1">
        <v>44219</v>
      </c>
      <c r="O226">
        <v>349911</v>
      </c>
      <c r="P226">
        <v>13349597</v>
      </c>
      <c r="Q226">
        <v>6689308</v>
      </c>
      <c r="R226">
        <v>6660289</v>
      </c>
    </row>
    <row r="227" spans="8:18" x14ac:dyDescent="0.25">
      <c r="H227" s="1">
        <v>44219</v>
      </c>
      <c r="I227">
        <v>289120</v>
      </c>
      <c r="J227">
        <v>14266596</v>
      </c>
      <c r="K227">
        <v>6958812</v>
      </c>
      <c r="L227">
        <v>7307784</v>
      </c>
      <c r="N227" s="1">
        <v>44226</v>
      </c>
      <c r="O227">
        <v>434707</v>
      </c>
      <c r="P227">
        <v>13784304</v>
      </c>
      <c r="Q227">
        <v>6751249</v>
      </c>
      <c r="R227">
        <v>7033055</v>
      </c>
    </row>
    <row r="228" spans="8:18" x14ac:dyDescent="0.25">
      <c r="H228" s="1">
        <v>44226</v>
      </c>
      <c r="I228">
        <v>575463</v>
      </c>
      <c r="J228">
        <v>14842059</v>
      </c>
      <c r="K228">
        <v>7032244</v>
      </c>
      <c r="L228">
        <v>7809815</v>
      </c>
      <c r="N228" s="1">
        <v>44233</v>
      </c>
      <c r="O228">
        <v>372126</v>
      </c>
      <c r="P228">
        <v>14156430</v>
      </c>
      <c r="Q228">
        <v>6818949</v>
      </c>
      <c r="R228">
        <v>7337481</v>
      </c>
    </row>
    <row r="229" spans="8:18" x14ac:dyDescent="0.25">
      <c r="H229" s="1">
        <v>44233</v>
      </c>
      <c r="I229">
        <v>381251</v>
      </c>
      <c r="J229">
        <v>15223310</v>
      </c>
      <c r="K229">
        <v>7105963</v>
      </c>
      <c r="L229">
        <v>8117347</v>
      </c>
      <c r="N229" s="1">
        <v>44240</v>
      </c>
      <c r="O229">
        <v>231047</v>
      </c>
      <c r="P229">
        <v>14387477</v>
      </c>
      <c r="Q229">
        <v>6877364</v>
      </c>
      <c r="R229">
        <v>7510113</v>
      </c>
    </row>
    <row r="230" spans="8:18" x14ac:dyDescent="0.25">
      <c r="H230" s="1">
        <v>44240</v>
      </c>
      <c r="I230">
        <v>259972</v>
      </c>
      <c r="J230">
        <v>15483282</v>
      </c>
      <c r="K230">
        <v>7171055</v>
      </c>
      <c r="L230">
        <v>8312227</v>
      </c>
      <c r="N230" s="1">
        <v>44247</v>
      </c>
      <c r="O230">
        <v>204937</v>
      </c>
      <c r="P230">
        <v>14592414</v>
      </c>
      <c r="Q230">
        <v>6927769</v>
      </c>
      <c r="R230">
        <v>7664645</v>
      </c>
    </row>
    <row r="231" spans="8:18" x14ac:dyDescent="0.25">
      <c r="H231" s="1">
        <v>44247</v>
      </c>
      <c r="I231">
        <v>230915</v>
      </c>
      <c r="J231">
        <v>15714197</v>
      </c>
      <c r="K231">
        <v>7225672</v>
      </c>
      <c r="L231">
        <v>8488525</v>
      </c>
      <c r="N231" s="1">
        <v>44254</v>
      </c>
      <c r="O231">
        <v>197765</v>
      </c>
      <c r="P231">
        <v>14790179</v>
      </c>
      <c r="Q231">
        <v>6979702</v>
      </c>
      <c r="R231">
        <v>7810477</v>
      </c>
    </row>
    <row r="232" spans="8:18" x14ac:dyDescent="0.25">
      <c r="H232" s="1">
        <v>44254</v>
      </c>
      <c r="I232">
        <v>219728</v>
      </c>
      <c r="J232">
        <v>15933925</v>
      </c>
      <c r="K232">
        <v>7277542</v>
      </c>
      <c r="L232">
        <v>8656383</v>
      </c>
      <c r="N232" s="1">
        <v>44261</v>
      </c>
      <c r="O232">
        <v>91753</v>
      </c>
      <c r="P232">
        <v>14881932</v>
      </c>
      <c r="Q232">
        <v>7022420</v>
      </c>
      <c r="R232">
        <v>7859512</v>
      </c>
    </row>
    <row r="233" spans="8:18" x14ac:dyDescent="0.25">
      <c r="H233" s="1">
        <v>44261</v>
      </c>
      <c r="I233">
        <v>114811</v>
      </c>
      <c r="J233">
        <v>16048736</v>
      </c>
      <c r="K233">
        <v>7315884</v>
      </c>
      <c r="L233">
        <v>8732852</v>
      </c>
      <c r="N233" s="1">
        <v>44268</v>
      </c>
      <c r="O233">
        <v>90468</v>
      </c>
      <c r="P233">
        <v>14972400</v>
      </c>
      <c r="Q233">
        <v>7065029</v>
      </c>
      <c r="R233">
        <v>7907371</v>
      </c>
    </row>
    <row r="234" spans="8:18" x14ac:dyDescent="0.25">
      <c r="H234" s="1">
        <v>44268</v>
      </c>
      <c r="I234">
        <v>449380</v>
      </c>
      <c r="J234">
        <v>16498116</v>
      </c>
      <c r="K234">
        <v>7352911</v>
      </c>
      <c r="L234">
        <v>9145205</v>
      </c>
      <c r="N234" s="1">
        <v>44275</v>
      </c>
      <c r="O234">
        <v>427051</v>
      </c>
      <c r="P234">
        <v>15399451</v>
      </c>
      <c r="Q234">
        <v>7116930</v>
      </c>
      <c r="R234">
        <v>8282521</v>
      </c>
    </row>
    <row r="235" spans="8:18" x14ac:dyDescent="0.25">
      <c r="H235" s="1">
        <v>44275</v>
      </c>
      <c r="I235">
        <v>150353</v>
      </c>
      <c r="J235">
        <v>16648469</v>
      </c>
      <c r="K235">
        <v>7391664</v>
      </c>
      <c r="L235">
        <v>9256805</v>
      </c>
      <c r="N235" s="1">
        <v>44282</v>
      </c>
      <c r="O235">
        <v>97415</v>
      </c>
      <c r="P235">
        <v>15496866</v>
      </c>
      <c r="Q235">
        <v>7164627</v>
      </c>
      <c r="R235">
        <v>8332239</v>
      </c>
    </row>
    <row r="236" spans="8:18" x14ac:dyDescent="0.25">
      <c r="H236" s="1">
        <v>44282</v>
      </c>
      <c r="I236">
        <v>102495</v>
      </c>
      <c r="J236">
        <v>16750964</v>
      </c>
      <c r="K236">
        <v>7433268</v>
      </c>
      <c r="L236">
        <v>9317696</v>
      </c>
      <c r="N236" s="1">
        <v>44289</v>
      </c>
      <c r="O236">
        <v>180896</v>
      </c>
      <c r="P236">
        <v>15677762</v>
      </c>
      <c r="Q236">
        <v>7251994</v>
      </c>
      <c r="R236">
        <v>8425768</v>
      </c>
    </row>
    <row r="237" spans="8:18" x14ac:dyDescent="0.25">
      <c r="H237" s="1">
        <v>44289</v>
      </c>
      <c r="I237">
        <v>87579</v>
      </c>
      <c r="J237">
        <v>16838543</v>
      </c>
      <c r="K237">
        <v>7471632</v>
      </c>
      <c r="L237">
        <v>9366911</v>
      </c>
      <c r="N237" s="1">
        <v>44296</v>
      </c>
      <c r="O237">
        <v>98666</v>
      </c>
      <c r="P237">
        <v>15776428</v>
      </c>
      <c r="Q237">
        <v>7297940</v>
      </c>
      <c r="R237">
        <v>8478488</v>
      </c>
    </row>
    <row r="238" spans="8:18" x14ac:dyDescent="0.25">
      <c r="H238" s="1">
        <v>44296</v>
      </c>
      <c r="I238">
        <v>107031</v>
      </c>
      <c r="J238">
        <v>16945574</v>
      </c>
      <c r="K238">
        <v>7521024</v>
      </c>
      <c r="L238">
        <v>9424550</v>
      </c>
      <c r="N238" s="1">
        <v>44303</v>
      </c>
      <c r="O238">
        <v>84195</v>
      </c>
      <c r="P238">
        <v>15860623</v>
      </c>
      <c r="Q238">
        <v>7339838</v>
      </c>
      <c r="R238">
        <v>8520785</v>
      </c>
    </row>
    <row r="239" spans="8:18" x14ac:dyDescent="0.25">
      <c r="H239" s="1">
        <v>44303</v>
      </c>
      <c r="I239">
        <v>133195</v>
      </c>
      <c r="J239">
        <v>17078769</v>
      </c>
      <c r="K239">
        <v>7568116</v>
      </c>
      <c r="L239">
        <v>9510653</v>
      </c>
      <c r="N239" s="1">
        <v>44310</v>
      </c>
      <c r="O239">
        <v>85850</v>
      </c>
      <c r="P239">
        <v>15946473</v>
      </c>
      <c r="Q239">
        <v>7385306</v>
      </c>
      <c r="R239">
        <v>8561167</v>
      </c>
    </row>
    <row r="240" spans="8:18" x14ac:dyDescent="0.25">
      <c r="H240" s="1">
        <v>44310</v>
      </c>
      <c r="I240">
        <v>96373</v>
      </c>
      <c r="J240">
        <v>17175142</v>
      </c>
      <c r="K240">
        <v>7616821</v>
      </c>
      <c r="L240">
        <v>9558321</v>
      </c>
      <c r="N240" s="1">
        <v>44317</v>
      </c>
      <c r="O240">
        <v>152558</v>
      </c>
      <c r="P240">
        <v>16099031</v>
      </c>
      <c r="Q240">
        <v>7448735</v>
      </c>
      <c r="R240">
        <v>8650296</v>
      </c>
    </row>
    <row r="241" spans="8:18" x14ac:dyDescent="0.25">
      <c r="H241" s="1">
        <v>44317</v>
      </c>
      <c r="I241">
        <v>79944</v>
      </c>
      <c r="J241">
        <v>17255086</v>
      </c>
      <c r="K241">
        <v>7658154</v>
      </c>
      <c r="L241">
        <v>9596932</v>
      </c>
      <c r="N241" s="1">
        <v>44324</v>
      </c>
      <c r="O241">
        <v>128868</v>
      </c>
      <c r="P241">
        <v>16227899</v>
      </c>
      <c r="Q241">
        <v>7507250</v>
      </c>
      <c r="R241">
        <v>8720649</v>
      </c>
    </row>
    <row r="242" spans="8:18" x14ac:dyDescent="0.25">
      <c r="H242" s="1">
        <v>44324</v>
      </c>
      <c r="I242">
        <v>100974</v>
      </c>
      <c r="J242">
        <v>17356060</v>
      </c>
      <c r="K242">
        <v>7699578</v>
      </c>
      <c r="L242">
        <v>9656482</v>
      </c>
      <c r="N242" s="1">
        <v>44331</v>
      </c>
      <c r="O242">
        <v>73916</v>
      </c>
      <c r="P242">
        <v>16301815</v>
      </c>
      <c r="Q242">
        <v>7544206</v>
      </c>
      <c r="R242">
        <v>8757609</v>
      </c>
    </row>
    <row r="243" spans="8:18" x14ac:dyDescent="0.25">
      <c r="H243" s="1">
        <v>44331</v>
      </c>
      <c r="I243">
        <v>72624</v>
      </c>
      <c r="J243">
        <v>17428684</v>
      </c>
      <c r="K243">
        <v>7734754</v>
      </c>
      <c r="L243">
        <v>9693930</v>
      </c>
      <c r="N243" s="1">
        <v>44338</v>
      </c>
      <c r="O243">
        <v>87583</v>
      </c>
      <c r="P243">
        <v>16389398</v>
      </c>
      <c r="Q243">
        <v>7581008</v>
      </c>
      <c r="R243">
        <v>8808390</v>
      </c>
    </row>
    <row r="244" spans="8:18" x14ac:dyDescent="0.25">
      <c r="H244" s="1">
        <v>44338</v>
      </c>
      <c r="I244">
        <v>68901</v>
      </c>
      <c r="J244">
        <v>17497585</v>
      </c>
      <c r="K244">
        <v>7769489</v>
      </c>
      <c r="L244">
        <v>9728096</v>
      </c>
      <c r="N244" s="1">
        <v>44345</v>
      </c>
      <c r="O244">
        <v>97554</v>
      </c>
      <c r="P244">
        <v>16486952</v>
      </c>
      <c r="Q244">
        <v>7615834</v>
      </c>
      <c r="R244">
        <v>8871118</v>
      </c>
    </row>
    <row r="245" spans="8:18" x14ac:dyDescent="0.25">
      <c r="H245" s="1">
        <v>44345</v>
      </c>
      <c r="I245">
        <v>64849</v>
      </c>
      <c r="J245">
        <v>17562434</v>
      </c>
      <c r="K245">
        <v>7801182</v>
      </c>
      <c r="L245">
        <v>9761252</v>
      </c>
      <c r="N245" s="1">
        <v>44352</v>
      </c>
      <c r="O245">
        <v>78391</v>
      </c>
      <c r="P245">
        <v>16565343</v>
      </c>
      <c r="Q245">
        <v>7646566</v>
      </c>
      <c r="R245">
        <v>8918777</v>
      </c>
    </row>
    <row r="246" spans="8:18" x14ac:dyDescent="0.25">
      <c r="H246" s="1">
        <v>44352</v>
      </c>
      <c r="I246">
        <v>59086</v>
      </c>
      <c r="J246">
        <v>17621520</v>
      </c>
      <c r="K246">
        <v>7829802</v>
      </c>
      <c r="L246">
        <v>9791718</v>
      </c>
      <c r="N246" s="1">
        <v>44359</v>
      </c>
      <c r="O246">
        <v>82892</v>
      </c>
      <c r="P246">
        <v>16648235</v>
      </c>
      <c r="Q246">
        <v>7679269</v>
      </c>
      <c r="R246">
        <v>8968966</v>
      </c>
    </row>
    <row r="247" spans="8:18" x14ac:dyDescent="0.25">
      <c r="H247" s="1">
        <v>44359</v>
      </c>
      <c r="I247">
        <v>57968</v>
      </c>
      <c r="J247">
        <v>17679488</v>
      </c>
      <c r="K247">
        <v>7858229</v>
      </c>
      <c r="L247">
        <v>9821259</v>
      </c>
      <c r="N247" s="1">
        <v>44366</v>
      </c>
      <c r="O247">
        <v>48045</v>
      </c>
      <c r="P247">
        <v>16696280</v>
      </c>
      <c r="Q247">
        <v>7700564</v>
      </c>
      <c r="R247">
        <v>8995716</v>
      </c>
    </row>
    <row r="248" spans="8:18" x14ac:dyDescent="0.25">
      <c r="H248" s="1">
        <v>44366</v>
      </c>
      <c r="I248">
        <v>51038</v>
      </c>
      <c r="J248">
        <v>17730526</v>
      </c>
      <c r="K248">
        <v>7882706</v>
      </c>
      <c r="L248">
        <v>9847820</v>
      </c>
      <c r="N248" s="1">
        <v>44373</v>
      </c>
      <c r="O248">
        <v>47438</v>
      </c>
      <c r="P248">
        <v>16743718</v>
      </c>
      <c r="Q248">
        <v>7720414</v>
      </c>
      <c r="R248">
        <v>9023304</v>
      </c>
    </row>
    <row r="249" spans="8:18" x14ac:dyDescent="0.25">
      <c r="H249" s="1">
        <v>44373</v>
      </c>
      <c r="I249">
        <v>39375</v>
      </c>
      <c r="J249">
        <v>17769901</v>
      </c>
      <c r="K249">
        <v>7904745</v>
      </c>
      <c r="L249">
        <v>9865156</v>
      </c>
      <c r="N249" s="1">
        <v>44380</v>
      </c>
      <c r="O249">
        <v>43434</v>
      </c>
      <c r="P249">
        <v>16787152</v>
      </c>
      <c r="Q249">
        <v>7741784</v>
      </c>
      <c r="R249">
        <v>9045368</v>
      </c>
    </row>
    <row r="250" spans="8:18" x14ac:dyDescent="0.25">
      <c r="H250" s="1">
        <v>44380</v>
      </c>
      <c r="I250">
        <v>25459</v>
      </c>
      <c r="J250">
        <v>17795360</v>
      </c>
      <c r="K250">
        <v>7926125</v>
      </c>
      <c r="L250">
        <v>9869235</v>
      </c>
      <c r="N250" s="1">
        <v>44387</v>
      </c>
      <c r="O250">
        <v>41299</v>
      </c>
      <c r="P250">
        <v>16828451</v>
      </c>
      <c r="Q250">
        <v>7767969</v>
      </c>
      <c r="R250">
        <v>9060482</v>
      </c>
    </row>
    <row r="251" spans="8:18" x14ac:dyDescent="0.25">
      <c r="H251" s="1">
        <v>44387</v>
      </c>
      <c r="I251">
        <v>27555</v>
      </c>
      <c r="J251">
        <v>17822915</v>
      </c>
      <c r="K251">
        <v>7950702</v>
      </c>
      <c r="L251">
        <v>9872213</v>
      </c>
      <c r="N251" s="1">
        <v>44394</v>
      </c>
      <c r="O251">
        <v>39523</v>
      </c>
      <c r="P251">
        <v>16867974</v>
      </c>
      <c r="Q251">
        <v>7792993</v>
      </c>
      <c r="R251">
        <v>9074981</v>
      </c>
    </row>
    <row r="252" spans="8:18" x14ac:dyDescent="0.25">
      <c r="H252" s="1">
        <v>44394</v>
      </c>
      <c r="I252">
        <v>55883</v>
      </c>
      <c r="J252">
        <v>17878798</v>
      </c>
      <c r="K252">
        <v>7977813</v>
      </c>
      <c r="L252">
        <v>9900985</v>
      </c>
      <c r="N252" s="1">
        <v>44401</v>
      </c>
      <c r="O252">
        <v>40935</v>
      </c>
      <c r="P252">
        <v>16908909</v>
      </c>
      <c r="Q252">
        <v>7815503</v>
      </c>
      <c r="R252">
        <v>9093406</v>
      </c>
    </row>
    <row r="253" spans="8:18" x14ac:dyDescent="0.25">
      <c r="H253" s="1">
        <v>44401</v>
      </c>
      <c r="I253">
        <v>53257</v>
      </c>
      <c r="J253">
        <v>17932055</v>
      </c>
      <c r="K253">
        <v>8002528</v>
      </c>
      <c r="L253">
        <v>9929527</v>
      </c>
      <c r="N253" s="1">
        <v>44408</v>
      </c>
      <c r="O253">
        <v>39890</v>
      </c>
      <c r="P253">
        <v>16948799</v>
      </c>
      <c r="Q253">
        <v>7839210</v>
      </c>
      <c r="R253">
        <v>9109589</v>
      </c>
    </row>
    <row r="254" spans="8:18" x14ac:dyDescent="0.25">
      <c r="H254" s="1">
        <v>44408</v>
      </c>
      <c r="I254">
        <v>53809</v>
      </c>
      <c r="J254">
        <v>17985864</v>
      </c>
      <c r="K254">
        <v>8032503</v>
      </c>
      <c r="L254">
        <v>9953361</v>
      </c>
      <c r="N254" s="1">
        <v>44415</v>
      </c>
      <c r="O254">
        <v>39608</v>
      </c>
      <c r="P254">
        <v>16988407</v>
      </c>
      <c r="Q254">
        <v>7863225</v>
      </c>
      <c r="R254">
        <v>9125182</v>
      </c>
    </row>
    <row r="255" spans="8:18" x14ac:dyDescent="0.25">
      <c r="H255" s="1">
        <v>44415</v>
      </c>
      <c r="I255">
        <v>49985</v>
      </c>
      <c r="J255">
        <v>18035849</v>
      </c>
      <c r="K255">
        <v>8058909</v>
      </c>
      <c r="L255">
        <v>9976940</v>
      </c>
      <c r="N255" s="1">
        <v>44422</v>
      </c>
      <c r="O255">
        <v>39805</v>
      </c>
      <c r="P255">
        <v>17028212</v>
      </c>
      <c r="Q255">
        <v>7887817</v>
      </c>
      <c r="R255">
        <v>9140395</v>
      </c>
    </row>
    <row r="256" spans="8:18" x14ac:dyDescent="0.25">
      <c r="H256" s="1">
        <v>44422</v>
      </c>
      <c r="I256">
        <v>46577</v>
      </c>
      <c r="J256">
        <v>18082426</v>
      </c>
      <c r="K256">
        <v>8083301</v>
      </c>
      <c r="L256">
        <v>9999125</v>
      </c>
      <c r="N256" s="1">
        <v>44429</v>
      </c>
      <c r="O256">
        <v>38467</v>
      </c>
      <c r="P256">
        <v>17066679</v>
      </c>
      <c r="Q256">
        <v>7912350</v>
      </c>
      <c r="R256">
        <v>9154329</v>
      </c>
    </row>
    <row r="257" spans="8:18" x14ac:dyDescent="0.25">
      <c r="H257" s="1">
        <v>44429</v>
      </c>
      <c r="I257">
        <v>46412</v>
      </c>
      <c r="J257">
        <v>18128838</v>
      </c>
      <c r="K257">
        <v>8110690</v>
      </c>
      <c r="L257">
        <v>10018148</v>
      </c>
      <c r="N257" s="1">
        <v>44436</v>
      </c>
      <c r="O257">
        <v>32222</v>
      </c>
      <c r="P257">
        <v>17098901</v>
      </c>
      <c r="Q257">
        <v>7931481</v>
      </c>
      <c r="R257">
        <v>9167420</v>
      </c>
    </row>
    <row r="258" spans="8:18" x14ac:dyDescent="0.25">
      <c r="H258" s="1">
        <v>44436</v>
      </c>
      <c r="I258">
        <v>39253</v>
      </c>
      <c r="J258">
        <v>18168091</v>
      </c>
      <c r="K258">
        <v>8131980</v>
      </c>
      <c r="L258">
        <v>10036111</v>
      </c>
      <c r="N258" s="1">
        <v>44443</v>
      </c>
      <c r="O258">
        <v>31286</v>
      </c>
      <c r="P258">
        <v>17130187</v>
      </c>
      <c r="Q258">
        <v>7950521</v>
      </c>
      <c r="R258">
        <v>9179666</v>
      </c>
    </row>
    <row r="259" spans="8:18" x14ac:dyDescent="0.25">
      <c r="H259" s="1">
        <v>44443</v>
      </c>
      <c r="I259">
        <v>38362</v>
      </c>
      <c r="J259">
        <v>18206453</v>
      </c>
      <c r="K259">
        <v>8153341</v>
      </c>
      <c r="L259">
        <v>10053112</v>
      </c>
      <c r="N259" s="1">
        <v>44450</v>
      </c>
      <c r="O259">
        <v>27594</v>
      </c>
      <c r="P259">
        <v>17157781</v>
      </c>
      <c r="Q259">
        <v>7967239</v>
      </c>
      <c r="R259">
        <v>9190542</v>
      </c>
    </row>
    <row r="260" spans="8:18" x14ac:dyDescent="0.25">
      <c r="H260" s="1">
        <v>44450</v>
      </c>
      <c r="I260">
        <v>29046</v>
      </c>
      <c r="J260">
        <v>18235499</v>
      </c>
      <c r="K260">
        <v>8170915</v>
      </c>
      <c r="L260">
        <v>10064584</v>
      </c>
      <c r="N260" s="1">
        <v>44457</v>
      </c>
      <c r="O260">
        <v>31434</v>
      </c>
      <c r="P260">
        <v>17189215</v>
      </c>
      <c r="Q260">
        <v>7988100</v>
      </c>
      <c r="R260">
        <v>9201115</v>
      </c>
    </row>
    <row r="261" spans="8:18" x14ac:dyDescent="0.25">
      <c r="H261" s="1">
        <v>44457</v>
      </c>
      <c r="I261">
        <v>24047</v>
      </c>
      <c r="J261">
        <v>18259546</v>
      </c>
      <c r="K261">
        <v>8189660</v>
      </c>
      <c r="L261">
        <v>10069886</v>
      </c>
      <c r="N261" s="1">
        <v>44464</v>
      </c>
      <c r="O261">
        <v>29256</v>
      </c>
      <c r="P261">
        <v>17218471</v>
      </c>
      <c r="Q261">
        <v>8007418</v>
      </c>
      <c r="R261">
        <v>9211053</v>
      </c>
    </row>
    <row r="262" spans="8:18" x14ac:dyDescent="0.25">
      <c r="H262" s="1">
        <v>44464</v>
      </c>
      <c r="I262">
        <v>21451</v>
      </c>
      <c r="J262">
        <v>18280997</v>
      </c>
      <c r="K262">
        <v>8206085</v>
      </c>
      <c r="L262">
        <v>10074912</v>
      </c>
      <c r="N262" s="1">
        <v>44471</v>
      </c>
      <c r="O262">
        <v>28089</v>
      </c>
      <c r="P262">
        <v>17246560</v>
      </c>
      <c r="Q262">
        <v>8025978</v>
      </c>
      <c r="R262">
        <v>9220582</v>
      </c>
    </row>
    <row r="263" spans="8:18" x14ac:dyDescent="0.25">
      <c r="H263" s="1">
        <v>44471</v>
      </c>
      <c r="I263">
        <v>21372</v>
      </c>
      <c r="J263">
        <v>18302369</v>
      </c>
      <c r="K263">
        <v>8221629</v>
      </c>
      <c r="L263">
        <v>10080740</v>
      </c>
      <c r="N263" s="1">
        <v>44478</v>
      </c>
      <c r="O263">
        <v>29181</v>
      </c>
      <c r="P263">
        <v>17275741</v>
      </c>
      <c r="Q263">
        <v>8046799</v>
      </c>
      <c r="R263">
        <v>9228942</v>
      </c>
    </row>
    <row r="264" spans="8:18" x14ac:dyDescent="0.25">
      <c r="H264" s="1">
        <v>44478</v>
      </c>
      <c r="I264">
        <v>19568</v>
      </c>
      <c r="J264">
        <v>18321937</v>
      </c>
      <c r="K264">
        <v>8237193</v>
      </c>
      <c r="L264">
        <v>10084744</v>
      </c>
      <c r="N264" s="1">
        <v>44485</v>
      </c>
      <c r="O264">
        <v>34956</v>
      </c>
      <c r="P264">
        <v>17310697</v>
      </c>
      <c r="Q264">
        <v>8072561</v>
      </c>
      <c r="R264">
        <v>9238136</v>
      </c>
    </row>
    <row r="265" spans="8:18" x14ac:dyDescent="0.25">
      <c r="H265" s="1">
        <v>44485</v>
      </c>
      <c r="I265">
        <v>28754</v>
      </c>
      <c r="J265">
        <v>18350691</v>
      </c>
      <c r="K265">
        <v>8260600</v>
      </c>
      <c r="L265">
        <v>10090091</v>
      </c>
      <c r="N265" s="1">
        <v>44492</v>
      </c>
      <c r="O265">
        <v>25143</v>
      </c>
      <c r="P265">
        <v>17335840</v>
      </c>
      <c r="Q265">
        <v>8090747</v>
      </c>
      <c r="R265">
        <v>9245093</v>
      </c>
    </row>
    <row r="266" spans="8:18" x14ac:dyDescent="0.25">
      <c r="H266" s="1">
        <v>44492</v>
      </c>
      <c r="I266">
        <v>15002</v>
      </c>
      <c r="J266">
        <v>18365693</v>
      </c>
      <c r="K266">
        <v>8272400</v>
      </c>
      <c r="L266">
        <v>10093293</v>
      </c>
      <c r="N266" s="1">
        <v>44499</v>
      </c>
      <c r="O266">
        <v>22638</v>
      </c>
      <c r="P266">
        <v>17358478</v>
      </c>
      <c r="Q266">
        <v>8107621</v>
      </c>
      <c r="R266">
        <v>9250857</v>
      </c>
    </row>
    <row r="267" spans="8:18" x14ac:dyDescent="0.25">
      <c r="H267" s="1">
        <v>44499</v>
      </c>
      <c r="I267">
        <v>16800</v>
      </c>
      <c r="J267">
        <v>18382493</v>
      </c>
      <c r="K267">
        <v>8284743</v>
      </c>
      <c r="L267">
        <v>10097750</v>
      </c>
      <c r="N267" s="1">
        <v>44506</v>
      </c>
      <c r="O267">
        <v>20697</v>
      </c>
      <c r="P267">
        <v>17379175</v>
      </c>
      <c r="Q267">
        <v>8122790</v>
      </c>
      <c r="R267">
        <v>9256385</v>
      </c>
    </row>
    <row r="268" spans="8:18" x14ac:dyDescent="0.25">
      <c r="H268" s="1">
        <v>44506</v>
      </c>
      <c r="I268">
        <v>17127</v>
      </c>
      <c r="J268">
        <v>18399620</v>
      </c>
      <c r="K268">
        <v>8297618</v>
      </c>
      <c r="L268">
        <v>10102002</v>
      </c>
      <c r="N268" s="1">
        <v>44513</v>
      </c>
      <c r="O268">
        <v>17646</v>
      </c>
      <c r="P268">
        <v>17396821</v>
      </c>
      <c r="Q268">
        <v>8136289</v>
      </c>
      <c r="R268">
        <v>9260532</v>
      </c>
    </row>
    <row r="269" spans="8:18" x14ac:dyDescent="0.25">
      <c r="H269" s="1">
        <v>44513</v>
      </c>
      <c r="I269">
        <v>15999</v>
      </c>
      <c r="J269">
        <v>18415619</v>
      </c>
      <c r="K269">
        <v>8310377</v>
      </c>
      <c r="L269">
        <v>10105242</v>
      </c>
      <c r="N269" s="1">
        <v>44520</v>
      </c>
      <c r="O269">
        <v>110539</v>
      </c>
      <c r="P269">
        <v>17507360</v>
      </c>
      <c r="Q269">
        <v>8152126</v>
      </c>
      <c r="R269">
        <v>9355234</v>
      </c>
    </row>
    <row r="270" spans="8:18" x14ac:dyDescent="0.25">
      <c r="H270" s="1">
        <v>44520</v>
      </c>
      <c r="I270">
        <v>14952</v>
      </c>
      <c r="J270">
        <v>18430571</v>
      </c>
      <c r="K270">
        <v>8321738</v>
      </c>
      <c r="L270">
        <v>10108833</v>
      </c>
      <c r="N270" s="1">
        <v>44527</v>
      </c>
      <c r="O270">
        <v>14155</v>
      </c>
      <c r="P270">
        <v>17521515</v>
      </c>
      <c r="Q270">
        <v>8163803</v>
      </c>
      <c r="R270">
        <v>9357712</v>
      </c>
    </row>
    <row r="271" spans="8:18" x14ac:dyDescent="0.25">
      <c r="H271" s="1">
        <v>44527</v>
      </c>
      <c r="I271">
        <v>11052</v>
      </c>
      <c r="J271">
        <v>18441623</v>
      </c>
      <c r="K271">
        <v>8330870</v>
      </c>
      <c r="L271">
        <v>10110753</v>
      </c>
      <c r="N271" s="1">
        <v>44534</v>
      </c>
      <c r="O271">
        <v>22549</v>
      </c>
      <c r="P271">
        <v>17544064</v>
      </c>
      <c r="Q271">
        <v>8181726</v>
      </c>
      <c r="R271">
        <v>9362338</v>
      </c>
    </row>
    <row r="272" spans="8:18" x14ac:dyDescent="0.25">
      <c r="H272" s="1">
        <v>44534</v>
      </c>
      <c r="I272">
        <v>17761</v>
      </c>
      <c r="J272">
        <v>18459384</v>
      </c>
      <c r="K272">
        <v>8345696</v>
      </c>
      <c r="L272">
        <v>10113688</v>
      </c>
      <c r="N272" s="1">
        <v>44541</v>
      </c>
      <c r="O272">
        <v>18879</v>
      </c>
      <c r="P272">
        <v>17562943</v>
      </c>
      <c r="Q272">
        <v>8196028</v>
      </c>
      <c r="R272">
        <v>9366915</v>
      </c>
    </row>
    <row r="273" spans="8:18" x14ac:dyDescent="0.25">
      <c r="H273" s="1">
        <v>44541</v>
      </c>
      <c r="I273">
        <v>15928</v>
      </c>
      <c r="J273">
        <v>18475312</v>
      </c>
      <c r="K273">
        <v>8359137</v>
      </c>
      <c r="L273">
        <v>10116175</v>
      </c>
      <c r="N273" s="1">
        <v>44548</v>
      </c>
      <c r="O273">
        <v>19822</v>
      </c>
      <c r="P273">
        <v>17582765</v>
      </c>
      <c r="Q273">
        <v>8210847</v>
      </c>
      <c r="R273">
        <v>9371918</v>
      </c>
    </row>
    <row r="274" spans="8:18" x14ac:dyDescent="0.25">
      <c r="H274" s="1">
        <v>44548</v>
      </c>
      <c r="I274">
        <v>14877</v>
      </c>
      <c r="J274">
        <v>18490189</v>
      </c>
      <c r="K274">
        <v>8372233</v>
      </c>
      <c r="L274">
        <v>10117956</v>
      </c>
      <c r="N274" s="1">
        <v>44555</v>
      </c>
      <c r="O274">
        <v>12150</v>
      </c>
      <c r="P274">
        <v>17594915</v>
      </c>
      <c r="Q274">
        <v>8220159</v>
      </c>
      <c r="R274">
        <v>9374756</v>
      </c>
    </row>
    <row r="275" spans="8:18" x14ac:dyDescent="0.25">
      <c r="H275" s="1">
        <v>44555</v>
      </c>
      <c r="I275">
        <v>15370</v>
      </c>
      <c r="J275">
        <v>18505559</v>
      </c>
      <c r="K275">
        <v>8385707</v>
      </c>
      <c r="L275">
        <v>10119852</v>
      </c>
      <c r="N275" s="1">
        <v>44562</v>
      </c>
      <c r="O275">
        <v>15015</v>
      </c>
      <c r="P275">
        <v>17609930</v>
      </c>
      <c r="Q275">
        <v>8232432</v>
      </c>
      <c r="R275">
        <v>9377498</v>
      </c>
    </row>
    <row r="276" spans="8:18" x14ac:dyDescent="0.25">
      <c r="H276" s="1">
        <v>44562</v>
      </c>
      <c r="I276">
        <v>20058</v>
      </c>
      <c r="J276">
        <v>18525617</v>
      </c>
      <c r="K276">
        <v>8404227</v>
      </c>
      <c r="L276">
        <v>10121390</v>
      </c>
      <c r="N276" s="1">
        <v>44569</v>
      </c>
      <c r="O276">
        <v>21086</v>
      </c>
      <c r="P276">
        <v>17631016</v>
      </c>
      <c r="Q276">
        <v>8248710</v>
      </c>
      <c r="R276">
        <v>9382306</v>
      </c>
    </row>
    <row r="277" spans="8:18" x14ac:dyDescent="0.25">
      <c r="H277" s="1">
        <v>44569</v>
      </c>
      <c r="I277">
        <v>21125</v>
      </c>
      <c r="J277">
        <v>18546742</v>
      </c>
      <c r="K277">
        <v>8422670</v>
      </c>
      <c r="L277">
        <v>10124072</v>
      </c>
      <c r="N277" s="1">
        <v>44576</v>
      </c>
      <c r="O277">
        <v>22129</v>
      </c>
      <c r="P277">
        <v>17653145</v>
      </c>
      <c r="Q277">
        <v>8265976</v>
      </c>
      <c r="R277">
        <v>9387169</v>
      </c>
    </row>
    <row r="278" spans="8:18" x14ac:dyDescent="0.25">
      <c r="H278" s="1">
        <v>44576</v>
      </c>
      <c r="I278">
        <v>18359</v>
      </c>
      <c r="J278">
        <v>18565101</v>
      </c>
      <c r="K278">
        <v>8439323</v>
      </c>
      <c r="L278">
        <v>10125778</v>
      </c>
      <c r="N278" s="1">
        <v>44583</v>
      </c>
      <c r="O278">
        <v>21933</v>
      </c>
      <c r="P278">
        <v>17675078</v>
      </c>
      <c r="Q278">
        <v>8280620</v>
      </c>
      <c r="R278">
        <v>9394458</v>
      </c>
    </row>
    <row r="279" spans="8:18" x14ac:dyDescent="0.25">
      <c r="H279" s="1">
        <v>44583</v>
      </c>
      <c r="I279">
        <v>16704</v>
      </c>
      <c r="J279">
        <v>18581805</v>
      </c>
      <c r="K279">
        <v>8453268</v>
      </c>
      <c r="L279">
        <v>10128537</v>
      </c>
      <c r="N279" s="1">
        <v>44590</v>
      </c>
      <c r="O279">
        <v>21027</v>
      </c>
      <c r="P279">
        <v>17696105</v>
      </c>
      <c r="Q279">
        <v>8296875</v>
      </c>
      <c r="R279">
        <v>9399230</v>
      </c>
    </row>
    <row r="280" spans="8:18" x14ac:dyDescent="0.25">
      <c r="H280" s="1">
        <v>44590</v>
      </c>
      <c r="I280">
        <v>18668</v>
      </c>
      <c r="J280">
        <v>18600473</v>
      </c>
      <c r="K280">
        <v>8468188</v>
      </c>
      <c r="L280">
        <v>10132285</v>
      </c>
      <c r="N280" s="1">
        <v>44597</v>
      </c>
      <c r="O280">
        <v>21774</v>
      </c>
      <c r="P280">
        <v>17717879</v>
      </c>
      <c r="Q280">
        <v>8313242</v>
      </c>
      <c r="R280">
        <v>9404637</v>
      </c>
    </row>
    <row r="281" spans="8:18" x14ac:dyDescent="0.25">
      <c r="H281" s="1">
        <v>44597</v>
      </c>
      <c r="I281">
        <v>16212</v>
      </c>
      <c r="J281">
        <v>18616685</v>
      </c>
      <c r="K281">
        <v>8481660</v>
      </c>
      <c r="L281">
        <v>10135025</v>
      </c>
      <c r="N281" s="1">
        <v>44604</v>
      </c>
      <c r="O281">
        <v>21506</v>
      </c>
      <c r="P281">
        <v>17739385</v>
      </c>
      <c r="Q281">
        <v>8329567</v>
      </c>
      <c r="R281">
        <v>9409818</v>
      </c>
    </row>
    <row r="282" spans="8:18" x14ac:dyDescent="0.25">
      <c r="H282" s="1">
        <v>44604</v>
      </c>
      <c r="I282">
        <v>14946</v>
      </c>
      <c r="J282">
        <v>18631631</v>
      </c>
      <c r="K282">
        <v>8494099</v>
      </c>
      <c r="L282">
        <v>10137532</v>
      </c>
      <c r="N282" s="1">
        <v>44611</v>
      </c>
      <c r="O282">
        <v>21154</v>
      </c>
      <c r="P282">
        <v>17760539</v>
      </c>
      <c r="Q282">
        <v>8345516</v>
      </c>
      <c r="R282">
        <v>9415023</v>
      </c>
    </row>
    <row r="283" spans="8:18" x14ac:dyDescent="0.25">
      <c r="H283" s="1">
        <v>44611</v>
      </c>
      <c r="I283">
        <v>12887</v>
      </c>
      <c r="J283">
        <v>18644518</v>
      </c>
      <c r="K283">
        <v>8505255</v>
      </c>
      <c r="L283">
        <v>10139263</v>
      </c>
      <c r="N283" s="1">
        <v>44618</v>
      </c>
      <c r="O283">
        <v>20573</v>
      </c>
      <c r="P283">
        <v>17781112</v>
      </c>
      <c r="Q283">
        <v>8360742</v>
      </c>
      <c r="R283">
        <v>9420370</v>
      </c>
    </row>
    <row r="284" spans="8:18" x14ac:dyDescent="0.25">
      <c r="H284" s="1">
        <v>44618</v>
      </c>
      <c r="I284">
        <v>11818</v>
      </c>
      <c r="J284">
        <v>18656336</v>
      </c>
      <c r="K284">
        <v>8515085</v>
      </c>
      <c r="L284">
        <v>10141251</v>
      </c>
      <c r="N284" s="1">
        <v>44625</v>
      </c>
      <c r="O284">
        <v>20968</v>
      </c>
      <c r="P284">
        <v>17802080</v>
      </c>
      <c r="Q284">
        <v>8375849</v>
      </c>
      <c r="R284">
        <v>9426231</v>
      </c>
    </row>
    <row r="285" spans="8:18" x14ac:dyDescent="0.25">
      <c r="H285" s="1">
        <v>44625</v>
      </c>
      <c r="I285">
        <v>11529</v>
      </c>
      <c r="J285">
        <v>18667865</v>
      </c>
      <c r="K285">
        <v>8524660</v>
      </c>
      <c r="L285">
        <v>10143205</v>
      </c>
      <c r="N285" s="1">
        <v>44632</v>
      </c>
      <c r="O285">
        <v>21608</v>
      </c>
      <c r="P285">
        <v>17823688</v>
      </c>
      <c r="Q285">
        <v>8391243</v>
      </c>
      <c r="R285">
        <v>9432445</v>
      </c>
    </row>
    <row r="286" spans="8:18" x14ac:dyDescent="0.25">
      <c r="H286" s="1">
        <v>44632</v>
      </c>
      <c r="I286">
        <v>10314</v>
      </c>
      <c r="J286">
        <v>18678179</v>
      </c>
      <c r="K286">
        <v>8533593</v>
      </c>
      <c r="L286">
        <v>10144586</v>
      </c>
      <c r="N286" s="1">
        <v>44639</v>
      </c>
      <c r="O286">
        <v>22717</v>
      </c>
      <c r="P286">
        <v>17846405</v>
      </c>
      <c r="Q286">
        <v>8407541</v>
      </c>
      <c r="R286">
        <v>9438864</v>
      </c>
    </row>
    <row r="287" spans="8:18" x14ac:dyDescent="0.25">
      <c r="H287" s="1">
        <v>44639</v>
      </c>
      <c r="I287">
        <v>10343</v>
      </c>
      <c r="J287">
        <v>18688522</v>
      </c>
      <c r="K287">
        <v>8542258</v>
      </c>
      <c r="L287">
        <v>10146264</v>
      </c>
      <c r="N287" s="1">
        <v>44646</v>
      </c>
      <c r="O287">
        <v>453934</v>
      </c>
      <c r="P287">
        <v>18300339</v>
      </c>
      <c r="Q287">
        <v>8423071</v>
      </c>
      <c r="R287">
        <v>9877268</v>
      </c>
    </row>
    <row r="288" spans="8:18" x14ac:dyDescent="0.25">
      <c r="H288" s="1">
        <v>44646</v>
      </c>
      <c r="I288">
        <v>9713</v>
      </c>
      <c r="J288">
        <v>18698235</v>
      </c>
      <c r="K288">
        <v>8550258</v>
      </c>
      <c r="L288">
        <v>10147977</v>
      </c>
      <c r="N288" s="1">
        <v>44653</v>
      </c>
      <c r="O288">
        <v>23102</v>
      </c>
      <c r="P288">
        <v>18323441</v>
      </c>
      <c r="Q288">
        <v>8438917</v>
      </c>
      <c r="R288">
        <v>9884524</v>
      </c>
    </row>
    <row r="289" spans="8:18" x14ac:dyDescent="0.25">
      <c r="H289" s="1">
        <v>44653</v>
      </c>
      <c r="I289">
        <v>10007</v>
      </c>
      <c r="J289">
        <v>18708242</v>
      </c>
      <c r="K289">
        <v>8558617</v>
      </c>
      <c r="L289">
        <v>10149625</v>
      </c>
      <c r="N289" s="1">
        <v>44660</v>
      </c>
      <c r="O289">
        <v>23858</v>
      </c>
      <c r="P289">
        <v>18347299</v>
      </c>
      <c r="Q289">
        <v>8456483</v>
      </c>
      <c r="R289">
        <v>9890816</v>
      </c>
    </row>
    <row r="290" spans="8:18" x14ac:dyDescent="0.25">
      <c r="H290" s="1">
        <v>44660</v>
      </c>
      <c r="I290">
        <v>12185</v>
      </c>
      <c r="J290">
        <v>18720427</v>
      </c>
      <c r="K290">
        <v>8568531</v>
      </c>
      <c r="L290">
        <v>10151896</v>
      </c>
      <c r="N290" s="1">
        <v>44667</v>
      </c>
      <c r="O290">
        <v>17329</v>
      </c>
      <c r="P290">
        <v>18364628</v>
      </c>
      <c r="Q290">
        <v>8469906</v>
      </c>
      <c r="R290">
        <v>9894722</v>
      </c>
    </row>
    <row r="291" spans="8:18" x14ac:dyDescent="0.25">
      <c r="H291" s="1">
        <v>44667</v>
      </c>
      <c r="I291">
        <v>12349</v>
      </c>
      <c r="J291">
        <v>18732776</v>
      </c>
      <c r="K291">
        <v>8579531</v>
      </c>
      <c r="L291">
        <v>10153245</v>
      </c>
      <c r="N291" s="1">
        <v>44674</v>
      </c>
      <c r="O291">
        <v>22867</v>
      </c>
      <c r="P291">
        <v>18387495</v>
      </c>
      <c r="Q291">
        <v>8486956</v>
      </c>
      <c r="R291">
        <v>9900539</v>
      </c>
    </row>
    <row r="292" spans="8:18" x14ac:dyDescent="0.25">
      <c r="H292" s="1">
        <v>44674</v>
      </c>
      <c r="I292">
        <v>14098</v>
      </c>
      <c r="J292">
        <v>18746874</v>
      </c>
      <c r="K292">
        <v>8591598</v>
      </c>
      <c r="L292">
        <v>10155276</v>
      </c>
      <c r="N292" s="1">
        <v>44681</v>
      </c>
      <c r="O292">
        <v>23786</v>
      </c>
      <c r="P292">
        <v>18411281</v>
      </c>
      <c r="Q292">
        <v>8504753</v>
      </c>
      <c r="R292">
        <v>9906528</v>
      </c>
    </row>
    <row r="293" spans="8:18" x14ac:dyDescent="0.25">
      <c r="H293" s="1">
        <v>44681</v>
      </c>
      <c r="I293">
        <v>11340</v>
      </c>
      <c r="J293">
        <v>18758214</v>
      </c>
      <c r="K293">
        <v>8601253</v>
      </c>
      <c r="L293">
        <v>10156961</v>
      </c>
      <c r="N293" s="1">
        <v>44688</v>
      </c>
      <c r="O293">
        <v>18041</v>
      </c>
      <c r="P293">
        <v>18429322</v>
      </c>
      <c r="Q293">
        <v>8519072</v>
      </c>
      <c r="R293">
        <v>9910250</v>
      </c>
    </row>
    <row r="294" spans="8:18" x14ac:dyDescent="0.25">
      <c r="H294" s="1">
        <v>44688</v>
      </c>
      <c r="I294">
        <v>10084</v>
      </c>
      <c r="J294">
        <v>18768298</v>
      </c>
      <c r="K294">
        <v>8610339</v>
      </c>
      <c r="L294">
        <v>10157959</v>
      </c>
      <c r="N294" s="1">
        <v>44695</v>
      </c>
      <c r="O294">
        <v>21031</v>
      </c>
      <c r="P294">
        <v>18450353</v>
      </c>
      <c r="Q294">
        <v>8535411</v>
      </c>
      <c r="R294">
        <v>9914942</v>
      </c>
    </row>
    <row r="295" spans="8:18" x14ac:dyDescent="0.25">
      <c r="H295" s="1">
        <v>44695</v>
      </c>
      <c r="I295">
        <v>10464</v>
      </c>
      <c r="J295">
        <v>18778762</v>
      </c>
      <c r="K295">
        <v>8619839</v>
      </c>
      <c r="L295">
        <v>10158923</v>
      </c>
      <c r="N295" s="1">
        <v>44702</v>
      </c>
      <c r="O295">
        <v>20437</v>
      </c>
      <c r="P295">
        <v>18470790</v>
      </c>
      <c r="Q295">
        <v>8550360</v>
      </c>
      <c r="R295">
        <v>9920430</v>
      </c>
    </row>
    <row r="296" spans="8:18" x14ac:dyDescent="0.25">
      <c r="H296" s="1">
        <v>44702</v>
      </c>
      <c r="I296">
        <v>10666</v>
      </c>
      <c r="J296">
        <v>18789428</v>
      </c>
      <c r="K296">
        <v>8629357</v>
      </c>
      <c r="L296">
        <v>10160071</v>
      </c>
      <c r="N296" s="1">
        <v>44709</v>
      </c>
      <c r="O296">
        <v>17660</v>
      </c>
      <c r="P296">
        <v>18488450</v>
      </c>
      <c r="Q296">
        <v>8562363</v>
      </c>
      <c r="R296">
        <v>9926087</v>
      </c>
    </row>
    <row r="297" spans="8:18" x14ac:dyDescent="0.25">
      <c r="H297" s="1">
        <v>44709</v>
      </c>
      <c r="I297">
        <v>10154</v>
      </c>
      <c r="J297">
        <v>18799582</v>
      </c>
      <c r="K297">
        <v>8638085</v>
      </c>
      <c r="L297">
        <v>10161497</v>
      </c>
      <c r="N297" s="1">
        <v>44716</v>
      </c>
      <c r="O297">
        <v>14095</v>
      </c>
      <c r="P297">
        <v>18502545</v>
      </c>
      <c r="Q297">
        <v>8571742</v>
      </c>
      <c r="R297">
        <v>9930803</v>
      </c>
    </row>
    <row r="298" spans="8:18" x14ac:dyDescent="0.25">
      <c r="H298" s="1">
        <v>44716</v>
      </c>
      <c r="I298">
        <v>9702</v>
      </c>
      <c r="J298">
        <v>18809284</v>
      </c>
      <c r="K298">
        <v>8646652</v>
      </c>
      <c r="L298">
        <v>10162632</v>
      </c>
      <c r="N298" s="1">
        <v>44723</v>
      </c>
      <c r="O298">
        <v>20961</v>
      </c>
      <c r="P298">
        <v>18523506</v>
      </c>
      <c r="Q298">
        <v>8585469</v>
      </c>
      <c r="R298">
        <v>9938037</v>
      </c>
    </row>
    <row r="299" spans="8:18" x14ac:dyDescent="0.25">
      <c r="H299" s="1">
        <v>44723</v>
      </c>
      <c r="I299">
        <v>9218</v>
      </c>
      <c r="J299">
        <v>18818502</v>
      </c>
      <c r="K299">
        <v>8655172</v>
      </c>
      <c r="L299">
        <v>10163330</v>
      </c>
      <c r="N299" s="1">
        <v>44730</v>
      </c>
      <c r="O299">
        <v>16634</v>
      </c>
      <c r="P299">
        <v>18540140</v>
      </c>
      <c r="Q299">
        <v>8595759</v>
      </c>
      <c r="R299">
        <v>9944381</v>
      </c>
    </row>
    <row r="300" spans="8:18" x14ac:dyDescent="0.25">
      <c r="H300" s="1">
        <v>44730</v>
      </c>
      <c r="I300">
        <v>10639</v>
      </c>
      <c r="J300">
        <v>18829141</v>
      </c>
      <c r="K300">
        <v>8665085</v>
      </c>
      <c r="L300">
        <v>10164056</v>
      </c>
      <c r="N300" s="1">
        <v>44737</v>
      </c>
      <c r="O300">
        <v>12716</v>
      </c>
      <c r="P300">
        <v>18552856</v>
      </c>
      <c r="Q300">
        <v>8605112</v>
      </c>
      <c r="R300">
        <v>9947744</v>
      </c>
    </row>
    <row r="301" spans="8:18" x14ac:dyDescent="0.25">
      <c r="H301" s="1">
        <v>44737</v>
      </c>
      <c r="I301">
        <v>9625</v>
      </c>
      <c r="J301">
        <v>18838766</v>
      </c>
      <c r="K301">
        <v>8674040</v>
      </c>
      <c r="L301">
        <v>10164726</v>
      </c>
      <c r="N301" s="1">
        <v>44744</v>
      </c>
      <c r="O301">
        <v>8520</v>
      </c>
      <c r="P301">
        <v>18561376</v>
      </c>
      <c r="Q301">
        <v>8611127</v>
      </c>
      <c r="R301">
        <v>9950249</v>
      </c>
    </row>
    <row r="302" spans="8:18" x14ac:dyDescent="0.25">
      <c r="H302" s="1">
        <v>44744</v>
      </c>
      <c r="I302">
        <v>11934</v>
      </c>
      <c r="J302">
        <v>18850700</v>
      </c>
      <c r="K302">
        <v>8685305</v>
      </c>
      <c r="L302">
        <v>10165395</v>
      </c>
      <c r="N302" s="1">
        <v>44751</v>
      </c>
      <c r="O302">
        <v>16220</v>
      </c>
      <c r="P302">
        <v>18577596</v>
      </c>
      <c r="Q302">
        <v>8624576</v>
      </c>
      <c r="R302">
        <v>9953020</v>
      </c>
    </row>
    <row r="303" spans="8:18" x14ac:dyDescent="0.25">
      <c r="H303" s="1">
        <v>44751</v>
      </c>
      <c r="I303">
        <v>14258</v>
      </c>
      <c r="J303">
        <v>18864958</v>
      </c>
      <c r="K303">
        <v>8698951</v>
      </c>
      <c r="L303">
        <v>10166007</v>
      </c>
      <c r="N303" s="1">
        <v>44758</v>
      </c>
      <c r="O303">
        <v>22823</v>
      </c>
      <c r="P303">
        <v>18600419</v>
      </c>
      <c r="Q303">
        <v>8639549</v>
      </c>
      <c r="R303">
        <v>9960870</v>
      </c>
    </row>
    <row r="304" spans="8:18" x14ac:dyDescent="0.25">
      <c r="H304" s="1">
        <v>44758</v>
      </c>
      <c r="I304">
        <v>13317</v>
      </c>
      <c r="J304">
        <v>18878275</v>
      </c>
      <c r="K304">
        <v>8711322</v>
      </c>
      <c r="L304">
        <v>10166953</v>
      </c>
      <c r="N304" s="1">
        <v>44765</v>
      </c>
      <c r="O304">
        <v>18282</v>
      </c>
      <c r="P304">
        <v>18618701</v>
      </c>
      <c r="Q304">
        <v>8653120</v>
      </c>
      <c r="R304">
        <v>9965581</v>
      </c>
    </row>
    <row r="305" spans="8:18" x14ac:dyDescent="0.25">
      <c r="H305" s="1">
        <v>44765</v>
      </c>
      <c r="I305">
        <v>10230</v>
      </c>
      <c r="J305">
        <v>18888505</v>
      </c>
      <c r="K305">
        <v>8720947</v>
      </c>
      <c r="L305">
        <v>10167558</v>
      </c>
      <c r="N305" s="1">
        <v>44772</v>
      </c>
      <c r="O305">
        <v>17547</v>
      </c>
      <c r="P305">
        <v>18636248</v>
      </c>
      <c r="Q305">
        <v>8665447</v>
      </c>
      <c r="R305">
        <v>9970801</v>
      </c>
    </row>
    <row r="306" spans="8:18" x14ac:dyDescent="0.25">
      <c r="H306" s="1">
        <v>44772</v>
      </c>
      <c r="I306">
        <v>10323</v>
      </c>
      <c r="J306">
        <v>18898828</v>
      </c>
      <c r="K306">
        <v>8730534</v>
      </c>
      <c r="L306">
        <v>10168294</v>
      </c>
      <c r="N306" s="1">
        <v>44779</v>
      </c>
      <c r="O306">
        <v>16861</v>
      </c>
      <c r="P306">
        <v>18653109</v>
      </c>
      <c r="Q306">
        <v>8677544</v>
      </c>
      <c r="R306">
        <v>9975565</v>
      </c>
    </row>
    <row r="307" spans="8:18" x14ac:dyDescent="0.25">
      <c r="H307" s="1">
        <v>44779</v>
      </c>
      <c r="I307">
        <v>11415</v>
      </c>
      <c r="J307">
        <v>18910243</v>
      </c>
      <c r="K307">
        <v>8741433</v>
      </c>
      <c r="L307">
        <v>10168810</v>
      </c>
      <c r="N307" s="1">
        <v>44786</v>
      </c>
      <c r="O307">
        <v>17783</v>
      </c>
      <c r="P307">
        <v>18670892</v>
      </c>
      <c r="Q307">
        <v>8690081</v>
      </c>
      <c r="R307">
        <v>9980811</v>
      </c>
    </row>
    <row r="308" spans="8:18" x14ac:dyDescent="0.25">
      <c r="H308" s="1">
        <v>44786</v>
      </c>
      <c r="I308">
        <v>11731</v>
      </c>
      <c r="J308">
        <v>18921974</v>
      </c>
      <c r="K308">
        <v>8752721</v>
      </c>
      <c r="L308">
        <v>10169253</v>
      </c>
      <c r="N308" s="1">
        <v>44793</v>
      </c>
      <c r="O308">
        <v>18131</v>
      </c>
      <c r="P308">
        <v>18689023</v>
      </c>
      <c r="Q308">
        <v>8703177</v>
      </c>
      <c r="R308">
        <v>9985846</v>
      </c>
    </row>
    <row r="309" spans="8:18" x14ac:dyDescent="0.25">
      <c r="H309" s="1">
        <v>44793</v>
      </c>
      <c r="I309">
        <v>10891</v>
      </c>
      <c r="J309">
        <v>18932865</v>
      </c>
      <c r="K309">
        <v>8763036</v>
      </c>
      <c r="L309">
        <v>10169829</v>
      </c>
      <c r="N309" s="1">
        <v>44800</v>
      </c>
      <c r="O309">
        <v>34284</v>
      </c>
      <c r="P309">
        <v>18723307</v>
      </c>
      <c r="Q309">
        <v>8733120</v>
      </c>
      <c r="R309">
        <v>9990187</v>
      </c>
    </row>
    <row r="310" spans="8:18" x14ac:dyDescent="0.25">
      <c r="H310" s="1">
        <v>44800</v>
      </c>
      <c r="I310">
        <v>9722</v>
      </c>
      <c r="J310">
        <v>18942587</v>
      </c>
      <c r="K310">
        <v>8772230</v>
      </c>
      <c r="L310">
        <v>10170357</v>
      </c>
      <c r="N310" s="1">
        <v>44807</v>
      </c>
      <c r="O310">
        <v>15088</v>
      </c>
      <c r="P310">
        <v>18738395</v>
      </c>
      <c r="Q310">
        <v>8743658</v>
      </c>
      <c r="R310">
        <v>9994737</v>
      </c>
    </row>
    <row r="311" spans="8:18" x14ac:dyDescent="0.25">
      <c r="H311" s="1">
        <v>44807</v>
      </c>
      <c r="I311">
        <v>10566</v>
      </c>
      <c r="J311">
        <v>18953153</v>
      </c>
      <c r="K311">
        <v>8782188</v>
      </c>
      <c r="L311">
        <v>10170965</v>
      </c>
      <c r="N311" s="1">
        <v>44814</v>
      </c>
      <c r="O311">
        <v>12831</v>
      </c>
      <c r="P311">
        <v>18751226</v>
      </c>
      <c r="Q311">
        <v>8753068</v>
      </c>
      <c r="R311">
        <v>9998158</v>
      </c>
    </row>
    <row r="312" spans="8:18" x14ac:dyDescent="0.25">
      <c r="H312" s="1">
        <v>44814</v>
      </c>
      <c r="I312">
        <v>11891</v>
      </c>
      <c r="J312">
        <v>18965044</v>
      </c>
      <c r="K312">
        <v>8793617</v>
      </c>
      <c r="L312">
        <v>10171427</v>
      </c>
      <c r="N312" s="1">
        <v>44821</v>
      </c>
      <c r="O312">
        <v>16833</v>
      </c>
      <c r="P312">
        <v>18768059</v>
      </c>
      <c r="Q312">
        <v>8765061</v>
      </c>
      <c r="R312">
        <v>10002998</v>
      </c>
    </row>
    <row r="313" spans="8:18" x14ac:dyDescent="0.25">
      <c r="H313" s="1">
        <v>44821</v>
      </c>
      <c r="I313">
        <v>10761</v>
      </c>
      <c r="J313">
        <v>18975805</v>
      </c>
      <c r="K313">
        <v>8803845</v>
      </c>
      <c r="L313">
        <v>10171960</v>
      </c>
      <c r="N313" s="1">
        <v>44828</v>
      </c>
      <c r="O313">
        <v>16183</v>
      </c>
      <c r="P313">
        <v>18784242</v>
      </c>
      <c r="Q313">
        <v>8776893</v>
      </c>
      <c r="R313">
        <v>10007349</v>
      </c>
    </row>
    <row r="314" spans="8:18" x14ac:dyDescent="0.25">
      <c r="H314" s="1">
        <v>44828</v>
      </c>
      <c r="I314">
        <v>9710</v>
      </c>
      <c r="J314">
        <v>18985515</v>
      </c>
      <c r="K314">
        <v>8813087</v>
      </c>
      <c r="L314">
        <v>10172428</v>
      </c>
      <c r="N314" s="1">
        <v>44835</v>
      </c>
      <c r="O314">
        <v>15412</v>
      </c>
      <c r="P314">
        <v>18799654</v>
      </c>
      <c r="Q314">
        <v>8788219</v>
      </c>
      <c r="R314">
        <v>10011435</v>
      </c>
    </row>
    <row r="315" spans="8:18" x14ac:dyDescent="0.25">
      <c r="H315" s="1">
        <v>44835</v>
      </c>
      <c r="I315">
        <v>10019</v>
      </c>
      <c r="J315">
        <v>18995534</v>
      </c>
      <c r="K315">
        <v>8822737</v>
      </c>
      <c r="L315">
        <v>10172797</v>
      </c>
      <c r="N315" s="1">
        <v>44842</v>
      </c>
      <c r="O315">
        <v>15852</v>
      </c>
      <c r="P315">
        <v>18815506</v>
      </c>
      <c r="Q315">
        <v>8800440</v>
      </c>
      <c r="R315">
        <v>10015066</v>
      </c>
    </row>
    <row r="316" spans="8:18" x14ac:dyDescent="0.25">
      <c r="H316" s="1">
        <v>44842</v>
      </c>
      <c r="I316">
        <v>13843</v>
      </c>
      <c r="J316">
        <v>19009377</v>
      </c>
      <c r="K316">
        <v>8836177</v>
      </c>
      <c r="L316">
        <v>10173200</v>
      </c>
      <c r="N316" s="1">
        <v>44849</v>
      </c>
      <c r="O316">
        <v>18298</v>
      </c>
      <c r="P316">
        <v>18833804</v>
      </c>
      <c r="Q316">
        <v>8811305</v>
      </c>
      <c r="R316">
        <v>10022499</v>
      </c>
    </row>
    <row r="317" spans="8:18" x14ac:dyDescent="0.25">
      <c r="H317" s="1">
        <v>44849</v>
      </c>
      <c r="I317">
        <v>12378</v>
      </c>
      <c r="J317">
        <v>19021755</v>
      </c>
      <c r="K317">
        <v>8848053</v>
      </c>
      <c r="L317">
        <v>10173702</v>
      </c>
      <c r="N317" s="1">
        <v>44856</v>
      </c>
      <c r="O317">
        <v>24956</v>
      </c>
      <c r="P317">
        <v>18858760</v>
      </c>
      <c r="Q317">
        <v>8824309</v>
      </c>
      <c r="R317">
        <v>10034451</v>
      </c>
    </row>
    <row r="318" spans="8:18" x14ac:dyDescent="0.25">
      <c r="H318" s="1">
        <v>44856</v>
      </c>
      <c r="I318">
        <v>12855</v>
      </c>
      <c r="J318">
        <v>19034610</v>
      </c>
      <c r="K318">
        <v>8860491</v>
      </c>
      <c r="L318">
        <v>10174119</v>
      </c>
      <c r="N318" s="1">
        <v>44863</v>
      </c>
      <c r="O318">
        <v>21117</v>
      </c>
      <c r="P318">
        <v>18879877</v>
      </c>
      <c r="Q318">
        <v>8837696</v>
      </c>
      <c r="R318">
        <v>10042181</v>
      </c>
    </row>
    <row r="319" spans="8:18" x14ac:dyDescent="0.25">
      <c r="H319" s="1">
        <v>44863</v>
      </c>
      <c r="I319">
        <v>13341</v>
      </c>
      <c r="J319">
        <v>19047951</v>
      </c>
      <c r="K319">
        <v>8873250</v>
      </c>
      <c r="L319">
        <v>10174701</v>
      </c>
      <c r="N319" s="1">
        <v>44870</v>
      </c>
      <c r="O319">
        <v>19291</v>
      </c>
      <c r="P319">
        <v>18899168</v>
      </c>
      <c r="Q319">
        <v>8850369</v>
      </c>
      <c r="R319">
        <v>10048799</v>
      </c>
    </row>
    <row r="320" spans="8:18" x14ac:dyDescent="0.25">
      <c r="H320" s="1">
        <v>44870</v>
      </c>
      <c r="I320">
        <v>14650</v>
      </c>
      <c r="J320">
        <v>19062601</v>
      </c>
      <c r="K320">
        <v>8887439</v>
      </c>
      <c r="L320">
        <v>10175162</v>
      </c>
      <c r="N320" s="1">
        <v>44877</v>
      </c>
      <c r="O320">
        <v>12364</v>
      </c>
      <c r="P320">
        <v>18911532</v>
      </c>
      <c r="Q320">
        <v>8859559</v>
      </c>
      <c r="R320">
        <v>10051973</v>
      </c>
    </row>
    <row r="321" spans="8:18" x14ac:dyDescent="0.25">
      <c r="H321" s="1">
        <v>44877</v>
      </c>
      <c r="I321">
        <v>12319</v>
      </c>
      <c r="J321">
        <v>19074920</v>
      </c>
      <c r="K321">
        <v>8899320</v>
      </c>
      <c r="L321">
        <v>10175600</v>
      </c>
      <c r="N321" s="1">
        <v>44884</v>
      </c>
      <c r="O321">
        <v>18129</v>
      </c>
      <c r="P321">
        <v>18929661</v>
      </c>
      <c r="Q321">
        <v>8873127</v>
      </c>
      <c r="R321">
        <v>10056534</v>
      </c>
    </row>
    <row r="322" spans="8:18" x14ac:dyDescent="0.25">
      <c r="H322" s="1">
        <v>44884</v>
      </c>
      <c r="I322">
        <v>14117</v>
      </c>
      <c r="J322">
        <v>19089037</v>
      </c>
      <c r="K322">
        <v>8912814</v>
      </c>
      <c r="L322">
        <v>10176223</v>
      </c>
      <c r="N322" s="1">
        <v>44891</v>
      </c>
      <c r="O322">
        <v>11102</v>
      </c>
      <c r="P322">
        <v>18940763</v>
      </c>
      <c r="Q322">
        <v>8881295</v>
      </c>
      <c r="R322">
        <v>10059468</v>
      </c>
    </row>
    <row r="323" spans="8:18" x14ac:dyDescent="0.25">
      <c r="H323" s="1">
        <v>44891</v>
      </c>
      <c r="I323">
        <v>11756</v>
      </c>
      <c r="J323">
        <v>19100793</v>
      </c>
      <c r="K323">
        <v>8924262</v>
      </c>
      <c r="L323">
        <v>10176531</v>
      </c>
      <c r="N323" s="1">
        <v>44898</v>
      </c>
      <c r="O323">
        <v>19091</v>
      </c>
      <c r="P323">
        <v>18959854</v>
      </c>
      <c r="Q323">
        <v>8896095</v>
      </c>
      <c r="R323">
        <v>10063759</v>
      </c>
    </row>
    <row r="324" spans="8:18" x14ac:dyDescent="0.25">
      <c r="H324" s="1">
        <v>44898</v>
      </c>
      <c r="I324">
        <v>20482</v>
      </c>
      <c r="J324">
        <v>19121275</v>
      </c>
      <c r="K324">
        <v>8944159</v>
      </c>
      <c r="L324">
        <v>10177116</v>
      </c>
      <c r="N324" s="1">
        <v>44905</v>
      </c>
      <c r="O324">
        <v>19605</v>
      </c>
      <c r="P324">
        <v>18979459</v>
      </c>
      <c r="Q324">
        <v>8909610</v>
      </c>
      <c r="R324">
        <v>10069849</v>
      </c>
    </row>
    <row r="325" spans="8:18" x14ac:dyDescent="0.25">
      <c r="H325" s="1">
        <v>44905</v>
      </c>
      <c r="I325">
        <v>16338</v>
      </c>
      <c r="J325">
        <v>19137613</v>
      </c>
      <c r="K325">
        <v>8959987</v>
      </c>
      <c r="L325">
        <v>10177626</v>
      </c>
      <c r="N325" s="1">
        <v>44912</v>
      </c>
      <c r="O325">
        <v>20809</v>
      </c>
      <c r="P325">
        <v>19000268</v>
      </c>
      <c r="Q325">
        <v>8923032</v>
      </c>
      <c r="R325">
        <v>10077236</v>
      </c>
    </row>
    <row r="326" spans="8:18" x14ac:dyDescent="0.25">
      <c r="H326" s="1">
        <v>44912</v>
      </c>
      <c r="I326">
        <v>15328</v>
      </c>
      <c r="J326">
        <v>19152941</v>
      </c>
      <c r="K326">
        <v>8974869</v>
      </c>
      <c r="L326">
        <v>10178072</v>
      </c>
      <c r="N326" s="1">
        <v>44919</v>
      </c>
      <c r="O326">
        <v>18019</v>
      </c>
      <c r="P326">
        <v>19018287</v>
      </c>
      <c r="Q326">
        <v>8933412</v>
      </c>
      <c r="R326">
        <v>10084875</v>
      </c>
    </row>
    <row r="327" spans="8:18" x14ac:dyDescent="0.25">
      <c r="H327" s="1">
        <v>44919</v>
      </c>
      <c r="I327">
        <v>15759</v>
      </c>
      <c r="J327">
        <v>19168700</v>
      </c>
      <c r="K327">
        <v>8990329</v>
      </c>
      <c r="L327">
        <v>10178371</v>
      </c>
      <c r="N327" s="1">
        <v>44926</v>
      </c>
      <c r="O327">
        <v>21172</v>
      </c>
      <c r="P327">
        <v>19039459</v>
      </c>
      <c r="Q327">
        <v>8944058</v>
      </c>
      <c r="R327">
        <v>10095401</v>
      </c>
    </row>
    <row r="328" spans="8:18" x14ac:dyDescent="0.25">
      <c r="H328" s="1">
        <v>44926</v>
      </c>
      <c r="I328">
        <v>16471</v>
      </c>
      <c r="J328">
        <v>19185171</v>
      </c>
      <c r="K328">
        <v>9006632</v>
      </c>
      <c r="L328">
        <v>10178539</v>
      </c>
      <c r="N328" s="1">
        <v>44933</v>
      </c>
      <c r="O328">
        <v>25922</v>
      </c>
      <c r="P328">
        <v>19065381</v>
      </c>
      <c r="Q328">
        <v>8956705</v>
      </c>
      <c r="R328">
        <v>10108676</v>
      </c>
    </row>
    <row r="329" spans="8:18" x14ac:dyDescent="0.25">
      <c r="H329" s="1">
        <v>44933</v>
      </c>
      <c r="I329">
        <v>21346</v>
      </c>
      <c r="J329">
        <v>19206517</v>
      </c>
      <c r="K329">
        <v>9027771</v>
      </c>
      <c r="L329">
        <v>10178746</v>
      </c>
      <c r="N329" s="1">
        <v>44940</v>
      </c>
      <c r="O329">
        <v>31334</v>
      </c>
      <c r="P329">
        <v>19096715</v>
      </c>
      <c r="Q329">
        <v>8971912</v>
      </c>
      <c r="R329">
        <v>10124803</v>
      </c>
    </row>
    <row r="330" spans="8:18" x14ac:dyDescent="0.25">
      <c r="H330" s="1">
        <v>44940</v>
      </c>
      <c r="I330">
        <v>15395</v>
      </c>
      <c r="J330">
        <v>19221912</v>
      </c>
      <c r="K330">
        <v>9042938</v>
      </c>
      <c r="L330">
        <v>10178974</v>
      </c>
      <c r="N330" s="1">
        <v>44947</v>
      </c>
      <c r="O330">
        <v>38164</v>
      </c>
      <c r="P330">
        <v>19134879</v>
      </c>
      <c r="Q330">
        <v>8985679</v>
      </c>
      <c r="R330">
        <v>10149200</v>
      </c>
    </row>
    <row r="331" spans="8:18" x14ac:dyDescent="0.25">
      <c r="H331" s="1">
        <v>44947</v>
      </c>
      <c r="I331">
        <v>11710</v>
      </c>
      <c r="J331">
        <v>19233622</v>
      </c>
      <c r="K331">
        <v>9054496</v>
      </c>
      <c r="L331">
        <v>10179126</v>
      </c>
      <c r="N331" s="1">
        <v>44954</v>
      </c>
      <c r="O331">
        <v>29025</v>
      </c>
      <c r="P331">
        <v>19163904</v>
      </c>
      <c r="Q331">
        <v>9001637</v>
      </c>
      <c r="R331">
        <v>10162267</v>
      </c>
    </row>
    <row r="332" spans="8:18" x14ac:dyDescent="0.25">
      <c r="H332" s="1">
        <v>44954</v>
      </c>
      <c r="I332">
        <v>11721</v>
      </c>
      <c r="J332">
        <v>19245343</v>
      </c>
      <c r="K332">
        <v>9065960</v>
      </c>
      <c r="L332">
        <v>10179383</v>
      </c>
      <c r="N332" s="1">
        <v>44961</v>
      </c>
      <c r="O332">
        <v>24480</v>
      </c>
      <c r="P332">
        <v>19188384</v>
      </c>
      <c r="Q332">
        <v>9020989</v>
      </c>
      <c r="R332">
        <v>10167395</v>
      </c>
    </row>
    <row r="333" spans="8:18" x14ac:dyDescent="0.25">
      <c r="H333" s="1">
        <v>44961</v>
      </c>
      <c r="I333">
        <v>11703</v>
      </c>
      <c r="J333">
        <v>19257046</v>
      </c>
      <c r="K333">
        <v>9077400</v>
      </c>
      <c r="L333">
        <v>10179646</v>
      </c>
      <c r="N333" s="1">
        <v>44968</v>
      </c>
      <c r="O333">
        <v>20450</v>
      </c>
      <c r="P333">
        <v>19208834</v>
      </c>
      <c r="Q333">
        <v>9039755</v>
      </c>
      <c r="R333">
        <v>10169079</v>
      </c>
    </row>
    <row r="334" spans="8:18" x14ac:dyDescent="0.25">
      <c r="H334" s="1">
        <v>44968</v>
      </c>
      <c r="I334">
        <v>10730</v>
      </c>
      <c r="J334">
        <v>19267776</v>
      </c>
      <c r="K334">
        <v>9087841</v>
      </c>
      <c r="L334">
        <v>10179935</v>
      </c>
      <c r="N334" s="1">
        <v>44975</v>
      </c>
      <c r="O334">
        <v>20765</v>
      </c>
      <c r="P334">
        <v>19229599</v>
      </c>
      <c r="Q334">
        <v>9058729</v>
      </c>
      <c r="R334">
        <v>10170870</v>
      </c>
    </row>
    <row r="335" spans="8:18" x14ac:dyDescent="0.25">
      <c r="H335" s="1">
        <v>44975</v>
      </c>
      <c r="I335">
        <v>9595</v>
      </c>
      <c r="J335">
        <v>19277371</v>
      </c>
      <c r="K335">
        <v>9097076</v>
      </c>
      <c r="L335">
        <v>10180295</v>
      </c>
      <c r="N335" s="1">
        <v>44982</v>
      </c>
      <c r="O335">
        <v>18950</v>
      </c>
      <c r="P335">
        <v>19248549</v>
      </c>
      <c r="Q335">
        <v>9075889</v>
      </c>
      <c r="R335">
        <v>10172660</v>
      </c>
    </row>
    <row r="336" spans="8:18" x14ac:dyDescent="0.25">
      <c r="H336" s="1">
        <v>44982</v>
      </c>
      <c r="I336">
        <v>8597</v>
      </c>
      <c r="J336">
        <v>19285968</v>
      </c>
      <c r="K336">
        <v>9105386</v>
      </c>
      <c r="L336">
        <v>10180582</v>
      </c>
      <c r="N336" s="1">
        <v>44989</v>
      </c>
      <c r="O336">
        <v>16486</v>
      </c>
      <c r="P336">
        <v>19265035</v>
      </c>
      <c r="Q336">
        <v>9090136</v>
      </c>
      <c r="R336">
        <v>10174899</v>
      </c>
    </row>
    <row r="337" spans="8:18" x14ac:dyDescent="0.25">
      <c r="H337" s="1">
        <v>44989</v>
      </c>
      <c r="I337">
        <v>7212</v>
      </c>
      <c r="J337">
        <v>19293180</v>
      </c>
      <c r="K337">
        <v>9112419</v>
      </c>
      <c r="L337">
        <v>10180761</v>
      </c>
      <c r="N337" s="1">
        <v>44996</v>
      </c>
      <c r="O337">
        <v>17022</v>
      </c>
      <c r="P337">
        <v>19282057</v>
      </c>
      <c r="Q337">
        <v>9104218</v>
      </c>
      <c r="R337">
        <v>10177839</v>
      </c>
    </row>
    <row r="338" spans="8:18" x14ac:dyDescent="0.25">
      <c r="H338" s="1">
        <v>44996</v>
      </c>
      <c r="I338">
        <v>4736</v>
      </c>
      <c r="J338">
        <v>19297916</v>
      </c>
      <c r="K338">
        <v>9116970</v>
      </c>
      <c r="L338">
        <v>10180946</v>
      </c>
      <c r="N338" s="1">
        <v>45003</v>
      </c>
      <c r="O338">
        <v>16043</v>
      </c>
      <c r="P338">
        <v>19298100</v>
      </c>
      <c r="Q338">
        <v>9117487</v>
      </c>
      <c r="R338">
        <v>10180613</v>
      </c>
    </row>
    <row r="339" spans="8:18" x14ac:dyDescent="0.25">
      <c r="H339" s="1">
        <v>45003</v>
      </c>
      <c r="I339">
        <v>3131</v>
      </c>
      <c r="J339">
        <v>19301047</v>
      </c>
      <c r="K339">
        <v>9119952</v>
      </c>
      <c r="L339">
        <v>10181095</v>
      </c>
      <c r="N339" s="1">
        <v>45010</v>
      </c>
      <c r="O339">
        <v>3548</v>
      </c>
      <c r="P339">
        <v>19301648</v>
      </c>
      <c r="Q339">
        <v>9120517</v>
      </c>
      <c r="R339">
        <v>10181131</v>
      </c>
    </row>
    <row r="340" spans="8:18" x14ac:dyDescent="0.25">
      <c r="H340" s="1">
        <v>45010</v>
      </c>
      <c r="I340">
        <v>601</v>
      </c>
      <c r="J340">
        <v>19301648</v>
      </c>
      <c r="K340">
        <v>9120517</v>
      </c>
      <c r="L340">
        <v>10181131</v>
      </c>
    </row>
  </sheetData>
  <phoneticPr fontId="18" type="noConversion"/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E4174-0AE8-4455-9041-37C9D6512154}">
  <dimension ref="A1:D221"/>
  <sheetViews>
    <sheetView topLeftCell="B1" workbookViewId="0">
      <selection activeCell="T10" sqref="T10"/>
    </sheetView>
  </sheetViews>
  <sheetFormatPr defaultRowHeight="15" x14ac:dyDescent="0.25"/>
  <cols>
    <col min="1" max="1" width="14.85546875" style="1" customWidth="1"/>
    <col min="2" max="2" width="9.140625" style="2"/>
    <col min="3" max="3" width="10.7109375" style="2" bestFit="1" customWidth="1"/>
    <col min="4" max="4" width="9.140625" style="2"/>
  </cols>
  <sheetData>
    <row r="1" spans="1:4" x14ac:dyDescent="0.25">
      <c r="A1" s="1" t="s">
        <v>0</v>
      </c>
      <c r="B1" s="2" t="s">
        <v>17</v>
      </c>
      <c r="C1" s="2" t="s">
        <v>36</v>
      </c>
      <c r="D1" s="2" t="s">
        <v>37</v>
      </c>
    </row>
    <row r="2" spans="1:4" x14ac:dyDescent="0.25">
      <c r="A2" s="1">
        <v>43470</v>
      </c>
      <c r="B2" s="2">
        <f>SUMIF(Queries!A:A,'historical burndown'!A2,Queries!B:B)
+(SUMIF(Queries!H:H,'historical burndown'!A2,Queries!J:J)
-SUMIF(Queries!N:N,'historical burndown'!A2,Queries!P:P))</f>
        <v>28334</v>
      </c>
      <c r="C2" s="2">
        <f>SUMIF(Queries!A:A,'historical burndown'!A2,Queries!C:C)
+(SUMIF(Queries!H:H,'historical burndown'!A2,Queries!K:K)
-SUMIF(Queries!N:N,'historical burndown'!A2,Queries!Q:Q))</f>
        <v>28334</v>
      </c>
      <c r="D2" s="2">
        <f>SUMIF(Queries!A:A,'historical burndown'!A2,Queries!D:D)
+(SUMIF(Queries!H:H,'historical burndown'!A2,Queries!L:L)
-SUMIF(Queries!N:N,'historical burndown'!A2,Queries!R:R))</f>
        <v>0</v>
      </c>
    </row>
    <row r="3" spans="1:4" x14ac:dyDescent="0.25">
      <c r="A3" s="1">
        <v>43477</v>
      </c>
      <c r="B3" s="2">
        <f>SUMIF(Queries!A:A,'historical burndown'!A3,Queries!B:B)
+SUMIF(Queries!H:H,'historical burndown'!A3,Queries!J:J)
-SUMIF(Queries!N:N,'historical burndown'!A3,Queries!P:P)</f>
        <v>30634</v>
      </c>
      <c r="C3" s="2">
        <f>SUMIF(Queries!A:A,'historical burndown'!A3,Queries!C:C)
+(SUMIF(Queries!H:H,'historical burndown'!A3,Queries!K:K)
-SUMIF(Queries!N:N,'historical burndown'!A3,Queries!Q:Q))</f>
        <v>30634</v>
      </c>
      <c r="D3" s="2">
        <f>SUMIF(Queries!A:A,'historical burndown'!A3,Queries!D:D)
+(SUMIF(Queries!H:H,'historical burndown'!A3,Queries!L:L)
-SUMIF(Queries!N:N,'historical burndown'!A3,Queries!R:R))</f>
        <v>0</v>
      </c>
    </row>
    <row r="4" spans="1:4" x14ac:dyDescent="0.25">
      <c r="A4" s="1">
        <v>43484</v>
      </c>
      <c r="B4" s="2">
        <f>SUMIF(Queries!A:A,'historical burndown'!A4,Queries!B:B)
+(SUMIF(Queries!H:H,'historical burndown'!A4,Queries!J:J)
-SUMIF(Queries!N:N,'historical burndown'!A4,Queries!P:P))</f>
        <v>29923</v>
      </c>
      <c r="C4" s="2">
        <f>SUMIF(Queries!A:A,'historical burndown'!A4,Queries!C:C)
+(SUMIF(Queries!H:H,'historical burndown'!A4,Queries!K:K)
-SUMIF(Queries!N:N,'historical burndown'!A4,Queries!Q:Q))</f>
        <v>29923</v>
      </c>
      <c r="D4" s="2">
        <f>SUMIF(Queries!A:A,'historical burndown'!A4,Queries!D:D)
+(SUMIF(Queries!H:H,'historical burndown'!A4,Queries!L:L)
-SUMIF(Queries!N:N,'historical burndown'!A4,Queries!R:R))</f>
        <v>0</v>
      </c>
    </row>
    <row r="5" spans="1:4" x14ac:dyDescent="0.25">
      <c r="A5" s="1">
        <v>43491</v>
      </c>
      <c r="B5" s="2">
        <f>SUMIF(Queries!A:A,'historical burndown'!A5,Queries!B:B)
+SUMIF(Queries!H:H,'historical burndown'!A5,Queries!J:J)
-SUMIF(Queries!N:N,'historical burndown'!A5,Queries!P:P)</f>
        <v>28833</v>
      </c>
      <c r="C5" s="2">
        <f>SUMIF(Queries!A:A,'historical burndown'!A5,Queries!C:C)
+(SUMIF(Queries!H:H,'historical burndown'!A5,Queries!K:K)
-SUMIF(Queries!N:N,'historical burndown'!A5,Queries!Q:Q))</f>
        <v>28833</v>
      </c>
      <c r="D5" s="2">
        <f>SUMIF(Queries!A:A,'historical burndown'!A5,Queries!D:D)
+(SUMIF(Queries!H:H,'historical burndown'!A5,Queries!L:L)
-SUMIF(Queries!N:N,'historical burndown'!A5,Queries!R:R))</f>
        <v>0</v>
      </c>
    </row>
    <row r="6" spans="1:4" x14ac:dyDescent="0.25">
      <c r="A6" s="1">
        <v>43498</v>
      </c>
      <c r="B6" s="2">
        <f>SUMIF(Queries!A:A,'historical burndown'!A6,Queries!B:B)
+(SUMIF(Queries!H:H,'historical burndown'!A6,Queries!J:J)
-SUMIF(Queries!N:N,'historical burndown'!A6,Queries!P:P))</f>
        <v>28856</v>
      </c>
      <c r="C6" s="2">
        <f>SUMIF(Queries!A:A,'historical burndown'!A6,Queries!C:C)
+(SUMIF(Queries!H:H,'historical burndown'!A6,Queries!K:K)
-SUMIF(Queries!N:N,'historical burndown'!A6,Queries!Q:Q))</f>
        <v>28856</v>
      </c>
      <c r="D6" s="2">
        <f>SUMIF(Queries!A:A,'historical burndown'!A6,Queries!D:D)
+(SUMIF(Queries!H:H,'historical burndown'!A6,Queries!L:L)
-SUMIF(Queries!N:N,'historical burndown'!A6,Queries!R:R))</f>
        <v>0</v>
      </c>
    </row>
    <row r="7" spans="1:4" x14ac:dyDescent="0.25">
      <c r="A7" s="1">
        <v>43505</v>
      </c>
      <c r="B7" s="2">
        <f>SUMIF(Queries!A:A,'historical burndown'!A7,Queries!B:B)
+SUMIF(Queries!H:H,'historical burndown'!A7,Queries!J:J)
-SUMIF(Queries!N:N,'historical burndown'!A7,Queries!P:P)</f>
        <v>28484</v>
      </c>
      <c r="C7" s="2">
        <f>SUMIF(Queries!A:A,'historical burndown'!A7,Queries!C:C)
+(SUMIF(Queries!H:H,'historical burndown'!A7,Queries!K:K)
-SUMIF(Queries!N:N,'historical burndown'!A7,Queries!Q:Q))</f>
        <v>28484</v>
      </c>
      <c r="D7" s="2">
        <f>SUMIF(Queries!A:A,'historical burndown'!A7,Queries!D:D)
+(SUMIF(Queries!H:H,'historical burndown'!A7,Queries!L:L)
-SUMIF(Queries!N:N,'historical burndown'!A7,Queries!R:R))</f>
        <v>0</v>
      </c>
    </row>
    <row r="8" spans="1:4" x14ac:dyDescent="0.25">
      <c r="A8" s="1">
        <v>43512</v>
      </c>
      <c r="B8" s="2">
        <f>SUMIF(Queries!A:A,'historical burndown'!A8,Queries!B:B)
+(SUMIF(Queries!H:H,'historical burndown'!A8,Queries!J:J)
-SUMIF(Queries!N:N,'historical burndown'!A8,Queries!P:P))</f>
        <v>27577</v>
      </c>
      <c r="C8" s="2">
        <f>SUMIF(Queries!A:A,'historical burndown'!A8,Queries!C:C)
+(SUMIF(Queries!H:H,'historical burndown'!A8,Queries!K:K)
-SUMIF(Queries!N:N,'historical burndown'!A8,Queries!Q:Q))</f>
        <v>27577</v>
      </c>
      <c r="D8" s="2">
        <f>SUMIF(Queries!A:A,'historical burndown'!A8,Queries!D:D)
+(SUMIF(Queries!H:H,'historical burndown'!A8,Queries!L:L)
-SUMIF(Queries!N:N,'historical burndown'!A8,Queries!R:R))</f>
        <v>0</v>
      </c>
    </row>
    <row r="9" spans="1:4" x14ac:dyDescent="0.25">
      <c r="A9" s="1">
        <v>43519</v>
      </c>
      <c r="B9" s="2">
        <f>SUMIF(Queries!A:A,'historical burndown'!A9,Queries!B:B)
+SUMIF(Queries!H:H,'historical burndown'!A9,Queries!J:J)
-SUMIF(Queries!N:N,'historical burndown'!A9,Queries!P:P)</f>
        <v>25803</v>
      </c>
      <c r="C9" s="2">
        <f>SUMIF(Queries!A:A,'historical burndown'!A9,Queries!C:C)
+(SUMIF(Queries!H:H,'historical burndown'!A9,Queries!K:K)
-SUMIF(Queries!N:N,'historical burndown'!A9,Queries!Q:Q))</f>
        <v>25803</v>
      </c>
      <c r="D9" s="2">
        <f>SUMIF(Queries!A:A,'historical burndown'!A9,Queries!D:D)
+(SUMIF(Queries!H:H,'historical burndown'!A9,Queries!L:L)
-SUMIF(Queries!N:N,'historical burndown'!A9,Queries!R:R))</f>
        <v>0</v>
      </c>
    </row>
    <row r="10" spans="1:4" x14ac:dyDescent="0.25">
      <c r="A10" s="1">
        <v>43526</v>
      </c>
      <c r="B10" s="2">
        <f>SUMIF(Queries!A:A,'historical burndown'!A10,Queries!B:B)
+(SUMIF(Queries!H:H,'historical burndown'!A10,Queries!J:J)
-SUMIF(Queries!N:N,'historical burndown'!A10,Queries!P:P))</f>
        <v>24828</v>
      </c>
      <c r="C10" s="2">
        <f>SUMIF(Queries!A:A,'historical burndown'!A10,Queries!C:C)
+(SUMIF(Queries!H:H,'historical burndown'!A10,Queries!K:K)
-SUMIF(Queries!N:N,'historical burndown'!A10,Queries!Q:Q))</f>
        <v>24828</v>
      </c>
      <c r="D10" s="2">
        <f>SUMIF(Queries!A:A,'historical burndown'!A10,Queries!D:D)
+(SUMIF(Queries!H:H,'historical burndown'!A10,Queries!L:L)
-SUMIF(Queries!N:N,'historical burndown'!A10,Queries!R:R))</f>
        <v>0</v>
      </c>
    </row>
    <row r="11" spans="1:4" x14ac:dyDescent="0.25">
      <c r="A11" s="1">
        <v>43533</v>
      </c>
      <c r="B11" s="2">
        <f>SUMIF(Queries!A:A,'historical burndown'!A11,Queries!B:B)
+SUMIF(Queries!H:H,'historical burndown'!A11,Queries!J:J)
-SUMIF(Queries!N:N,'historical burndown'!A11,Queries!P:P)</f>
        <v>24187</v>
      </c>
      <c r="C11" s="2">
        <f>SUMIF(Queries!A:A,'historical burndown'!A11,Queries!C:C)
+(SUMIF(Queries!H:H,'historical burndown'!A11,Queries!K:K)
-SUMIF(Queries!N:N,'historical burndown'!A11,Queries!Q:Q))</f>
        <v>24187</v>
      </c>
      <c r="D11" s="2">
        <f>SUMIF(Queries!A:A,'historical burndown'!A11,Queries!D:D)
+(SUMIF(Queries!H:H,'historical burndown'!A11,Queries!L:L)
-SUMIF(Queries!N:N,'historical burndown'!A11,Queries!R:R))</f>
        <v>0</v>
      </c>
    </row>
    <row r="12" spans="1:4" x14ac:dyDescent="0.25">
      <c r="A12" s="1">
        <v>43540</v>
      </c>
      <c r="B12" s="2">
        <f>SUMIF(Queries!A:A,'historical burndown'!A12,Queries!B:B)
+(SUMIF(Queries!H:H,'historical burndown'!A12,Queries!J:J)
-SUMIF(Queries!N:N,'historical burndown'!A12,Queries!P:P))</f>
        <v>22630</v>
      </c>
      <c r="C12" s="2">
        <f>SUMIF(Queries!A:A,'historical burndown'!A12,Queries!C:C)
+(SUMIF(Queries!H:H,'historical burndown'!A12,Queries!K:K)
-SUMIF(Queries!N:N,'historical burndown'!A12,Queries!Q:Q))</f>
        <v>22630</v>
      </c>
      <c r="D12" s="2">
        <f>SUMIF(Queries!A:A,'historical burndown'!A12,Queries!D:D)
+(SUMIF(Queries!H:H,'historical burndown'!A12,Queries!L:L)
-SUMIF(Queries!N:N,'historical burndown'!A12,Queries!R:R))</f>
        <v>0</v>
      </c>
    </row>
    <row r="13" spans="1:4" x14ac:dyDescent="0.25">
      <c r="A13" s="1">
        <v>43547</v>
      </c>
      <c r="B13" s="2">
        <f>SUMIF(Queries!A:A,'historical burndown'!A13,Queries!B:B)
+SUMIF(Queries!H:H,'historical burndown'!A13,Queries!J:J)
-SUMIF(Queries!N:N,'historical burndown'!A13,Queries!P:P)</f>
        <v>20996</v>
      </c>
      <c r="C13" s="2">
        <f>SUMIF(Queries!A:A,'historical burndown'!A13,Queries!C:C)
+(SUMIF(Queries!H:H,'historical burndown'!A13,Queries!K:K)
-SUMIF(Queries!N:N,'historical burndown'!A13,Queries!Q:Q))</f>
        <v>20996</v>
      </c>
      <c r="D13" s="2">
        <f>SUMIF(Queries!A:A,'historical burndown'!A13,Queries!D:D)
+(SUMIF(Queries!H:H,'historical burndown'!A13,Queries!L:L)
-SUMIF(Queries!N:N,'historical burndown'!A13,Queries!R:R))</f>
        <v>0</v>
      </c>
    </row>
    <row r="14" spans="1:4" x14ac:dyDescent="0.25">
      <c r="A14" s="1">
        <v>43554</v>
      </c>
      <c r="B14" s="2">
        <f>SUMIF(Queries!A:A,'historical burndown'!A14,Queries!B:B)
+(SUMIF(Queries!H:H,'historical burndown'!A14,Queries!J:J)
-SUMIF(Queries!N:N,'historical burndown'!A14,Queries!P:P))</f>
        <v>19708</v>
      </c>
      <c r="C14" s="2">
        <f>SUMIF(Queries!A:A,'historical burndown'!A14,Queries!C:C)
+(SUMIF(Queries!H:H,'historical burndown'!A14,Queries!K:K)
-SUMIF(Queries!N:N,'historical burndown'!A14,Queries!Q:Q))</f>
        <v>19708</v>
      </c>
      <c r="D14" s="2">
        <f>SUMIF(Queries!A:A,'historical burndown'!A14,Queries!D:D)
+(SUMIF(Queries!H:H,'historical burndown'!A14,Queries!L:L)
-SUMIF(Queries!N:N,'historical burndown'!A14,Queries!R:R))</f>
        <v>0</v>
      </c>
    </row>
    <row r="15" spans="1:4" x14ac:dyDescent="0.25">
      <c r="A15" s="1">
        <v>43561</v>
      </c>
      <c r="B15" s="2">
        <f>SUMIF(Queries!A:A,'historical burndown'!A15,Queries!B:B)
+SUMIF(Queries!H:H,'historical burndown'!A15,Queries!J:J)
-SUMIF(Queries!N:N,'historical burndown'!A15,Queries!P:P)</f>
        <v>19234</v>
      </c>
      <c r="C15" s="2">
        <f>SUMIF(Queries!A:A,'historical burndown'!A15,Queries!C:C)
+(SUMIF(Queries!H:H,'historical burndown'!A15,Queries!K:K)
-SUMIF(Queries!N:N,'historical burndown'!A15,Queries!Q:Q))</f>
        <v>19234</v>
      </c>
      <c r="D15" s="2">
        <f>SUMIF(Queries!A:A,'historical burndown'!A15,Queries!D:D)
+(SUMIF(Queries!H:H,'historical burndown'!A15,Queries!L:L)
-SUMIF(Queries!N:N,'historical burndown'!A15,Queries!R:R))</f>
        <v>0</v>
      </c>
    </row>
    <row r="16" spans="1:4" x14ac:dyDescent="0.25">
      <c r="A16" s="1">
        <v>43568</v>
      </c>
      <c r="B16" s="2">
        <f>SUMIF(Queries!A:A,'historical burndown'!A16,Queries!B:B)
+(SUMIF(Queries!H:H,'historical burndown'!A16,Queries!J:J)
-SUMIF(Queries!N:N,'historical burndown'!A16,Queries!P:P))</f>
        <v>18142</v>
      </c>
      <c r="C16" s="2">
        <f>SUMIF(Queries!A:A,'historical burndown'!A16,Queries!C:C)
+(SUMIF(Queries!H:H,'historical burndown'!A16,Queries!K:K)
-SUMIF(Queries!N:N,'historical burndown'!A16,Queries!Q:Q))</f>
        <v>18142</v>
      </c>
      <c r="D16" s="2">
        <f>SUMIF(Queries!A:A,'historical burndown'!A16,Queries!D:D)
+(SUMIF(Queries!H:H,'historical burndown'!A16,Queries!L:L)
-SUMIF(Queries!N:N,'historical burndown'!A16,Queries!R:R))</f>
        <v>0</v>
      </c>
    </row>
    <row r="17" spans="1:4" x14ac:dyDescent="0.25">
      <c r="A17" s="1">
        <v>43575</v>
      </c>
      <c r="B17" s="2">
        <f>SUMIF(Queries!A:A,'historical burndown'!A17,Queries!B:B)
+SUMIF(Queries!H:H,'historical burndown'!A17,Queries!J:J)
-SUMIF(Queries!N:N,'historical burndown'!A17,Queries!P:P)</f>
        <v>18576</v>
      </c>
      <c r="C17" s="2">
        <f>SUMIF(Queries!A:A,'historical burndown'!A17,Queries!C:C)
+(SUMIF(Queries!H:H,'historical burndown'!A17,Queries!K:K)
-SUMIF(Queries!N:N,'historical burndown'!A17,Queries!Q:Q))</f>
        <v>18576</v>
      </c>
      <c r="D17" s="2">
        <f>SUMIF(Queries!A:A,'historical burndown'!A17,Queries!D:D)
+(SUMIF(Queries!H:H,'historical burndown'!A17,Queries!L:L)
-SUMIF(Queries!N:N,'historical burndown'!A17,Queries!R:R))</f>
        <v>0</v>
      </c>
    </row>
    <row r="18" spans="1:4" x14ac:dyDescent="0.25">
      <c r="A18" s="1">
        <v>43582</v>
      </c>
      <c r="B18" s="2">
        <f>SUMIF(Queries!A:A,'historical burndown'!A18,Queries!B:B)
+(SUMIF(Queries!H:H,'historical burndown'!A18,Queries!J:J)
-SUMIF(Queries!N:N,'historical burndown'!A18,Queries!P:P))</f>
        <v>18099</v>
      </c>
      <c r="C18" s="2">
        <f>SUMIF(Queries!A:A,'historical burndown'!A18,Queries!C:C)
+(SUMIF(Queries!H:H,'historical burndown'!A18,Queries!K:K)
-SUMIF(Queries!N:N,'historical burndown'!A18,Queries!Q:Q))</f>
        <v>18099</v>
      </c>
      <c r="D18" s="2">
        <f>SUMIF(Queries!A:A,'historical burndown'!A18,Queries!D:D)
+(SUMIF(Queries!H:H,'historical burndown'!A18,Queries!L:L)
-SUMIF(Queries!N:N,'historical burndown'!A18,Queries!R:R))</f>
        <v>0</v>
      </c>
    </row>
    <row r="19" spans="1:4" x14ac:dyDescent="0.25">
      <c r="A19" s="1">
        <v>43589</v>
      </c>
      <c r="B19" s="2">
        <f>SUMIF(Queries!A:A,'historical burndown'!A19,Queries!B:B)
+SUMIF(Queries!H:H,'historical burndown'!A19,Queries!J:J)
-SUMIF(Queries!N:N,'historical burndown'!A19,Queries!P:P)</f>
        <v>17670</v>
      </c>
      <c r="C19" s="2">
        <f>SUMIF(Queries!A:A,'historical burndown'!A19,Queries!C:C)
+(SUMIF(Queries!H:H,'historical burndown'!A19,Queries!K:K)
-SUMIF(Queries!N:N,'historical burndown'!A19,Queries!Q:Q))</f>
        <v>17670</v>
      </c>
      <c r="D19" s="2">
        <f>SUMIF(Queries!A:A,'historical burndown'!A19,Queries!D:D)
+(SUMIF(Queries!H:H,'historical burndown'!A19,Queries!L:L)
-SUMIF(Queries!N:N,'historical burndown'!A19,Queries!R:R))</f>
        <v>0</v>
      </c>
    </row>
    <row r="20" spans="1:4" x14ac:dyDescent="0.25">
      <c r="A20" s="1">
        <v>43596</v>
      </c>
      <c r="B20" s="2">
        <f>SUMIF(Queries!A:A,'historical burndown'!A20,Queries!B:B)
+(SUMIF(Queries!H:H,'historical burndown'!A20,Queries!J:J)
-SUMIF(Queries!N:N,'historical burndown'!A20,Queries!P:P))</f>
        <v>17818</v>
      </c>
      <c r="C20" s="2">
        <f>SUMIF(Queries!A:A,'historical burndown'!A20,Queries!C:C)
+(SUMIF(Queries!H:H,'historical burndown'!A20,Queries!K:K)
-SUMIF(Queries!N:N,'historical burndown'!A20,Queries!Q:Q))</f>
        <v>17818</v>
      </c>
      <c r="D20" s="2">
        <f>SUMIF(Queries!A:A,'historical burndown'!A20,Queries!D:D)
+(SUMIF(Queries!H:H,'historical burndown'!A20,Queries!L:L)
-SUMIF(Queries!N:N,'historical burndown'!A20,Queries!R:R))</f>
        <v>0</v>
      </c>
    </row>
    <row r="21" spans="1:4" x14ac:dyDescent="0.25">
      <c r="A21" s="1">
        <v>43603</v>
      </c>
      <c r="B21" s="2">
        <f>SUMIF(Queries!A:A,'historical burndown'!A21,Queries!B:B)
+SUMIF(Queries!H:H,'historical burndown'!A21,Queries!J:J)
-SUMIF(Queries!N:N,'historical burndown'!A21,Queries!P:P)</f>
        <v>16364</v>
      </c>
      <c r="C21" s="2">
        <f>SUMIF(Queries!A:A,'historical burndown'!A21,Queries!C:C)
+(SUMIF(Queries!H:H,'historical burndown'!A21,Queries!K:K)
-SUMIF(Queries!N:N,'historical burndown'!A21,Queries!Q:Q))</f>
        <v>16364</v>
      </c>
      <c r="D21" s="2">
        <f>SUMIF(Queries!A:A,'historical burndown'!A21,Queries!D:D)
+(SUMIF(Queries!H:H,'historical burndown'!A21,Queries!L:L)
-SUMIF(Queries!N:N,'historical burndown'!A21,Queries!R:R))</f>
        <v>0</v>
      </c>
    </row>
    <row r="22" spans="1:4" x14ac:dyDescent="0.25">
      <c r="A22" s="1">
        <v>43610</v>
      </c>
      <c r="B22" s="2">
        <f>SUMIF(Queries!A:A,'historical burndown'!A22,Queries!B:B)
+(SUMIF(Queries!H:H,'historical burndown'!A22,Queries!J:J)
-SUMIF(Queries!N:N,'historical burndown'!A22,Queries!P:P))</f>
        <v>15293</v>
      </c>
      <c r="C22" s="2">
        <f>SUMIF(Queries!A:A,'historical burndown'!A22,Queries!C:C)
+(SUMIF(Queries!H:H,'historical burndown'!A22,Queries!K:K)
-SUMIF(Queries!N:N,'historical burndown'!A22,Queries!Q:Q))</f>
        <v>15293</v>
      </c>
      <c r="D22" s="2">
        <f>SUMIF(Queries!A:A,'historical burndown'!A22,Queries!D:D)
+(SUMIF(Queries!H:H,'historical burndown'!A22,Queries!L:L)
-SUMIF(Queries!N:N,'historical burndown'!A22,Queries!R:R))</f>
        <v>0</v>
      </c>
    </row>
    <row r="23" spans="1:4" x14ac:dyDescent="0.25">
      <c r="A23" s="1">
        <v>43617</v>
      </c>
      <c r="B23" s="2">
        <f>SUMIF(Queries!A:A,'historical burndown'!A23,Queries!B:B)
+SUMIF(Queries!H:H,'historical burndown'!A23,Queries!J:J)
-SUMIF(Queries!N:N,'historical burndown'!A23,Queries!P:P)</f>
        <v>16075</v>
      </c>
      <c r="C23" s="2">
        <f>SUMIF(Queries!A:A,'historical burndown'!A23,Queries!C:C)
+(SUMIF(Queries!H:H,'historical burndown'!A23,Queries!K:K)
-SUMIF(Queries!N:N,'historical burndown'!A23,Queries!Q:Q))</f>
        <v>16075</v>
      </c>
      <c r="D23" s="2">
        <f>SUMIF(Queries!A:A,'historical burndown'!A23,Queries!D:D)
+(SUMIF(Queries!H:H,'historical burndown'!A23,Queries!L:L)
-SUMIF(Queries!N:N,'historical burndown'!A23,Queries!R:R))</f>
        <v>0</v>
      </c>
    </row>
    <row r="24" spans="1:4" x14ac:dyDescent="0.25">
      <c r="A24" s="1">
        <v>43624</v>
      </c>
      <c r="B24" s="2">
        <f>SUMIF(Queries!A:A,'historical burndown'!A24,Queries!B:B)
+(SUMIF(Queries!H:H,'historical burndown'!A24,Queries!J:J)
-SUMIF(Queries!N:N,'historical burndown'!A24,Queries!P:P))</f>
        <v>16940</v>
      </c>
      <c r="C24" s="2">
        <f>SUMIF(Queries!A:A,'historical burndown'!A24,Queries!C:C)
+(SUMIF(Queries!H:H,'historical burndown'!A24,Queries!K:K)
-SUMIF(Queries!N:N,'historical burndown'!A24,Queries!Q:Q))</f>
        <v>16940</v>
      </c>
      <c r="D24" s="2">
        <f>SUMIF(Queries!A:A,'historical burndown'!A24,Queries!D:D)
+(SUMIF(Queries!H:H,'historical burndown'!A24,Queries!L:L)
-SUMIF(Queries!N:N,'historical burndown'!A24,Queries!R:R))</f>
        <v>0</v>
      </c>
    </row>
    <row r="25" spans="1:4" x14ac:dyDescent="0.25">
      <c r="A25" s="1">
        <v>43631</v>
      </c>
      <c r="B25" s="2">
        <f>SUMIF(Queries!A:A,'historical burndown'!A25,Queries!B:B)
+SUMIF(Queries!H:H,'historical burndown'!A25,Queries!J:J)
-SUMIF(Queries!N:N,'historical burndown'!A25,Queries!P:P)</f>
        <v>15780</v>
      </c>
      <c r="C25" s="2">
        <f>SUMIF(Queries!A:A,'historical burndown'!A25,Queries!C:C)
+(SUMIF(Queries!H:H,'historical burndown'!A25,Queries!K:K)
-SUMIF(Queries!N:N,'historical burndown'!A25,Queries!Q:Q))</f>
        <v>15780</v>
      </c>
      <c r="D25" s="2">
        <f>SUMIF(Queries!A:A,'historical burndown'!A25,Queries!D:D)
+(SUMIF(Queries!H:H,'historical burndown'!A25,Queries!L:L)
-SUMIF(Queries!N:N,'historical burndown'!A25,Queries!R:R))</f>
        <v>0</v>
      </c>
    </row>
    <row r="26" spans="1:4" x14ac:dyDescent="0.25">
      <c r="A26" s="1">
        <v>43638</v>
      </c>
      <c r="B26" s="2">
        <f>SUMIF(Queries!A:A,'historical burndown'!A26,Queries!B:B)
+(SUMIF(Queries!H:H,'historical burndown'!A26,Queries!J:J)
-SUMIF(Queries!N:N,'historical burndown'!A26,Queries!P:P))</f>
        <v>15158</v>
      </c>
      <c r="C26" s="2">
        <f>SUMIF(Queries!A:A,'historical burndown'!A26,Queries!C:C)
+(SUMIF(Queries!H:H,'historical burndown'!A26,Queries!K:K)
-SUMIF(Queries!N:N,'historical burndown'!A26,Queries!Q:Q))</f>
        <v>15158</v>
      </c>
      <c r="D26" s="2">
        <f>SUMIF(Queries!A:A,'historical burndown'!A26,Queries!D:D)
+(SUMIF(Queries!H:H,'historical burndown'!A26,Queries!L:L)
-SUMIF(Queries!N:N,'historical burndown'!A26,Queries!R:R))</f>
        <v>0</v>
      </c>
    </row>
    <row r="27" spans="1:4" x14ac:dyDescent="0.25">
      <c r="A27" s="1">
        <v>43645</v>
      </c>
      <c r="B27" s="2">
        <f>SUMIF(Queries!A:A,'historical burndown'!A27,Queries!B:B)
+SUMIF(Queries!H:H,'historical burndown'!A27,Queries!J:J)
-SUMIF(Queries!N:N,'historical burndown'!A27,Queries!P:P)</f>
        <v>15145</v>
      </c>
      <c r="C27" s="2">
        <f>SUMIF(Queries!A:A,'historical burndown'!A27,Queries!C:C)
+(SUMIF(Queries!H:H,'historical burndown'!A27,Queries!K:K)
-SUMIF(Queries!N:N,'historical burndown'!A27,Queries!Q:Q))</f>
        <v>15145</v>
      </c>
      <c r="D27" s="2">
        <f>SUMIF(Queries!A:A,'historical burndown'!A27,Queries!D:D)
+(SUMIF(Queries!H:H,'historical burndown'!A27,Queries!L:L)
-SUMIF(Queries!N:N,'historical burndown'!A27,Queries!R:R))</f>
        <v>0</v>
      </c>
    </row>
    <row r="28" spans="1:4" x14ac:dyDescent="0.25">
      <c r="A28" s="1">
        <v>43652</v>
      </c>
      <c r="B28" s="2">
        <f>SUMIF(Queries!A:A,'historical burndown'!A28,Queries!B:B)
+(SUMIF(Queries!H:H,'historical burndown'!A28,Queries!J:J)
-SUMIF(Queries!N:N,'historical burndown'!A28,Queries!P:P))</f>
        <v>16386</v>
      </c>
      <c r="C28" s="2">
        <f>SUMIF(Queries!A:A,'historical burndown'!A28,Queries!C:C)
+(SUMIF(Queries!H:H,'historical burndown'!A28,Queries!K:K)
-SUMIF(Queries!N:N,'historical burndown'!A28,Queries!Q:Q))</f>
        <v>16386</v>
      </c>
      <c r="D28" s="2">
        <f>SUMIF(Queries!A:A,'historical burndown'!A28,Queries!D:D)
+(SUMIF(Queries!H:H,'historical burndown'!A28,Queries!L:L)
-SUMIF(Queries!N:N,'historical burndown'!A28,Queries!R:R))</f>
        <v>0</v>
      </c>
    </row>
    <row r="29" spans="1:4" x14ac:dyDescent="0.25">
      <c r="A29" s="1">
        <v>43659</v>
      </c>
      <c r="B29" s="2">
        <f>SUMIF(Queries!A:A,'historical burndown'!A29,Queries!B:B)
+SUMIF(Queries!H:H,'historical burndown'!A29,Queries!J:J)
-SUMIF(Queries!N:N,'historical burndown'!A29,Queries!P:P)</f>
        <v>18063</v>
      </c>
      <c r="C29" s="2">
        <f>SUMIF(Queries!A:A,'historical burndown'!A29,Queries!C:C)
+(SUMIF(Queries!H:H,'historical burndown'!A29,Queries!K:K)
-SUMIF(Queries!N:N,'historical burndown'!A29,Queries!Q:Q))</f>
        <v>18063</v>
      </c>
      <c r="D29" s="2">
        <f>SUMIF(Queries!A:A,'historical burndown'!A29,Queries!D:D)
+(SUMIF(Queries!H:H,'historical burndown'!A29,Queries!L:L)
-SUMIF(Queries!N:N,'historical burndown'!A29,Queries!R:R))</f>
        <v>0</v>
      </c>
    </row>
    <row r="30" spans="1:4" x14ac:dyDescent="0.25">
      <c r="A30" s="1">
        <v>43666</v>
      </c>
      <c r="B30" s="2">
        <f>SUMIF(Queries!A:A,'historical burndown'!A30,Queries!B:B)
+(SUMIF(Queries!H:H,'historical burndown'!A30,Queries!J:J)
-SUMIF(Queries!N:N,'historical burndown'!A30,Queries!P:P))</f>
        <v>17751</v>
      </c>
      <c r="C30" s="2">
        <f>SUMIF(Queries!A:A,'historical burndown'!A30,Queries!C:C)
+(SUMIF(Queries!H:H,'historical burndown'!A30,Queries!K:K)
-SUMIF(Queries!N:N,'historical burndown'!A30,Queries!Q:Q))</f>
        <v>17751</v>
      </c>
      <c r="D30" s="2">
        <f>SUMIF(Queries!A:A,'historical burndown'!A30,Queries!D:D)
+(SUMIF(Queries!H:H,'historical burndown'!A30,Queries!L:L)
-SUMIF(Queries!N:N,'historical burndown'!A30,Queries!R:R))</f>
        <v>0</v>
      </c>
    </row>
    <row r="31" spans="1:4" x14ac:dyDescent="0.25">
      <c r="A31" s="1">
        <v>43673</v>
      </c>
      <c r="B31" s="2">
        <f>SUMIF(Queries!A:A,'historical burndown'!A31,Queries!B:B)
+SUMIF(Queries!H:H,'historical burndown'!A31,Queries!J:J)
-SUMIF(Queries!N:N,'historical burndown'!A31,Queries!P:P)</f>
        <v>15756</v>
      </c>
      <c r="C31" s="2">
        <f>SUMIF(Queries!A:A,'historical burndown'!A31,Queries!C:C)
+(SUMIF(Queries!H:H,'historical burndown'!A31,Queries!K:K)
-SUMIF(Queries!N:N,'historical burndown'!A31,Queries!Q:Q))</f>
        <v>15756</v>
      </c>
      <c r="D31" s="2">
        <f>SUMIF(Queries!A:A,'historical burndown'!A31,Queries!D:D)
+(SUMIF(Queries!H:H,'historical burndown'!A31,Queries!L:L)
-SUMIF(Queries!N:N,'historical burndown'!A31,Queries!R:R))</f>
        <v>0</v>
      </c>
    </row>
    <row r="32" spans="1:4" x14ac:dyDescent="0.25">
      <c r="A32" s="1">
        <v>43680</v>
      </c>
      <c r="B32" s="2">
        <f>SUMIF(Queries!A:A,'historical burndown'!A32,Queries!B:B)
+(SUMIF(Queries!H:H,'historical burndown'!A32,Queries!J:J)
-SUMIF(Queries!N:N,'historical burndown'!A32,Queries!P:P))</f>
        <v>14757</v>
      </c>
      <c r="C32" s="2">
        <f>SUMIF(Queries!A:A,'historical burndown'!A32,Queries!C:C)
+(SUMIF(Queries!H:H,'historical burndown'!A32,Queries!K:K)
-SUMIF(Queries!N:N,'historical burndown'!A32,Queries!Q:Q))</f>
        <v>14757</v>
      </c>
      <c r="D32" s="2">
        <f>SUMIF(Queries!A:A,'historical burndown'!A32,Queries!D:D)
+(SUMIF(Queries!H:H,'historical burndown'!A32,Queries!L:L)
-SUMIF(Queries!N:N,'historical burndown'!A32,Queries!R:R))</f>
        <v>0</v>
      </c>
    </row>
    <row r="33" spans="1:4" x14ac:dyDescent="0.25">
      <c r="A33" s="1">
        <v>43687</v>
      </c>
      <c r="B33" s="2">
        <f>SUMIF(Queries!A:A,'historical burndown'!A33,Queries!B:B)
+SUMIF(Queries!H:H,'historical burndown'!A33,Queries!J:J)
-SUMIF(Queries!N:N,'historical burndown'!A33,Queries!P:P)</f>
        <v>14469</v>
      </c>
      <c r="C33" s="2">
        <f>SUMIF(Queries!A:A,'historical burndown'!A33,Queries!C:C)
+(SUMIF(Queries!H:H,'historical burndown'!A33,Queries!K:K)
-SUMIF(Queries!N:N,'historical burndown'!A33,Queries!Q:Q))</f>
        <v>14469</v>
      </c>
      <c r="D33" s="2">
        <f>SUMIF(Queries!A:A,'historical burndown'!A33,Queries!D:D)
+(SUMIF(Queries!H:H,'historical burndown'!A33,Queries!L:L)
-SUMIF(Queries!N:N,'historical burndown'!A33,Queries!R:R))</f>
        <v>0</v>
      </c>
    </row>
    <row r="34" spans="1:4" x14ac:dyDescent="0.25">
      <c r="A34" s="1">
        <v>43694</v>
      </c>
      <c r="B34" s="2">
        <f>SUMIF(Queries!A:A,'historical burndown'!A34,Queries!B:B)
+(SUMIF(Queries!H:H,'historical burndown'!A34,Queries!J:J)
-SUMIF(Queries!N:N,'historical burndown'!A34,Queries!P:P))</f>
        <v>14159</v>
      </c>
      <c r="C34" s="2">
        <f>SUMIF(Queries!A:A,'historical burndown'!A34,Queries!C:C)
+(SUMIF(Queries!H:H,'historical burndown'!A34,Queries!K:K)
-SUMIF(Queries!N:N,'historical burndown'!A34,Queries!Q:Q))</f>
        <v>14159</v>
      </c>
      <c r="D34" s="2">
        <f>SUMIF(Queries!A:A,'historical burndown'!A34,Queries!D:D)
+(SUMIF(Queries!H:H,'historical burndown'!A34,Queries!L:L)
-SUMIF(Queries!N:N,'historical burndown'!A34,Queries!R:R))</f>
        <v>0</v>
      </c>
    </row>
    <row r="35" spans="1:4" x14ac:dyDescent="0.25">
      <c r="A35" s="1">
        <v>43701</v>
      </c>
      <c r="B35" s="2">
        <f>SUMIF(Queries!A:A,'historical burndown'!A35,Queries!B:B)
+SUMIF(Queries!H:H,'historical burndown'!A35,Queries!J:J)
-SUMIF(Queries!N:N,'historical burndown'!A35,Queries!P:P)</f>
        <v>14075</v>
      </c>
      <c r="C35" s="2">
        <f>SUMIF(Queries!A:A,'historical burndown'!A35,Queries!C:C)
+(SUMIF(Queries!H:H,'historical burndown'!A35,Queries!K:K)
-SUMIF(Queries!N:N,'historical burndown'!A35,Queries!Q:Q))</f>
        <v>14075</v>
      </c>
      <c r="D35" s="2">
        <f>SUMIF(Queries!A:A,'historical burndown'!A35,Queries!D:D)
+(SUMIF(Queries!H:H,'historical burndown'!A35,Queries!L:L)
-SUMIF(Queries!N:N,'historical burndown'!A35,Queries!R:R))</f>
        <v>0</v>
      </c>
    </row>
    <row r="36" spans="1:4" x14ac:dyDescent="0.25">
      <c r="A36" s="1">
        <v>43708</v>
      </c>
      <c r="B36" s="2">
        <f>SUMIF(Queries!A:A,'historical burndown'!A36,Queries!B:B)
+(SUMIF(Queries!H:H,'historical burndown'!A36,Queries!J:J)
-SUMIF(Queries!N:N,'historical burndown'!A36,Queries!P:P))</f>
        <v>14036</v>
      </c>
      <c r="C36" s="2">
        <f>SUMIF(Queries!A:A,'historical burndown'!A36,Queries!C:C)
+(SUMIF(Queries!H:H,'historical burndown'!A36,Queries!K:K)
-SUMIF(Queries!N:N,'historical burndown'!A36,Queries!Q:Q))</f>
        <v>14036</v>
      </c>
      <c r="D36" s="2">
        <f>SUMIF(Queries!A:A,'historical burndown'!A36,Queries!D:D)
+(SUMIF(Queries!H:H,'historical burndown'!A36,Queries!L:L)
-SUMIF(Queries!N:N,'historical burndown'!A36,Queries!R:R))</f>
        <v>0</v>
      </c>
    </row>
    <row r="37" spans="1:4" x14ac:dyDescent="0.25">
      <c r="A37" s="1">
        <v>43715</v>
      </c>
      <c r="B37" s="2">
        <f>SUMIF(Queries!A:A,'historical burndown'!A37,Queries!B:B)
+SUMIF(Queries!H:H,'historical burndown'!A37,Queries!J:J)
-SUMIF(Queries!N:N,'historical burndown'!A37,Queries!P:P)</f>
        <v>14587</v>
      </c>
      <c r="C37" s="2">
        <f>SUMIF(Queries!A:A,'historical burndown'!A37,Queries!C:C)
+(SUMIF(Queries!H:H,'historical burndown'!A37,Queries!K:K)
-SUMIF(Queries!N:N,'historical burndown'!A37,Queries!Q:Q))</f>
        <v>14587</v>
      </c>
      <c r="D37" s="2">
        <f>SUMIF(Queries!A:A,'historical burndown'!A37,Queries!D:D)
+(SUMIF(Queries!H:H,'historical burndown'!A37,Queries!L:L)
-SUMIF(Queries!N:N,'historical burndown'!A37,Queries!R:R))</f>
        <v>0</v>
      </c>
    </row>
    <row r="38" spans="1:4" x14ac:dyDescent="0.25">
      <c r="A38" s="1">
        <v>43722</v>
      </c>
      <c r="B38" s="2">
        <f>SUMIF(Queries!A:A,'historical burndown'!A38,Queries!B:B)
+(SUMIF(Queries!H:H,'historical burndown'!A38,Queries!J:J)
-SUMIF(Queries!N:N,'historical burndown'!A38,Queries!P:P))</f>
        <v>14391</v>
      </c>
      <c r="C38" s="2">
        <f>SUMIF(Queries!A:A,'historical burndown'!A38,Queries!C:C)
+(SUMIF(Queries!H:H,'historical burndown'!A38,Queries!K:K)
-SUMIF(Queries!N:N,'historical burndown'!A38,Queries!Q:Q))</f>
        <v>14391</v>
      </c>
      <c r="D38" s="2">
        <f>SUMIF(Queries!A:A,'historical burndown'!A38,Queries!D:D)
+(SUMIF(Queries!H:H,'historical burndown'!A38,Queries!L:L)
-SUMIF(Queries!N:N,'historical burndown'!A38,Queries!R:R))</f>
        <v>0</v>
      </c>
    </row>
    <row r="39" spans="1:4" x14ac:dyDescent="0.25">
      <c r="A39" s="1">
        <v>43729</v>
      </c>
      <c r="B39" s="2">
        <f>SUMIF(Queries!A:A,'historical burndown'!A39,Queries!B:B)
+SUMIF(Queries!H:H,'historical burndown'!A39,Queries!J:J)
-SUMIF(Queries!N:N,'historical burndown'!A39,Queries!P:P)</f>
        <v>14576</v>
      </c>
      <c r="C39" s="2">
        <f>SUMIF(Queries!A:A,'historical burndown'!A39,Queries!C:C)
+(SUMIF(Queries!H:H,'historical burndown'!A39,Queries!K:K)
-SUMIF(Queries!N:N,'historical burndown'!A39,Queries!Q:Q))</f>
        <v>14576</v>
      </c>
      <c r="D39" s="2">
        <f>SUMIF(Queries!A:A,'historical burndown'!A39,Queries!D:D)
+(SUMIF(Queries!H:H,'historical burndown'!A39,Queries!L:L)
-SUMIF(Queries!N:N,'historical burndown'!A39,Queries!R:R))</f>
        <v>0</v>
      </c>
    </row>
    <row r="40" spans="1:4" x14ac:dyDescent="0.25">
      <c r="A40" s="1">
        <v>43736</v>
      </c>
      <c r="B40" s="2">
        <f>SUMIF(Queries!A:A,'historical burndown'!A40,Queries!B:B)
+(SUMIF(Queries!H:H,'historical burndown'!A40,Queries!J:J)
-SUMIF(Queries!N:N,'historical burndown'!A40,Queries!P:P))</f>
        <v>14230</v>
      </c>
      <c r="C40" s="2">
        <f>SUMIF(Queries!A:A,'historical burndown'!A40,Queries!C:C)
+(SUMIF(Queries!H:H,'historical burndown'!A40,Queries!K:K)
-SUMIF(Queries!N:N,'historical burndown'!A40,Queries!Q:Q))</f>
        <v>14230</v>
      </c>
      <c r="D40" s="2">
        <f>SUMIF(Queries!A:A,'historical burndown'!A40,Queries!D:D)
+(SUMIF(Queries!H:H,'historical burndown'!A40,Queries!L:L)
-SUMIF(Queries!N:N,'historical burndown'!A40,Queries!R:R))</f>
        <v>0</v>
      </c>
    </row>
    <row r="41" spans="1:4" x14ac:dyDescent="0.25">
      <c r="A41" s="1">
        <v>43743</v>
      </c>
      <c r="B41" s="2">
        <f>SUMIF(Queries!A:A,'historical burndown'!A41,Queries!B:B)
+SUMIF(Queries!H:H,'historical burndown'!A41,Queries!J:J)
-SUMIF(Queries!N:N,'historical burndown'!A41,Queries!P:P)</f>
        <v>14570</v>
      </c>
      <c r="C41" s="2">
        <f>SUMIF(Queries!A:A,'historical burndown'!A41,Queries!C:C)
+(SUMIF(Queries!H:H,'historical burndown'!A41,Queries!K:K)
-SUMIF(Queries!N:N,'historical burndown'!A41,Queries!Q:Q))</f>
        <v>14570</v>
      </c>
      <c r="D41" s="2">
        <f>SUMIF(Queries!A:A,'historical burndown'!A41,Queries!D:D)
+(SUMIF(Queries!H:H,'historical burndown'!A41,Queries!L:L)
-SUMIF(Queries!N:N,'historical burndown'!A41,Queries!R:R))</f>
        <v>0</v>
      </c>
    </row>
    <row r="42" spans="1:4" x14ac:dyDescent="0.25">
      <c r="A42" s="1">
        <v>43750</v>
      </c>
      <c r="B42" s="2">
        <f>SUMIF(Queries!A:A,'historical burndown'!A42,Queries!B:B)
+(SUMIF(Queries!H:H,'historical burndown'!A42,Queries!J:J)
-SUMIF(Queries!N:N,'historical burndown'!A42,Queries!P:P))</f>
        <v>15010</v>
      </c>
      <c r="C42" s="2">
        <f>SUMIF(Queries!A:A,'historical burndown'!A42,Queries!C:C)
+(SUMIF(Queries!H:H,'historical burndown'!A42,Queries!K:K)
-SUMIF(Queries!N:N,'historical burndown'!A42,Queries!Q:Q))</f>
        <v>15010</v>
      </c>
      <c r="D42" s="2">
        <f>SUMIF(Queries!A:A,'historical burndown'!A42,Queries!D:D)
+(SUMIF(Queries!H:H,'historical burndown'!A42,Queries!L:L)
-SUMIF(Queries!N:N,'historical burndown'!A42,Queries!R:R))</f>
        <v>0</v>
      </c>
    </row>
    <row r="43" spans="1:4" x14ac:dyDescent="0.25">
      <c r="A43" s="1">
        <v>43757</v>
      </c>
      <c r="B43" s="2">
        <f>SUMIF(Queries!A:A,'historical burndown'!A43,Queries!B:B)
+SUMIF(Queries!H:H,'historical burndown'!A43,Queries!J:J)
-SUMIF(Queries!N:N,'historical burndown'!A43,Queries!P:P)</f>
        <v>15641</v>
      </c>
      <c r="C43" s="2">
        <f>SUMIF(Queries!A:A,'historical burndown'!A43,Queries!C:C)
+(SUMIF(Queries!H:H,'historical burndown'!A43,Queries!K:K)
-SUMIF(Queries!N:N,'historical burndown'!A43,Queries!Q:Q))</f>
        <v>15641</v>
      </c>
      <c r="D43" s="2">
        <f>SUMIF(Queries!A:A,'historical burndown'!A43,Queries!D:D)
+(SUMIF(Queries!H:H,'historical burndown'!A43,Queries!L:L)
-SUMIF(Queries!N:N,'historical burndown'!A43,Queries!R:R))</f>
        <v>0</v>
      </c>
    </row>
    <row r="44" spans="1:4" x14ac:dyDescent="0.25">
      <c r="A44" s="1">
        <v>43764</v>
      </c>
      <c r="B44" s="2">
        <f>SUMIF(Queries!A:A,'historical burndown'!A44,Queries!B:B)
+(SUMIF(Queries!H:H,'historical burndown'!A44,Queries!J:J)
-SUMIF(Queries!N:N,'historical burndown'!A44,Queries!P:P))</f>
        <v>14916</v>
      </c>
      <c r="C44" s="2">
        <f>SUMIF(Queries!A:A,'historical burndown'!A44,Queries!C:C)
+(SUMIF(Queries!H:H,'historical burndown'!A44,Queries!K:K)
-SUMIF(Queries!N:N,'historical burndown'!A44,Queries!Q:Q))</f>
        <v>14916</v>
      </c>
      <c r="D44" s="2">
        <f>SUMIF(Queries!A:A,'historical burndown'!A44,Queries!D:D)
+(SUMIF(Queries!H:H,'historical burndown'!A44,Queries!L:L)
-SUMIF(Queries!N:N,'historical burndown'!A44,Queries!R:R))</f>
        <v>0</v>
      </c>
    </row>
    <row r="45" spans="1:4" x14ac:dyDescent="0.25">
      <c r="A45" s="1">
        <v>43771</v>
      </c>
      <c r="B45" s="2">
        <f>SUMIF(Queries!A:A,'historical burndown'!A45,Queries!B:B)
+SUMIF(Queries!H:H,'historical burndown'!A45,Queries!J:J)
-SUMIF(Queries!N:N,'historical burndown'!A45,Queries!P:P)</f>
        <v>14523</v>
      </c>
      <c r="C45" s="2">
        <f>SUMIF(Queries!A:A,'historical burndown'!A45,Queries!C:C)
+(SUMIF(Queries!H:H,'historical burndown'!A45,Queries!K:K)
-SUMIF(Queries!N:N,'historical burndown'!A45,Queries!Q:Q))</f>
        <v>14523</v>
      </c>
      <c r="D45" s="2">
        <f>SUMIF(Queries!A:A,'historical burndown'!A45,Queries!D:D)
+(SUMIF(Queries!H:H,'historical burndown'!A45,Queries!L:L)
-SUMIF(Queries!N:N,'historical burndown'!A45,Queries!R:R))</f>
        <v>0</v>
      </c>
    </row>
    <row r="46" spans="1:4" x14ac:dyDescent="0.25">
      <c r="A46" s="1">
        <v>43778</v>
      </c>
      <c r="B46" s="2">
        <f>SUMIF(Queries!A:A,'historical burndown'!A46,Queries!B:B)
+(SUMIF(Queries!H:H,'historical burndown'!A46,Queries!J:J)
-SUMIF(Queries!N:N,'historical burndown'!A46,Queries!P:P))</f>
        <v>15451</v>
      </c>
      <c r="C46" s="2">
        <f>SUMIF(Queries!A:A,'historical burndown'!A46,Queries!C:C)
+(SUMIF(Queries!H:H,'historical burndown'!A46,Queries!K:K)
-SUMIF(Queries!N:N,'historical burndown'!A46,Queries!Q:Q))</f>
        <v>15451</v>
      </c>
      <c r="D46" s="2">
        <f>SUMIF(Queries!A:A,'historical burndown'!A46,Queries!D:D)
+(SUMIF(Queries!H:H,'historical burndown'!A46,Queries!L:L)
-SUMIF(Queries!N:N,'historical burndown'!A46,Queries!R:R))</f>
        <v>0</v>
      </c>
    </row>
    <row r="47" spans="1:4" x14ac:dyDescent="0.25">
      <c r="A47" s="1">
        <v>43785</v>
      </c>
      <c r="B47" s="2">
        <f>SUMIF(Queries!A:A,'historical burndown'!A47,Queries!B:B)
+SUMIF(Queries!H:H,'historical burndown'!A47,Queries!J:J)
-SUMIF(Queries!N:N,'historical burndown'!A47,Queries!P:P)</f>
        <v>16446</v>
      </c>
      <c r="C47" s="2">
        <f>SUMIF(Queries!A:A,'historical burndown'!A47,Queries!C:C)
+(SUMIF(Queries!H:H,'historical burndown'!A47,Queries!K:K)
-SUMIF(Queries!N:N,'historical burndown'!A47,Queries!Q:Q))</f>
        <v>16446</v>
      </c>
      <c r="D47" s="2">
        <f>SUMIF(Queries!A:A,'historical burndown'!A47,Queries!D:D)
+(SUMIF(Queries!H:H,'historical burndown'!A47,Queries!L:L)
-SUMIF(Queries!N:N,'historical burndown'!A47,Queries!R:R))</f>
        <v>0</v>
      </c>
    </row>
    <row r="48" spans="1:4" x14ac:dyDescent="0.25">
      <c r="A48" s="1">
        <v>43792</v>
      </c>
      <c r="B48" s="2">
        <f>SUMIF(Queries!A:A,'historical burndown'!A48,Queries!B:B)
+(SUMIF(Queries!H:H,'historical burndown'!A48,Queries!J:J)
-SUMIF(Queries!N:N,'historical burndown'!A48,Queries!P:P))</f>
        <v>16022</v>
      </c>
      <c r="C48" s="2">
        <f>SUMIF(Queries!A:A,'historical burndown'!A48,Queries!C:C)
+(SUMIF(Queries!H:H,'historical burndown'!A48,Queries!K:K)
-SUMIF(Queries!N:N,'historical burndown'!A48,Queries!Q:Q))</f>
        <v>16022</v>
      </c>
      <c r="D48" s="2">
        <f>SUMIF(Queries!A:A,'historical burndown'!A48,Queries!D:D)
+(SUMIF(Queries!H:H,'historical burndown'!A48,Queries!L:L)
-SUMIF(Queries!N:N,'historical burndown'!A48,Queries!R:R))</f>
        <v>0</v>
      </c>
    </row>
    <row r="49" spans="1:4" x14ac:dyDescent="0.25">
      <c r="A49" s="1">
        <v>43799</v>
      </c>
      <c r="B49" s="2">
        <f>SUMIF(Queries!A:A,'historical burndown'!A49,Queries!B:B)
+SUMIF(Queries!H:H,'historical burndown'!A49,Queries!J:J)
-SUMIF(Queries!N:N,'historical burndown'!A49,Queries!P:P)</f>
        <v>17588</v>
      </c>
      <c r="C49" s="2">
        <f>SUMIF(Queries!A:A,'historical burndown'!A49,Queries!C:C)
+(SUMIF(Queries!H:H,'historical burndown'!A49,Queries!K:K)
-SUMIF(Queries!N:N,'historical burndown'!A49,Queries!Q:Q))</f>
        <v>17588</v>
      </c>
      <c r="D49" s="2">
        <f>SUMIF(Queries!A:A,'historical burndown'!A49,Queries!D:D)
+(SUMIF(Queries!H:H,'historical burndown'!A49,Queries!L:L)
-SUMIF(Queries!N:N,'historical burndown'!A49,Queries!R:R))</f>
        <v>0</v>
      </c>
    </row>
    <row r="50" spans="1:4" x14ac:dyDescent="0.25">
      <c r="A50" s="1">
        <v>43806</v>
      </c>
      <c r="B50" s="2">
        <f>SUMIF(Queries!A:A,'historical burndown'!A50,Queries!B:B)
+(SUMIF(Queries!H:H,'historical burndown'!A50,Queries!J:J)
-SUMIF(Queries!N:N,'historical burndown'!A50,Queries!P:P))</f>
        <v>19295</v>
      </c>
      <c r="C50" s="2">
        <f>SUMIF(Queries!A:A,'historical burndown'!A50,Queries!C:C)
+(SUMIF(Queries!H:H,'historical burndown'!A50,Queries!K:K)
-SUMIF(Queries!N:N,'historical burndown'!A50,Queries!Q:Q))</f>
        <v>19295</v>
      </c>
      <c r="D50" s="2">
        <f>SUMIF(Queries!A:A,'historical burndown'!A50,Queries!D:D)
+(SUMIF(Queries!H:H,'historical burndown'!A50,Queries!L:L)
-SUMIF(Queries!N:N,'historical burndown'!A50,Queries!R:R))</f>
        <v>0</v>
      </c>
    </row>
    <row r="51" spans="1:4" x14ac:dyDescent="0.25">
      <c r="A51" s="1">
        <v>43813</v>
      </c>
      <c r="B51" s="2">
        <f>SUMIF(Queries!A:A,'historical burndown'!A51,Queries!B:B)
+SUMIF(Queries!H:H,'historical burndown'!A51,Queries!J:J)
-SUMIF(Queries!N:N,'historical burndown'!A51,Queries!P:P)</f>
        <v>19514</v>
      </c>
      <c r="C51" s="2">
        <f>SUMIF(Queries!A:A,'historical burndown'!A51,Queries!C:C)
+(SUMIF(Queries!H:H,'historical burndown'!A51,Queries!K:K)
-SUMIF(Queries!N:N,'historical burndown'!A51,Queries!Q:Q))</f>
        <v>19514</v>
      </c>
      <c r="D51" s="2">
        <f>SUMIF(Queries!A:A,'historical burndown'!A51,Queries!D:D)
+(SUMIF(Queries!H:H,'historical burndown'!A51,Queries!L:L)
-SUMIF(Queries!N:N,'historical burndown'!A51,Queries!R:R))</f>
        <v>0</v>
      </c>
    </row>
    <row r="52" spans="1:4" x14ac:dyDescent="0.25">
      <c r="A52" s="1">
        <v>43820</v>
      </c>
      <c r="B52" s="2">
        <f>SUMIF(Queries!A:A,'historical burndown'!A52,Queries!B:B)
+(SUMIF(Queries!H:H,'historical burndown'!A52,Queries!J:J)
-SUMIF(Queries!N:N,'historical burndown'!A52,Queries!P:P))</f>
        <v>19081</v>
      </c>
      <c r="C52" s="2">
        <f>SUMIF(Queries!A:A,'historical burndown'!A52,Queries!C:C)
+(SUMIF(Queries!H:H,'historical burndown'!A52,Queries!K:K)
-SUMIF(Queries!N:N,'historical burndown'!A52,Queries!Q:Q))</f>
        <v>19081</v>
      </c>
      <c r="D52" s="2">
        <f>SUMIF(Queries!A:A,'historical burndown'!A52,Queries!D:D)
+(SUMIF(Queries!H:H,'historical burndown'!A52,Queries!L:L)
-SUMIF(Queries!N:N,'historical burndown'!A52,Queries!R:R))</f>
        <v>0</v>
      </c>
    </row>
    <row r="53" spans="1:4" x14ac:dyDescent="0.25">
      <c r="A53" s="1">
        <v>43827</v>
      </c>
      <c r="B53" s="2">
        <f>SUMIF(Queries!A:A,'historical burndown'!A53,Queries!B:B)
+SUMIF(Queries!H:H,'historical burndown'!A53,Queries!J:J)
-SUMIF(Queries!N:N,'historical burndown'!A53,Queries!P:P)</f>
        <v>21862</v>
      </c>
      <c r="C53" s="2">
        <f>SUMIF(Queries!A:A,'historical burndown'!A53,Queries!C:C)
+(SUMIF(Queries!H:H,'historical burndown'!A53,Queries!K:K)
-SUMIF(Queries!N:N,'historical burndown'!A53,Queries!Q:Q))</f>
        <v>21862</v>
      </c>
      <c r="D53" s="2">
        <f>SUMIF(Queries!A:A,'historical burndown'!A53,Queries!D:D)
+(SUMIF(Queries!H:H,'historical burndown'!A53,Queries!L:L)
-SUMIF(Queries!N:N,'historical burndown'!A53,Queries!R:R))</f>
        <v>0</v>
      </c>
    </row>
    <row r="54" spans="1:4" x14ac:dyDescent="0.25">
      <c r="A54" s="1">
        <v>43834</v>
      </c>
      <c r="B54" s="2">
        <f>SUMIF(Queries!A:A,'historical burndown'!A54,Queries!B:B)
+(SUMIF(Queries!H:H,'historical burndown'!A54,Queries!J:J)
-SUMIF(Queries!N:N,'historical burndown'!A54,Queries!P:P))</f>
        <v>25001</v>
      </c>
      <c r="C54" s="2">
        <f>SUMIF(Queries!A:A,'historical burndown'!A54,Queries!C:C)
+(SUMIF(Queries!H:H,'historical burndown'!A54,Queries!K:K)
-SUMIF(Queries!N:N,'historical burndown'!A54,Queries!Q:Q))</f>
        <v>25001</v>
      </c>
      <c r="D54" s="2">
        <f>SUMIF(Queries!A:A,'historical burndown'!A54,Queries!D:D)
+(SUMIF(Queries!H:H,'historical burndown'!A54,Queries!L:L)
-SUMIF(Queries!N:N,'historical burndown'!A54,Queries!R:R))</f>
        <v>0</v>
      </c>
    </row>
    <row r="55" spans="1:4" x14ac:dyDescent="0.25">
      <c r="A55" s="1">
        <v>43841</v>
      </c>
      <c r="B55" s="2">
        <f>SUMIF(Queries!A:A,'historical burndown'!A55,Queries!B:B)
+SUMIF(Queries!H:H,'historical burndown'!A55,Queries!J:J)
-SUMIF(Queries!N:N,'historical burndown'!A55,Queries!P:P)</f>
        <v>27280</v>
      </c>
      <c r="C55" s="2">
        <f>SUMIF(Queries!A:A,'historical burndown'!A55,Queries!C:C)
+(SUMIF(Queries!H:H,'historical burndown'!A55,Queries!K:K)
-SUMIF(Queries!N:N,'historical burndown'!A55,Queries!Q:Q))</f>
        <v>27280</v>
      </c>
      <c r="D55" s="2">
        <f>SUMIF(Queries!A:A,'historical burndown'!A55,Queries!D:D)
+(SUMIF(Queries!H:H,'historical burndown'!A55,Queries!L:L)
-SUMIF(Queries!N:N,'historical burndown'!A55,Queries!R:R))</f>
        <v>0</v>
      </c>
    </row>
    <row r="56" spans="1:4" x14ac:dyDescent="0.25">
      <c r="A56" s="1">
        <v>43848</v>
      </c>
      <c r="B56" s="2">
        <f>SUMIF(Queries!A:A,'historical burndown'!A56,Queries!B:B)
+(SUMIF(Queries!H:H,'historical burndown'!A56,Queries!J:J)
-SUMIF(Queries!N:N,'historical burndown'!A56,Queries!P:P))</f>
        <v>27620</v>
      </c>
      <c r="C56" s="2">
        <f>SUMIF(Queries!A:A,'historical burndown'!A56,Queries!C:C)
+(SUMIF(Queries!H:H,'historical burndown'!A56,Queries!K:K)
-SUMIF(Queries!N:N,'historical burndown'!A56,Queries!Q:Q))</f>
        <v>27620</v>
      </c>
      <c r="D56" s="2">
        <f>SUMIF(Queries!A:A,'historical burndown'!A56,Queries!D:D)
+(SUMIF(Queries!H:H,'historical burndown'!A56,Queries!L:L)
-SUMIF(Queries!N:N,'historical burndown'!A56,Queries!R:R))</f>
        <v>0</v>
      </c>
    </row>
    <row r="57" spans="1:4" x14ac:dyDescent="0.25">
      <c r="A57" s="1">
        <v>43855</v>
      </c>
      <c r="B57" s="2">
        <f>SUMIF(Queries!A:A,'historical burndown'!A57,Queries!B:B)
+SUMIF(Queries!H:H,'historical burndown'!A57,Queries!J:J)
-SUMIF(Queries!N:N,'historical burndown'!A57,Queries!P:P)</f>
        <v>27467</v>
      </c>
      <c r="C57" s="2">
        <f>SUMIF(Queries!A:A,'historical burndown'!A57,Queries!C:C)
+(SUMIF(Queries!H:H,'historical burndown'!A57,Queries!K:K)
-SUMIF(Queries!N:N,'historical burndown'!A57,Queries!Q:Q))</f>
        <v>27467</v>
      </c>
      <c r="D57" s="2">
        <f>SUMIF(Queries!A:A,'historical burndown'!A57,Queries!D:D)
+(SUMIF(Queries!H:H,'historical burndown'!A57,Queries!L:L)
-SUMIF(Queries!N:N,'historical burndown'!A57,Queries!R:R))</f>
        <v>0</v>
      </c>
    </row>
    <row r="58" spans="1:4" x14ac:dyDescent="0.25">
      <c r="A58" s="1">
        <v>43862</v>
      </c>
      <c r="B58" s="2">
        <f>SUMIF(Queries!A:A,'historical burndown'!A58,Queries!B:B)
+(SUMIF(Queries!H:H,'historical burndown'!A58,Queries!J:J)
-SUMIF(Queries!N:N,'historical burndown'!A58,Queries!P:P))</f>
        <v>26519</v>
      </c>
      <c r="C58" s="2">
        <f>SUMIF(Queries!A:A,'historical burndown'!A58,Queries!C:C)
+(SUMIF(Queries!H:H,'historical burndown'!A58,Queries!K:K)
-SUMIF(Queries!N:N,'historical burndown'!A58,Queries!Q:Q))</f>
        <v>26519</v>
      </c>
      <c r="D58" s="2">
        <f>SUMIF(Queries!A:A,'historical burndown'!A58,Queries!D:D)
+(SUMIF(Queries!H:H,'historical burndown'!A58,Queries!L:L)
-SUMIF(Queries!N:N,'historical burndown'!A58,Queries!R:R))</f>
        <v>0</v>
      </c>
    </row>
    <row r="59" spans="1:4" x14ac:dyDescent="0.25">
      <c r="A59" s="1">
        <v>43869</v>
      </c>
      <c r="B59" s="2">
        <f>SUMIF(Queries!A:A,'historical burndown'!A59,Queries!B:B)
+SUMIF(Queries!H:H,'historical burndown'!A59,Queries!J:J)
-SUMIF(Queries!N:N,'historical burndown'!A59,Queries!P:P)</f>
        <v>24767</v>
      </c>
      <c r="C59" s="2">
        <f>SUMIF(Queries!A:A,'historical burndown'!A59,Queries!C:C)
+(SUMIF(Queries!H:H,'historical burndown'!A59,Queries!K:K)
-SUMIF(Queries!N:N,'historical burndown'!A59,Queries!Q:Q))</f>
        <v>24767</v>
      </c>
      <c r="D59" s="2">
        <f>SUMIF(Queries!A:A,'historical burndown'!A59,Queries!D:D)
+(SUMIF(Queries!H:H,'historical burndown'!A59,Queries!L:L)
-SUMIF(Queries!N:N,'historical burndown'!A59,Queries!R:R))</f>
        <v>0</v>
      </c>
    </row>
    <row r="60" spans="1:4" x14ac:dyDescent="0.25">
      <c r="A60" s="1">
        <v>43876</v>
      </c>
      <c r="B60" s="2">
        <f>SUMIF(Queries!A:A,'historical burndown'!A60,Queries!B:B)
+(SUMIF(Queries!H:H,'historical burndown'!A60,Queries!J:J)
-SUMIF(Queries!N:N,'historical burndown'!A60,Queries!P:P))</f>
        <v>23023</v>
      </c>
      <c r="C60" s="2">
        <f>SUMIF(Queries!A:A,'historical burndown'!A60,Queries!C:C)
+(SUMIF(Queries!H:H,'historical burndown'!A60,Queries!K:K)
-SUMIF(Queries!N:N,'historical burndown'!A60,Queries!Q:Q))</f>
        <v>23023</v>
      </c>
      <c r="D60" s="2">
        <f>SUMIF(Queries!A:A,'historical burndown'!A60,Queries!D:D)
+(SUMIF(Queries!H:H,'historical burndown'!A60,Queries!L:L)
-SUMIF(Queries!N:N,'historical burndown'!A60,Queries!R:R))</f>
        <v>0</v>
      </c>
    </row>
    <row r="61" spans="1:4" x14ac:dyDescent="0.25">
      <c r="A61" s="1">
        <v>43883</v>
      </c>
      <c r="B61" s="2">
        <f>SUMIF(Queries!A:A,'historical burndown'!A61,Queries!B:B)
+SUMIF(Queries!H:H,'historical burndown'!A61,Queries!J:J)
-SUMIF(Queries!N:N,'historical burndown'!A61,Queries!P:P)</f>
        <v>21501</v>
      </c>
      <c r="C61" s="2">
        <f>SUMIF(Queries!A:A,'historical burndown'!A61,Queries!C:C)
+(SUMIF(Queries!H:H,'historical burndown'!A61,Queries!K:K)
-SUMIF(Queries!N:N,'historical burndown'!A61,Queries!Q:Q))</f>
        <v>21501</v>
      </c>
      <c r="D61" s="2">
        <f>SUMIF(Queries!A:A,'historical burndown'!A61,Queries!D:D)
+(SUMIF(Queries!H:H,'historical burndown'!A61,Queries!L:L)
-SUMIF(Queries!N:N,'historical burndown'!A61,Queries!R:R))</f>
        <v>0</v>
      </c>
    </row>
    <row r="62" spans="1:4" x14ac:dyDescent="0.25">
      <c r="A62" s="1">
        <v>43890</v>
      </c>
      <c r="B62" s="2">
        <f>SUMIF(Queries!A:A,'historical burndown'!A62,Queries!B:B)
+(SUMIF(Queries!H:H,'historical burndown'!A62,Queries!J:J)
-SUMIF(Queries!N:N,'historical burndown'!A62,Queries!P:P))</f>
        <v>19931</v>
      </c>
      <c r="C62" s="2">
        <f>SUMIF(Queries!A:A,'historical burndown'!A62,Queries!C:C)
+(SUMIF(Queries!H:H,'historical burndown'!A62,Queries!K:K)
-SUMIF(Queries!N:N,'historical burndown'!A62,Queries!Q:Q))</f>
        <v>19931</v>
      </c>
      <c r="D62" s="2">
        <f>SUMIF(Queries!A:A,'historical burndown'!A62,Queries!D:D)
+(SUMIF(Queries!H:H,'historical burndown'!A62,Queries!L:L)
-SUMIF(Queries!N:N,'historical burndown'!A62,Queries!R:R))</f>
        <v>0</v>
      </c>
    </row>
    <row r="63" spans="1:4" x14ac:dyDescent="0.25">
      <c r="A63" s="1">
        <v>43897</v>
      </c>
      <c r="B63" s="2">
        <f>SUMIF(Queries!A:A,'historical burndown'!A63,Queries!B:B)
+SUMIF(Queries!H:H,'historical burndown'!A63,Queries!J:J)
-SUMIF(Queries!N:N,'historical burndown'!A63,Queries!P:P)</f>
        <v>18199</v>
      </c>
      <c r="C63" s="2">
        <f>SUMIF(Queries!A:A,'historical burndown'!A63,Queries!C:C)
+(SUMIF(Queries!H:H,'historical burndown'!A63,Queries!K:K)
-SUMIF(Queries!N:N,'historical burndown'!A63,Queries!Q:Q))</f>
        <v>18199</v>
      </c>
      <c r="D63" s="2">
        <f>SUMIF(Queries!A:A,'historical burndown'!A63,Queries!D:D)
+(SUMIF(Queries!H:H,'historical burndown'!A63,Queries!L:L)
-SUMIF(Queries!N:N,'historical burndown'!A63,Queries!R:R))</f>
        <v>0</v>
      </c>
    </row>
    <row r="64" spans="1:4" x14ac:dyDescent="0.25">
      <c r="A64" s="1">
        <v>43904</v>
      </c>
      <c r="B64" s="2">
        <f>SUMIF(Queries!A:A,'historical burndown'!A64,Queries!B:B)
+(SUMIF(Queries!H:H,'historical burndown'!A64,Queries!J:J)
-SUMIF(Queries!N:N,'historical burndown'!A64,Queries!P:P))</f>
        <v>18343</v>
      </c>
      <c r="C64" s="2">
        <f>SUMIF(Queries!A:A,'historical burndown'!A64,Queries!C:C)
+(SUMIF(Queries!H:H,'historical burndown'!A64,Queries!K:K)
-SUMIF(Queries!N:N,'historical burndown'!A64,Queries!Q:Q))</f>
        <v>18343</v>
      </c>
      <c r="D64" s="2">
        <f>SUMIF(Queries!A:A,'historical burndown'!A64,Queries!D:D)
+(SUMIF(Queries!H:H,'historical burndown'!A64,Queries!L:L)
-SUMIF(Queries!N:N,'historical burndown'!A64,Queries!R:R))</f>
        <v>0</v>
      </c>
    </row>
    <row r="65" spans="1:4" x14ac:dyDescent="0.25">
      <c r="A65" s="1">
        <v>43911</v>
      </c>
      <c r="B65" s="2">
        <f>SUMIF(Queries!A:A,'historical burndown'!A65,Queries!B:B)
+SUMIF(Queries!H:H,'historical burndown'!A65,Queries!J:J)
-SUMIF(Queries!N:N,'historical burndown'!A65,Queries!P:P)</f>
        <v>86477</v>
      </c>
      <c r="C65" s="2">
        <f>SUMIF(Queries!A:A,'historical burndown'!A65,Queries!C:C)
+(SUMIF(Queries!H:H,'historical burndown'!A65,Queries!K:K)
-SUMIF(Queries!N:N,'historical burndown'!A65,Queries!Q:Q))</f>
        <v>86477</v>
      </c>
      <c r="D65" s="2">
        <f>SUMIF(Queries!A:A,'historical burndown'!A65,Queries!D:D)
+(SUMIF(Queries!H:H,'historical burndown'!A65,Queries!L:L)
-SUMIF(Queries!N:N,'historical burndown'!A65,Queries!R:R))</f>
        <v>0</v>
      </c>
    </row>
    <row r="66" spans="1:4" x14ac:dyDescent="0.25">
      <c r="A66" s="1">
        <v>43918</v>
      </c>
      <c r="B66" s="2">
        <f>SUMIF(Queries!A:A,'historical burndown'!A66,Queries!B:B)
+(SUMIF(Queries!H:H,'historical burndown'!A66,Queries!J:J)
-SUMIF(Queries!N:N,'historical burndown'!A66,Queries!P:P))</f>
        <v>238335</v>
      </c>
      <c r="C66" s="2">
        <f>SUMIF(Queries!A:A,'historical burndown'!A66,Queries!C:C)
+(SUMIF(Queries!H:H,'historical burndown'!A66,Queries!K:K)
-SUMIF(Queries!N:N,'historical burndown'!A66,Queries!Q:Q))</f>
        <v>238335</v>
      </c>
      <c r="D66" s="2">
        <f>SUMIF(Queries!A:A,'historical burndown'!A66,Queries!D:D)
+(SUMIF(Queries!H:H,'historical burndown'!A66,Queries!L:L)
-SUMIF(Queries!N:N,'historical burndown'!A66,Queries!R:R))</f>
        <v>0</v>
      </c>
    </row>
    <row r="67" spans="1:4" x14ac:dyDescent="0.25">
      <c r="A67" s="1">
        <v>43925</v>
      </c>
      <c r="B67" s="2">
        <f>SUMIF(Queries!A:A,'historical burndown'!A67,Queries!B:B)
+SUMIF(Queries!H:H,'historical burndown'!A67,Queries!J:J)
-SUMIF(Queries!N:N,'historical burndown'!A67,Queries!P:P)</f>
        <v>306299</v>
      </c>
      <c r="C67" s="2">
        <f>SUMIF(Queries!A:A,'historical burndown'!A67,Queries!C:C)
+(SUMIF(Queries!H:H,'historical burndown'!A67,Queries!K:K)
-SUMIF(Queries!N:N,'historical burndown'!A67,Queries!Q:Q))</f>
        <v>306299</v>
      </c>
      <c r="D67" s="2">
        <f>SUMIF(Queries!A:A,'historical burndown'!A67,Queries!D:D)
+(SUMIF(Queries!H:H,'historical burndown'!A67,Queries!L:L)
-SUMIF(Queries!N:N,'historical burndown'!A67,Queries!R:R))</f>
        <v>0</v>
      </c>
    </row>
    <row r="68" spans="1:4" x14ac:dyDescent="0.25">
      <c r="A68" s="1">
        <v>43932</v>
      </c>
      <c r="B68" s="2">
        <f>SUMIF(Queries!A:A,'historical burndown'!A68,Queries!B:B)
+(SUMIF(Queries!H:H,'historical burndown'!A68,Queries!J:J)
-SUMIF(Queries!N:N,'historical burndown'!A68,Queries!P:P))</f>
        <v>330598</v>
      </c>
      <c r="C68" s="2">
        <f>SUMIF(Queries!A:A,'historical burndown'!A68,Queries!C:C)
+(SUMIF(Queries!H:H,'historical burndown'!A68,Queries!K:K)
-SUMIF(Queries!N:N,'historical burndown'!A68,Queries!Q:Q))</f>
        <v>330598</v>
      </c>
      <c r="D68" s="2">
        <f>SUMIF(Queries!A:A,'historical burndown'!A68,Queries!D:D)
+(SUMIF(Queries!H:H,'historical burndown'!A68,Queries!L:L)
-SUMIF(Queries!N:N,'historical burndown'!A68,Queries!R:R))</f>
        <v>0</v>
      </c>
    </row>
    <row r="69" spans="1:4" x14ac:dyDescent="0.25">
      <c r="A69" s="1">
        <v>43939</v>
      </c>
      <c r="B69" s="2">
        <f>SUMIF(Queries!A:A,'historical burndown'!A69,Queries!B:B)
+SUMIF(Queries!H:H,'historical burndown'!A69,Queries!J:J)
-SUMIF(Queries!N:N,'historical burndown'!A69,Queries!P:P)</f>
        <v>333074</v>
      </c>
      <c r="C69" s="2">
        <f>SUMIF(Queries!A:A,'historical burndown'!A69,Queries!C:C)
+(SUMIF(Queries!H:H,'historical burndown'!A69,Queries!K:K)
-SUMIF(Queries!N:N,'historical burndown'!A69,Queries!Q:Q))</f>
        <v>333074</v>
      </c>
      <c r="D69" s="2">
        <f>SUMIF(Queries!A:A,'historical burndown'!A69,Queries!D:D)
+(SUMIF(Queries!H:H,'historical burndown'!A69,Queries!L:L)
-SUMIF(Queries!N:N,'historical burndown'!A69,Queries!R:R))</f>
        <v>0</v>
      </c>
    </row>
    <row r="70" spans="1:4" x14ac:dyDescent="0.25">
      <c r="A70" s="1">
        <v>43946</v>
      </c>
      <c r="B70" s="2">
        <f>SUMIF(Queries!A:A,'historical burndown'!A70,Queries!B:B)
+(SUMIF(Queries!H:H,'historical burndown'!A70,Queries!J:J)
-SUMIF(Queries!N:N,'historical burndown'!A70,Queries!P:P))</f>
        <v>330528</v>
      </c>
      <c r="C70" s="2">
        <f>SUMIF(Queries!A:A,'historical burndown'!A70,Queries!C:C)
+(SUMIF(Queries!H:H,'historical burndown'!A70,Queries!K:K)
-SUMIF(Queries!N:N,'historical burndown'!A70,Queries!Q:Q))</f>
        <v>330528</v>
      </c>
      <c r="D70" s="2">
        <f>SUMIF(Queries!A:A,'historical burndown'!A70,Queries!D:D)
+(SUMIF(Queries!H:H,'historical burndown'!A70,Queries!L:L)
-SUMIF(Queries!N:N,'historical burndown'!A70,Queries!R:R))</f>
        <v>0</v>
      </c>
    </row>
    <row r="71" spans="1:4" x14ac:dyDescent="0.25">
      <c r="A71" s="1">
        <v>43953</v>
      </c>
      <c r="B71" s="2">
        <f>SUMIF(Queries!A:A,'historical burndown'!A71,Queries!B:B)
+SUMIF(Queries!H:H,'historical burndown'!A71,Queries!J:J)
-SUMIF(Queries!N:N,'historical burndown'!A71,Queries!P:P)</f>
        <v>336423</v>
      </c>
      <c r="C71" s="2">
        <f>SUMIF(Queries!A:A,'historical burndown'!A71,Queries!C:C)
+(SUMIF(Queries!H:H,'historical burndown'!A71,Queries!K:K)
-SUMIF(Queries!N:N,'historical burndown'!A71,Queries!Q:Q))</f>
        <v>336423</v>
      </c>
      <c r="D71" s="2">
        <f>SUMIF(Queries!A:A,'historical burndown'!A71,Queries!D:D)
+(SUMIF(Queries!H:H,'historical burndown'!A71,Queries!L:L)
-SUMIF(Queries!N:N,'historical burndown'!A71,Queries!R:R))</f>
        <v>0</v>
      </c>
    </row>
    <row r="72" spans="1:4" x14ac:dyDescent="0.25">
      <c r="A72" s="1">
        <v>43960</v>
      </c>
      <c r="B72" s="2">
        <f>SUMIF(Queries!A:A,'historical burndown'!A72,Queries!B:B)
+(SUMIF(Queries!H:H,'historical burndown'!A72,Queries!J:J)
-SUMIF(Queries!N:N,'historical burndown'!A72,Queries!P:P))</f>
        <v>372611</v>
      </c>
      <c r="C72" s="2">
        <f>SUMIF(Queries!A:A,'historical burndown'!A72,Queries!C:C)
+(SUMIF(Queries!H:H,'historical burndown'!A72,Queries!K:K)
-SUMIF(Queries!N:N,'historical burndown'!A72,Queries!Q:Q))</f>
        <v>307872</v>
      </c>
      <c r="D72" s="2">
        <f>SUMIF(Queries!A:A,'historical burndown'!A72,Queries!D:D)
+(SUMIF(Queries!H:H,'historical burndown'!A72,Queries!L:L)
-SUMIF(Queries!N:N,'historical burndown'!A72,Queries!R:R))</f>
        <v>64739</v>
      </c>
    </row>
    <row r="73" spans="1:4" x14ac:dyDescent="0.25">
      <c r="A73" s="1">
        <v>43967</v>
      </c>
      <c r="B73" s="2">
        <f>SUMIF(Queries!A:A,'historical burndown'!A73,Queries!B:B)
+SUMIF(Queries!H:H,'historical burndown'!A73,Queries!J:J)
-SUMIF(Queries!N:N,'historical burndown'!A73,Queries!P:P)</f>
        <v>382351</v>
      </c>
      <c r="C73" s="2">
        <f>SUMIF(Queries!A:A,'historical burndown'!A73,Queries!C:C)
+(SUMIF(Queries!H:H,'historical burndown'!A73,Queries!K:K)
-SUMIF(Queries!N:N,'historical burndown'!A73,Queries!Q:Q))</f>
        <v>304378</v>
      </c>
      <c r="D73" s="2">
        <f>SUMIF(Queries!A:A,'historical burndown'!A73,Queries!D:D)
+(SUMIF(Queries!H:H,'historical burndown'!A73,Queries!L:L)
-SUMIF(Queries!N:N,'historical burndown'!A73,Queries!R:R))</f>
        <v>77973</v>
      </c>
    </row>
    <row r="74" spans="1:4" x14ac:dyDescent="0.25">
      <c r="A74" s="1">
        <v>43974</v>
      </c>
      <c r="B74" s="2">
        <f>SUMIF(Queries!A:A,'historical burndown'!A74,Queries!B:B)
+(SUMIF(Queries!H:H,'historical burndown'!A74,Queries!J:J)
-SUMIF(Queries!N:N,'historical burndown'!A74,Queries!P:P))</f>
        <v>412047</v>
      </c>
      <c r="C74" s="2">
        <f>SUMIF(Queries!A:A,'historical burndown'!A74,Queries!C:C)
+(SUMIF(Queries!H:H,'historical burndown'!A74,Queries!K:K)
-SUMIF(Queries!N:N,'historical burndown'!A74,Queries!Q:Q))</f>
        <v>299093</v>
      </c>
      <c r="D74" s="2">
        <f>SUMIF(Queries!A:A,'historical burndown'!A74,Queries!D:D)
+(SUMIF(Queries!H:H,'historical burndown'!A74,Queries!L:L)
-SUMIF(Queries!N:N,'historical burndown'!A74,Queries!R:R))</f>
        <v>112954</v>
      </c>
    </row>
    <row r="75" spans="1:4" x14ac:dyDescent="0.25">
      <c r="A75" s="1">
        <v>43981</v>
      </c>
      <c r="B75" s="2">
        <f>SUMIF(Queries!A:A,'historical burndown'!A75,Queries!B:B)
+SUMIF(Queries!H:H,'historical burndown'!A75,Queries!J:J)
-SUMIF(Queries!N:N,'historical burndown'!A75,Queries!P:P)</f>
        <v>444880</v>
      </c>
      <c r="C75" s="2">
        <f>SUMIF(Queries!A:A,'historical burndown'!A75,Queries!C:C)
+(SUMIF(Queries!H:H,'historical burndown'!A75,Queries!K:K)
-SUMIF(Queries!N:N,'historical burndown'!A75,Queries!Q:Q))</f>
        <v>298128</v>
      </c>
      <c r="D75" s="2">
        <f>SUMIF(Queries!A:A,'historical burndown'!A75,Queries!D:D)
+(SUMIF(Queries!H:H,'historical burndown'!A75,Queries!L:L)
-SUMIF(Queries!N:N,'historical burndown'!A75,Queries!R:R))</f>
        <v>146752</v>
      </c>
    </row>
    <row r="76" spans="1:4" x14ac:dyDescent="0.25">
      <c r="A76" s="1">
        <v>43988</v>
      </c>
      <c r="B76" s="2">
        <f>SUMIF(Queries!A:A,'historical burndown'!A76,Queries!B:B)
+(SUMIF(Queries!H:H,'historical burndown'!A76,Queries!J:J)
-SUMIF(Queries!N:N,'historical burndown'!A76,Queries!P:P))</f>
        <v>477853</v>
      </c>
      <c r="C76" s="2">
        <f>SUMIF(Queries!A:A,'historical burndown'!A76,Queries!C:C)
+(SUMIF(Queries!H:H,'historical burndown'!A76,Queries!K:K)
-SUMIF(Queries!N:N,'historical burndown'!A76,Queries!Q:Q))</f>
        <v>297541</v>
      </c>
      <c r="D76" s="2">
        <f>SUMIF(Queries!A:A,'historical burndown'!A76,Queries!D:D)
+(SUMIF(Queries!H:H,'historical burndown'!A76,Queries!L:L)
-SUMIF(Queries!N:N,'historical burndown'!A76,Queries!R:R))</f>
        <v>180312</v>
      </c>
    </row>
    <row r="77" spans="1:4" x14ac:dyDescent="0.25">
      <c r="A77" s="1">
        <v>43995</v>
      </c>
      <c r="B77" s="2">
        <f>SUMIF(Queries!A:A,'historical burndown'!A77,Queries!B:B)
+SUMIF(Queries!H:H,'historical burndown'!A77,Queries!J:J)
-SUMIF(Queries!N:N,'historical burndown'!A77,Queries!P:P)</f>
        <v>481482</v>
      </c>
      <c r="C77" s="2">
        <f>SUMIF(Queries!A:A,'historical burndown'!A77,Queries!C:C)
+(SUMIF(Queries!H:H,'historical burndown'!A77,Queries!K:K)
-SUMIF(Queries!N:N,'historical burndown'!A77,Queries!Q:Q))</f>
        <v>275939</v>
      </c>
      <c r="D77" s="2">
        <f>SUMIF(Queries!A:A,'historical burndown'!A77,Queries!D:D)
+(SUMIF(Queries!H:H,'historical burndown'!A77,Queries!L:L)
-SUMIF(Queries!N:N,'historical burndown'!A77,Queries!R:R))</f>
        <v>205543</v>
      </c>
    </row>
    <row r="78" spans="1:4" x14ac:dyDescent="0.25">
      <c r="A78" s="1">
        <v>44002</v>
      </c>
      <c r="B78" s="2">
        <f>SUMIF(Queries!A:A,'historical burndown'!A78,Queries!B:B)
+(SUMIF(Queries!H:H,'historical burndown'!A78,Queries!J:J)
-SUMIF(Queries!N:N,'historical burndown'!A78,Queries!P:P))</f>
        <v>510231</v>
      </c>
      <c r="C78" s="2">
        <f>SUMIF(Queries!A:A,'historical burndown'!A78,Queries!C:C)
+(SUMIF(Queries!H:H,'historical burndown'!A78,Queries!K:K)
-SUMIF(Queries!N:N,'historical burndown'!A78,Queries!Q:Q))</f>
        <v>272323</v>
      </c>
      <c r="D78" s="2">
        <f>SUMIF(Queries!A:A,'historical burndown'!A78,Queries!D:D)
+(SUMIF(Queries!H:H,'historical burndown'!A78,Queries!L:L)
-SUMIF(Queries!N:N,'historical burndown'!A78,Queries!R:R))</f>
        <v>237908</v>
      </c>
    </row>
    <row r="79" spans="1:4" x14ac:dyDescent="0.25">
      <c r="A79" s="1">
        <v>44009</v>
      </c>
      <c r="B79" s="2">
        <f>SUMIF(Queries!A:A,'historical burndown'!A79,Queries!B:B)
+SUMIF(Queries!H:H,'historical burndown'!A79,Queries!J:J)
-SUMIF(Queries!N:N,'historical burndown'!A79,Queries!P:P)</f>
        <v>479940</v>
      </c>
      <c r="C79" s="2">
        <f>SUMIF(Queries!A:A,'historical burndown'!A79,Queries!C:C)
+(SUMIF(Queries!H:H,'historical burndown'!A79,Queries!K:K)
-SUMIF(Queries!N:N,'historical burndown'!A79,Queries!Q:Q))</f>
        <v>260128</v>
      </c>
      <c r="D79" s="2">
        <f>SUMIF(Queries!A:A,'historical burndown'!A79,Queries!D:D)
+(SUMIF(Queries!H:H,'historical burndown'!A79,Queries!L:L)
-SUMIF(Queries!N:N,'historical burndown'!A79,Queries!R:R))</f>
        <v>219812</v>
      </c>
    </row>
    <row r="80" spans="1:4" x14ac:dyDescent="0.25">
      <c r="A80" s="1">
        <v>44016</v>
      </c>
      <c r="B80" s="2">
        <f>SUMIF(Queries!A:A,'historical burndown'!A80,Queries!B:B)
+(SUMIF(Queries!H:H,'historical burndown'!A80,Queries!J:J)
-SUMIF(Queries!N:N,'historical burndown'!A80,Queries!P:P))</f>
        <v>456377</v>
      </c>
      <c r="C80" s="2">
        <f>SUMIF(Queries!A:A,'historical burndown'!A80,Queries!C:C)
+(SUMIF(Queries!H:H,'historical burndown'!A80,Queries!K:K)
-SUMIF(Queries!N:N,'historical burndown'!A80,Queries!Q:Q))</f>
        <v>251612</v>
      </c>
      <c r="D80" s="2">
        <f>SUMIF(Queries!A:A,'historical burndown'!A80,Queries!D:D)
+(SUMIF(Queries!H:H,'historical burndown'!A80,Queries!L:L)
-SUMIF(Queries!N:N,'historical burndown'!A80,Queries!R:R))</f>
        <v>204765</v>
      </c>
    </row>
    <row r="81" spans="1:4" x14ac:dyDescent="0.25">
      <c r="A81" s="1">
        <v>44023</v>
      </c>
      <c r="B81" s="2">
        <f>SUMIF(Queries!A:A,'historical burndown'!A81,Queries!B:B)
+SUMIF(Queries!H:H,'historical burndown'!A81,Queries!J:J)
-SUMIF(Queries!N:N,'historical burndown'!A81,Queries!P:P)</f>
        <v>529014</v>
      </c>
      <c r="C81" s="2">
        <f>SUMIF(Queries!A:A,'historical burndown'!A81,Queries!C:C)
+(SUMIF(Queries!H:H,'historical burndown'!A81,Queries!K:K)
-SUMIF(Queries!N:N,'historical burndown'!A81,Queries!Q:Q))</f>
        <v>256094</v>
      </c>
      <c r="D81" s="2">
        <f>SUMIF(Queries!A:A,'historical burndown'!A81,Queries!D:D)
+(SUMIF(Queries!H:H,'historical burndown'!A81,Queries!L:L)
-SUMIF(Queries!N:N,'historical burndown'!A81,Queries!R:R))</f>
        <v>272920</v>
      </c>
    </row>
    <row r="82" spans="1:4" x14ac:dyDescent="0.25">
      <c r="A82" s="1">
        <v>44030</v>
      </c>
      <c r="B82" s="2">
        <f>SUMIF(Queries!A:A,'historical burndown'!A82,Queries!B:B)
+(SUMIF(Queries!H:H,'historical burndown'!A82,Queries!J:J)
-SUMIF(Queries!N:N,'historical burndown'!A82,Queries!P:P))</f>
        <v>520022</v>
      </c>
      <c r="C82" s="2">
        <f>SUMIF(Queries!A:A,'historical burndown'!A82,Queries!C:C)
+(SUMIF(Queries!H:H,'historical burndown'!A82,Queries!K:K)
-SUMIF(Queries!N:N,'historical burndown'!A82,Queries!Q:Q))</f>
        <v>245292</v>
      </c>
      <c r="D82" s="2">
        <f>SUMIF(Queries!A:A,'historical burndown'!A82,Queries!D:D)
+(SUMIF(Queries!H:H,'historical burndown'!A82,Queries!L:L)
-SUMIF(Queries!N:N,'historical burndown'!A82,Queries!R:R))</f>
        <v>274730</v>
      </c>
    </row>
    <row r="83" spans="1:4" x14ac:dyDescent="0.25">
      <c r="A83" s="1">
        <v>44037</v>
      </c>
      <c r="B83" s="2">
        <f>SUMIF(Queries!A:A,'historical burndown'!A83,Queries!B:B)
+SUMIF(Queries!H:H,'historical burndown'!A83,Queries!J:J)
-SUMIF(Queries!N:N,'historical burndown'!A83,Queries!P:P)</f>
        <v>516609</v>
      </c>
      <c r="C83" s="2">
        <f>SUMIF(Queries!A:A,'historical burndown'!A83,Queries!C:C)
+(SUMIF(Queries!H:H,'historical burndown'!A83,Queries!K:K)
-SUMIF(Queries!N:N,'historical burndown'!A83,Queries!Q:Q))</f>
        <v>241024</v>
      </c>
      <c r="D83" s="2">
        <f>SUMIF(Queries!A:A,'historical burndown'!A83,Queries!D:D)
+(SUMIF(Queries!H:H,'historical burndown'!A83,Queries!L:L)
-SUMIF(Queries!N:N,'historical burndown'!A83,Queries!R:R))</f>
        <v>275585</v>
      </c>
    </row>
    <row r="84" spans="1:4" x14ac:dyDescent="0.25">
      <c r="A84" s="1">
        <v>44044</v>
      </c>
      <c r="B84" s="2">
        <f>SUMIF(Queries!A:A,'historical burndown'!A84,Queries!B:B)
+(SUMIF(Queries!H:H,'historical burndown'!A84,Queries!J:J)
-SUMIF(Queries!N:N,'historical burndown'!A84,Queries!P:P))</f>
        <v>503263</v>
      </c>
      <c r="C84" s="2">
        <f>SUMIF(Queries!A:A,'historical burndown'!A84,Queries!C:C)
+(SUMIF(Queries!H:H,'historical burndown'!A84,Queries!K:K)
-SUMIF(Queries!N:N,'historical burndown'!A84,Queries!Q:Q))</f>
        <v>219686</v>
      </c>
      <c r="D84" s="2">
        <f>SUMIF(Queries!A:A,'historical burndown'!A84,Queries!D:D)
+(SUMIF(Queries!H:H,'historical burndown'!A84,Queries!L:L)
-SUMIF(Queries!N:N,'historical burndown'!A84,Queries!R:R))</f>
        <v>283577</v>
      </c>
    </row>
    <row r="85" spans="1:4" x14ac:dyDescent="0.25">
      <c r="A85" s="1">
        <v>44051</v>
      </c>
      <c r="B85" s="2">
        <f>SUMIF(Queries!A:A,'historical burndown'!A85,Queries!B:B)
+SUMIF(Queries!H:H,'historical burndown'!A85,Queries!J:J)
-SUMIF(Queries!N:N,'historical burndown'!A85,Queries!P:P)</f>
        <v>497106</v>
      </c>
      <c r="C85" s="2">
        <f>SUMIF(Queries!A:A,'historical burndown'!A85,Queries!C:C)
+(SUMIF(Queries!H:H,'historical burndown'!A85,Queries!K:K)
-SUMIF(Queries!N:N,'historical burndown'!A85,Queries!Q:Q))</f>
        <v>209545</v>
      </c>
      <c r="D85" s="2">
        <f>SUMIF(Queries!A:A,'historical burndown'!A85,Queries!D:D)
+(SUMIF(Queries!H:H,'historical burndown'!A85,Queries!L:L)
-SUMIF(Queries!N:N,'historical burndown'!A85,Queries!R:R))</f>
        <v>287561</v>
      </c>
    </row>
    <row r="86" spans="1:4" x14ac:dyDescent="0.25">
      <c r="A86" s="1">
        <v>44058</v>
      </c>
      <c r="B86" s="2">
        <f>SUMIF(Queries!A:A,'historical burndown'!A86,Queries!B:B)
+(SUMIF(Queries!H:H,'historical burndown'!A86,Queries!J:J)
-SUMIF(Queries!N:N,'historical burndown'!A86,Queries!P:P))</f>
        <v>496350</v>
      </c>
      <c r="C86" s="2">
        <f>SUMIF(Queries!A:A,'historical burndown'!A86,Queries!C:C)
+(SUMIF(Queries!H:H,'historical burndown'!A86,Queries!K:K)
-SUMIF(Queries!N:N,'historical burndown'!A86,Queries!Q:Q))</f>
        <v>201408</v>
      </c>
      <c r="D86" s="2">
        <f>SUMIF(Queries!A:A,'historical burndown'!A86,Queries!D:D)
+(SUMIF(Queries!H:H,'historical burndown'!A86,Queries!L:L)
-SUMIF(Queries!N:N,'historical burndown'!A86,Queries!R:R))</f>
        <v>294942</v>
      </c>
    </row>
    <row r="87" spans="1:4" x14ac:dyDescent="0.25">
      <c r="A87" s="1">
        <v>44065</v>
      </c>
      <c r="B87" s="2">
        <f>SUMIF(Queries!A:A,'historical burndown'!A87,Queries!B:B)
+SUMIF(Queries!H:H,'historical burndown'!A87,Queries!J:J)
-SUMIF(Queries!N:N,'historical burndown'!A87,Queries!P:P)</f>
        <v>501591</v>
      </c>
      <c r="C87" s="2">
        <f>SUMIF(Queries!A:A,'historical burndown'!A87,Queries!C:C)
+(SUMIF(Queries!H:H,'historical burndown'!A87,Queries!K:K)
-SUMIF(Queries!N:N,'historical burndown'!A87,Queries!Q:Q))</f>
        <v>194497</v>
      </c>
      <c r="D87" s="2">
        <f>SUMIF(Queries!A:A,'historical burndown'!A87,Queries!D:D)
+(SUMIF(Queries!H:H,'historical burndown'!A87,Queries!L:L)
-SUMIF(Queries!N:N,'historical burndown'!A87,Queries!R:R))</f>
        <v>307094</v>
      </c>
    </row>
    <row r="88" spans="1:4" x14ac:dyDescent="0.25">
      <c r="A88" s="1">
        <v>44072</v>
      </c>
      <c r="B88" s="2">
        <f>SUMIF(Queries!A:A,'historical burndown'!A88,Queries!B:B)
+(SUMIF(Queries!H:H,'historical burndown'!A88,Queries!J:J)
-SUMIF(Queries!N:N,'historical burndown'!A88,Queries!P:P))</f>
        <v>512601</v>
      </c>
      <c r="C88" s="2">
        <f>SUMIF(Queries!A:A,'historical burndown'!A88,Queries!C:C)
+(SUMIF(Queries!H:H,'historical burndown'!A88,Queries!K:K)
-SUMIF(Queries!N:N,'historical burndown'!A88,Queries!Q:Q))</f>
        <v>190524</v>
      </c>
      <c r="D88" s="2">
        <f>SUMIF(Queries!A:A,'historical burndown'!A88,Queries!D:D)
+(SUMIF(Queries!H:H,'historical burndown'!A88,Queries!L:L)
-SUMIF(Queries!N:N,'historical burndown'!A88,Queries!R:R))</f>
        <v>322077</v>
      </c>
    </row>
    <row r="89" spans="1:4" x14ac:dyDescent="0.25">
      <c r="A89" s="1">
        <v>44079</v>
      </c>
      <c r="B89" s="2">
        <f>SUMIF(Queries!A:A,'historical burndown'!A89,Queries!B:B)
+SUMIF(Queries!H:H,'historical burndown'!A89,Queries!J:J)
-SUMIF(Queries!N:N,'historical burndown'!A89,Queries!P:P)</f>
        <v>520863</v>
      </c>
      <c r="C89" s="2">
        <f>SUMIF(Queries!A:A,'historical burndown'!A89,Queries!C:C)
+(SUMIF(Queries!H:H,'historical burndown'!A89,Queries!K:K)
-SUMIF(Queries!N:N,'historical burndown'!A89,Queries!Q:Q))</f>
        <v>187369</v>
      </c>
      <c r="D89" s="2">
        <f>SUMIF(Queries!A:A,'historical burndown'!A89,Queries!D:D)
+(SUMIF(Queries!H:H,'historical burndown'!A89,Queries!L:L)
-SUMIF(Queries!N:N,'historical burndown'!A89,Queries!R:R))</f>
        <v>333494</v>
      </c>
    </row>
    <row r="90" spans="1:4" x14ac:dyDescent="0.25">
      <c r="A90" s="1">
        <v>44086</v>
      </c>
      <c r="B90" s="2">
        <f>SUMIF(Queries!A:A,'historical burndown'!A90,Queries!B:B)
+(SUMIF(Queries!H:H,'historical burndown'!A90,Queries!J:J)
-SUMIF(Queries!N:N,'historical burndown'!A90,Queries!P:P))</f>
        <v>542583</v>
      </c>
      <c r="C90" s="2">
        <f>SUMIF(Queries!A:A,'historical burndown'!A90,Queries!C:C)
+(SUMIF(Queries!H:H,'historical burndown'!A90,Queries!K:K)
-SUMIF(Queries!N:N,'historical burndown'!A90,Queries!Q:Q))</f>
        <v>187456</v>
      </c>
      <c r="D90" s="2">
        <f>SUMIF(Queries!A:A,'historical burndown'!A90,Queries!D:D)
+(SUMIF(Queries!H:H,'historical burndown'!A90,Queries!L:L)
-SUMIF(Queries!N:N,'historical burndown'!A90,Queries!R:R))</f>
        <v>355127</v>
      </c>
    </row>
    <row r="91" spans="1:4" x14ac:dyDescent="0.25">
      <c r="A91" s="1">
        <v>44093</v>
      </c>
      <c r="B91" s="2">
        <f>SUMIF(Queries!A:A,'historical burndown'!A91,Queries!B:B)
+SUMIF(Queries!H:H,'historical burndown'!A91,Queries!J:J)
-SUMIF(Queries!N:N,'historical burndown'!A91,Queries!P:P)</f>
        <v>519732</v>
      </c>
      <c r="C91" s="2">
        <f>SUMIF(Queries!A:A,'historical burndown'!A91,Queries!C:C)
+(SUMIF(Queries!H:H,'historical burndown'!A91,Queries!K:K)
-SUMIF(Queries!N:N,'historical burndown'!A91,Queries!Q:Q))</f>
        <v>183659</v>
      </c>
      <c r="D91" s="2">
        <f>SUMIF(Queries!A:A,'historical burndown'!A91,Queries!D:D)
+(SUMIF(Queries!H:H,'historical burndown'!A91,Queries!L:L)
-SUMIF(Queries!N:N,'historical burndown'!A91,Queries!R:R))</f>
        <v>336073</v>
      </c>
    </row>
    <row r="92" spans="1:4" x14ac:dyDescent="0.25">
      <c r="A92" s="1">
        <v>44100</v>
      </c>
      <c r="B92" s="2">
        <f>SUMIF(Queries!A:A,'historical burndown'!A92,Queries!B:B)
+(SUMIF(Queries!H:H,'historical burndown'!A92,Queries!J:J)
-SUMIF(Queries!N:N,'historical burndown'!A92,Queries!P:P))</f>
        <v>541658</v>
      </c>
      <c r="C92" s="2">
        <f>SUMIF(Queries!A:A,'historical burndown'!A92,Queries!C:C)
+(SUMIF(Queries!H:H,'historical burndown'!A92,Queries!K:K)
-SUMIF(Queries!N:N,'historical burndown'!A92,Queries!Q:Q))</f>
        <v>180731</v>
      </c>
      <c r="D92" s="2">
        <f>SUMIF(Queries!A:A,'historical burndown'!A92,Queries!D:D)
+(SUMIF(Queries!H:H,'historical burndown'!A92,Queries!L:L)
-SUMIF(Queries!N:N,'historical burndown'!A92,Queries!R:R))</f>
        <v>360927</v>
      </c>
    </row>
    <row r="93" spans="1:4" x14ac:dyDescent="0.25">
      <c r="A93" s="1">
        <v>44107</v>
      </c>
      <c r="B93" s="2">
        <f>SUMIF(Queries!A:A,'historical burndown'!A93,Queries!B:B)
+SUMIF(Queries!H:H,'historical burndown'!A93,Queries!J:J)
-SUMIF(Queries!N:N,'historical burndown'!A93,Queries!P:P)</f>
        <v>557909</v>
      </c>
      <c r="C93" s="2">
        <f>SUMIF(Queries!A:A,'historical burndown'!A93,Queries!C:C)
+(SUMIF(Queries!H:H,'historical burndown'!A93,Queries!K:K)
-SUMIF(Queries!N:N,'historical burndown'!A93,Queries!Q:Q))</f>
        <v>178496</v>
      </c>
      <c r="D93" s="2">
        <f>SUMIF(Queries!A:A,'historical burndown'!A93,Queries!D:D)
+(SUMIF(Queries!H:H,'historical burndown'!A93,Queries!L:L)
-SUMIF(Queries!N:N,'historical burndown'!A93,Queries!R:R))</f>
        <v>379413</v>
      </c>
    </row>
    <row r="94" spans="1:4" x14ac:dyDescent="0.25">
      <c r="A94" s="1">
        <v>44114</v>
      </c>
      <c r="B94" s="2">
        <f>SUMIF(Queries!A:A,'historical burndown'!A94,Queries!B:B)
+(SUMIF(Queries!H:H,'historical burndown'!A94,Queries!J:J)
-SUMIF(Queries!N:N,'historical burndown'!A94,Queries!P:P))</f>
        <v>570813</v>
      </c>
      <c r="C94" s="2">
        <f>SUMIF(Queries!A:A,'historical burndown'!A94,Queries!C:C)
+(SUMIF(Queries!H:H,'historical burndown'!A94,Queries!K:K)
-SUMIF(Queries!N:N,'historical burndown'!A94,Queries!Q:Q))</f>
        <v>179992</v>
      </c>
      <c r="D94" s="2">
        <f>SUMIF(Queries!A:A,'historical burndown'!A94,Queries!D:D)
+(SUMIF(Queries!H:H,'historical burndown'!A94,Queries!L:L)
-SUMIF(Queries!N:N,'historical burndown'!A94,Queries!R:R))</f>
        <v>390821</v>
      </c>
    </row>
    <row r="95" spans="1:4" x14ac:dyDescent="0.25">
      <c r="A95" s="1">
        <v>44121</v>
      </c>
      <c r="B95" s="2">
        <f>SUMIF(Queries!A:A,'historical burndown'!A95,Queries!B:B)
+SUMIF(Queries!H:H,'historical burndown'!A95,Queries!J:J)
-SUMIF(Queries!N:N,'historical burndown'!A95,Queries!P:P)</f>
        <v>587937</v>
      </c>
      <c r="C95" s="2">
        <f>SUMIF(Queries!A:A,'historical burndown'!A95,Queries!C:C)
+(SUMIF(Queries!H:H,'historical burndown'!A95,Queries!K:K)
-SUMIF(Queries!N:N,'historical burndown'!A95,Queries!Q:Q))</f>
        <v>181665</v>
      </c>
      <c r="D95" s="2">
        <f>SUMIF(Queries!A:A,'historical burndown'!A95,Queries!D:D)
+(SUMIF(Queries!H:H,'historical burndown'!A95,Queries!L:L)
-SUMIF(Queries!N:N,'historical burndown'!A95,Queries!R:R))</f>
        <v>406272</v>
      </c>
    </row>
    <row r="96" spans="1:4" x14ac:dyDescent="0.25">
      <c r="A96" s="1">
        <v>44128</v>
      </c>
      <c r="B96" s="2">
        <f>SUMIF(Queries!A:A,'historical burndown'!A96,Queries!B:B)
+(SUMIF(Queries!H:H,'historical burndown'!A96,Queries!J:J)
-SUMIF(Queries!N:N,'historical burndown'!A96,Queries!P:P))</f>
        <v>599698</v>
      </c>
      <c r="C96" s="2">
        <f>SUMIF(Queries!A:A,'historical burndown'!A96,Queries!C:C)
+(SUMIF(Queries!H:H,'historical burndown'!A96,Queries!K:K)
-SUMIF(Queries!N:N,'historical burndown'!A96,Queries!Q:Q))</f>
        <v>180332</v>
      </c>
      <c r="D96" s="2">
        <f>SUMIF(Queries!A:A,'historical burndown'!A96,Queries!D:D)
+(SUMIF(Queries!H:H,'historical burndown'!A96,Queries!L:L)
-SUMIF(Queries!N:N,'historical burndown'!A96,Queries!R:R))</f>
        <v>419366</v>
      </c>
    </row>
    <row r="97" spans="1:4" x14ac:dyDescent="0.25">
      <c r="A97" s="1">
        <v>44135</v>
      </c>
      <c r="B97" s="2">
        <f>SUMIF(Queries!A:A,'historical burndown'!A97,Queries!B:B)
+SUMIF(Queries!H:H,'historical burndown'!A97,Queries!J:J)
-SUMIF(Queries!N:N,'historical burndown'!A97,Queries!P:P)</f>
        <v>609537</v>
      </c>
      <c r="C97" s="2">
        <f>SUMIF(Queries!A:A,'historical burndown'!A97,Queries!C:C)
+(SUMIF(Queries!H:H,'historical burndown'!A97,Queries!K:K)
-SUMIF(Queries!N:N,'historical burndown'!A97,Queries!Q:Q))</f>
        <v>177697</v>
      </c>
      <c r="D97" s="2">
        <f>SUMIF(Queries!A:A,'historical burndown'!A97,Queries!D:D)
+(SUMIF(Queries!H:H,'historical burndown'!A97,Queries!L:L)
-SUMIF(Queries!N:N,'historical burndown'!A97,Queries!R:R))</f>
        <v>431840</v>
      </c>
    </row>
    <row r="98" spans="1:4" x14ac:dyDescent="0.25">
      <c r="A98" s="1">
        <v>44142</v>
      </c>
      <c r="B98" s="2">
        <f>SUMIF(Queries!A:A,'historical burndown'!A98,Queries!B:B)
+(SUMIF(Queries!H:H,'historical burndown'!A98,Queries!J:J)
-SUMIF(Queries!N:N,'historical burndown'!A98,Queries!P:P))</f>
        <v>625604</v>
      </c>
      <c r="C98" s="2">
        <f>SUMIF(Queries!A:A,'historical burndown'!A98,Queries!C:C)
+(SUMIF(Queries!H:H,'historical burndown'!A98,Queries!K:K)
-SUMIF(Queries!N:N,'historical burndown'!A98,Queries!Q:Q))</f>
        <v>175152</v>
      </c>
      <c r="D98" s="2">
        <f>SUMIF(Queries!A:A,'historical burndown'!A98,Queries!D:D)
+(SUMIF(Queries!H:H,'historical burndown'!A98,Queries!L:L)
-SUMIF(Queries!N:N,'historical burndown'!A98,Queries!R:R))</f>
        <v>450452</v>
      </c>
    </row>
    <row r="99" spans="1:4" x14ac:dyDescent="0.25">
      <c r="A99" s="1">
        <v>44149</v>
      </c>
      <c r="B99" s="2">
        <f>SUMIF(Queries!A:A,'historical burndown'!A99,Queries!B:B)
+SUMIF(Queries!H:H,'historical burndown'!A99,Queries!J:J)
-SUMIF(Queries!N:N,'historical burndown'!A99,Queries!P:P)</f>
        <v>650084</v>
      </c>
      <c r="C99" s="2">
        <f>SUMIF(Queries!A:A,'historical burndown'!A99,Queries!C:C)
+(SUMIF(Queries!H:H,'historical burndown'!A99,Queries!K:K)
-SUMIF(Queries!N:N,'historical burndown'!A99,Queries!Q:Q))</f>
        <v>172812</v>
      </c>
      <c r="D99" s="2">
        <f>SUMIF(Queries!A:A,'historical burndown'!A99,Queries!D:D)
+(SUMIF(Queries!H:H,'historical burndown'!A99,Queries!L:L)
-SUMIF(Queries!N:N,'historical burndown'!A99,Queries!R:R))</f>
        <v>477272</v>
      </c>
    </row>
    <row r="100" spans="1:4" x14ac:dyDescent="0.25">
      <c r="A100" s="1">
        <v>44156</v>
      </c>
      <c r="B100" s="2">
        <f>SUMIF(Queries!A:A,'historical burndown'!A100,Queries!B:B)
+(SUMIF(Queries!H:H,'historical burndown'!A100,Queries!J:J)
-SUMIF(Queries!N:N,'historical burndown'!A100,Queries!P:P))</f>
        <v>692764</v>
      </c>
      <c r="C100" s="2">
        <f>SUMIF(Queries!A:A,'historical burndown'!A100,Queries!C:C)
+(SUMIF(Queries!H:H,'historical burndown'!A100,Queries!K:K)
-SUMIF(Queries!N:N,'historical burndown'!A100,Queries!Q:Q))</f>
        <v>174994</v>
      </c>
      <c r="D100" s="2">
        <f>SUMIF(Queries!A:A,'historical burndown'!A100,Queries!D:D)
+(SUMIF(Queries!H:H,'historical burndown'!A100,Queries!L:L)
-SUMIF(Queries!N:N,'historical burndown'!A100,Queries!R:R))</f>
        <v>517770</v>
      </c>
    </row>
    <row r="101" spans="1:4" x14ac:dyDescent="0.25">
      <c r="A101" s="1">
        <v>44163</v>
      </c>
      <c r="B101" s="2">
        <f>SUMIF(Queries!A:A,'historical burndown'!A101,Queries!B:B)
+SUMIF(Queries!H:H,'historical burndown'!A101,Queries!J:J)
-SUMIF(Queries!N:N,'historical burndown'!A101,Queries!P:P)</f>
        <v>769157</v>
      </c>
      <c r="C101" s="2">
        <f>SUMIF(Queries!A:A,'historical burndown'!A101,Queries!C:C)
+(SUMIF(Queries!H:H,'historical burndown'!A101,Queries!K:K)
-SUMIF(Queries!N:N,'historical burndown'!A101,Queries!Q:Q))</f>
        <v>180322</v>
      </c>
      <c r="D101" s="2">
        <f>SUMIF(Queries!A:A,'historical burndown'!A101,Queries!D:D)
+(SUMIF(Queries!H:H,'historical burndown'!A101,Queries!L:L)
-SUMIF(Queries!N:N,'historical burndown'!A101,Queries!R:R))</f>
        <v>588835</v>
      </c>
    </row>
    <row r="102" spans="1:4" x14ac:dyDescent="0.25">
      <c r="A102" s="1">
        <v>44170</v>
      </c>
      <c r="B102" s="2">
        <f>SUMIF(Queries!A:A,'historical burndown'!A102,Queries!B:B)
+(SUMIF(Queries!H:H,'historical burndown'!A102,Queries!J:J)
-SUMIF(Queries!N:N,'historical burndown'!A102,Queries!P:P))</f>
        <v>1157852</v>
      </c>
      <c r="C102" s="2">
        <f>SUMIF(Queries!A:A,'historical burndown'!A102,Queries!C:C)
+(SUMIF(Queries!H:H,'historical burndown'!A102,Queries!K:K)
-SUMIF(Queries!N:N,'historical burndown'!A102,Queries!Q:Q))</f>
        <v>188460</v>
      </c>
      <c r="D102" s="2">
        <f>SUMIF(Queries!A:A,'historical burndown'!A102,Queries!D:D)
+(SUMIF(Queries!H:H,'historical burndown'!A102,Queries!L:L)
-SUMIF(Queries!N:N,'historical burndown'!A102,Queries!R:R))</f>
        <v>969392</v>
      </c>
    </row>
    <row r="103" spans="1:4" x14ac:dyDescent="0.25">
      <c r="A103" s="1">
        <v>44177</v>
      </c>
      <c r="B103" s="2">
        <f>SUMIF(Queries!A:A,'historical burndown'!A103,Queries!B:B)
+SUMIF(Queries!H:H,'historical burndown'!A103,Queries!J:J)
-SUMIF(Queries!N:N,'historical burndown'!A103,Queries!P:P)</f>
        <v>1418101</v>
      </c>
      <c r="C103" s="2">
        <f>SUMIF(Queries!A:A,'historical burndown'!A103,Queries!C:C)
+(SUMIF(Queries!H:H,'historical burndown'!A103,Queries!K:K)
-SUMIF(Queries!N:N,'historical burndown'!A103,Queries!Q:Q))</f>
        <v>198108</v>
      </c>
      <c r="D103" s="2">
        <f>SUMIF(Queries!A:A,'historical burndown'!A103,Queries!D:D)
+(SUMIF(Queries!H:H,'historical burndown'!A103,Queries!L:L)
-SUMIF(Queries!N:N,'historical burndown'!A103,Queries!R:R))</f>
        <v>1219993</v>
      </c>
    </row>
    <row r="104" spans="1:4" x14ac:dyDescent="0.25">
      <c r="A104" s="1">
        <v>44184</v>
      </c>
      <c r="B104" s="2">
        <f>SUMIF(Queries!A:A,'historical burndown'!A104,Queries!B:B)
+(SUMIF(Queries!H:H,'historical burndown'!A104,Queries!J:J)
-SUMIF(Queries!N:N,'historical burndown'!A104,Queries!P:P))</f>
        <v>1536080</v>
      </c>
      <c r="C104" s="2">
        <f>SUMIF(Queries!A:A,'historical burndown'!A104,Queries!C:C)
+(SUMIF(Queries!H:H,'historical burndown'!A104,Queries!K:K)
-SUMIF(Queries!N:N,'historical burndown'!A104,Queries!Q:Q))</f>
        <v>240663</v>
      </c>
      <c r="D104" s="2">
        <f>SUMIF(Queries!A:A,'historical burndown'!A104,Queries!D:D)
+(SUMIF(Queries!H:H,'historical burndown'!A104,Queries!L:L)
-SUMIF(Queries!N:N,'historical burndown'!A104,Queries!R:R))</f>
        <v>1295417</v>
      </c>
    </row>
    <row r="105" spans="1:4" x14ac:dyDescent="0.25">
      <c r="A105" s="1">
        <v>44191</v>
      </c>
      <c r="B105" s="2">
        <f>SUMIF(Queries!A:A,'historical burndown'!A105,Queries!B:B)
+SUMIF(Queries!H:H,'historical burndown'!A105,Queries!J:J)
-SUMIF(Queries!N:N,'historical burndown'!A105,Queries!P:P)</f>
        <v>1516890</v>
      </c>
      <c r="C105" s="2">
        <f>SUMIF(Queries!A:A,'historical burndown'!A105,Queries!C:C)
+(SUMIF(Queries!H:H,'historical burndown'!A105,Queries!K:K)
-SUMIF(Queries!N:N,'historical burndown'!A105,Queries!Q:Q))</f>
        <v>252752</v>
      </c>
      <c r="D105" s="2">
        <f>SUMIF(Queries!A:A,'historical burndown'!A105,Queries!D:D)
+(SUMIF(Queries!H:H,'historical burndown'!A105,Queries!L:L)
-SUMIF(Queries!N:N,'historical burndown'!A105,Queries!R:R))</f>
        <v>1264138</v>
      </c>
    </row>
    <row r="106" spans="1:4" x14ac:dyDescent="0.25">
      <c r="A106" s="1">
        <v>44198</v>
      </c>
      <c r="B106" s="2">
        <f>SUMIF(Queries!A:A,'historical burndown'!A106,Queries!B:B)
+(SUMIF(Queries!H:H,'historical burndown'!A106,Queries!J:J)
-SUMIF(Queries!N:N,'historical burndown'!A106,Queries!P:P))</f>
        <v>1288432</v>
      </c>
      <c r="C106" s="2">
        <f>SUMIF(Queries!A:A,'historical burndown'!A106,Queries!C:C)
+(SUMIF(Queries!H:H,'historical burndown'!A106,Queries!K:K)
-SUMIF(Queries!N:N,'historical burndown'!A106,Queries!Q:Q))</f>
        <v>265890</v>
      </c>
      <c r="D106" s="2">
        <f>SUMIF(Queries!A:A,'historical burndown'!A106,Queries!D:D)
+(SUMIF(Queries!H:H,'historical burndown'!A106,Queries!L:L)
-SUMIF(Queries!N:N,'historical burndown'!A106,Queries!R:R))</f>
        <v>1022542</v>
      </c>
    </row>
    <row r="107" spans="1:4" x14ac:dyDescent="0.25">
      <c r="A107" s="1">
        <v>44205</v>
      </c>
      <c r="B107" s="2">
        <f>SUMIF(Queries!A:A,'historical burndown'!A107,Queries!B:B)
+SUMIF(Queries!H:H,'historical burndown'!A107,Queries!J:J)
-SUMIF(Queries!N:N,'historical burndown'!A107,Queries!P:P)</f>
        <v>1044443</v>
      </c>
      <c r="C107" s="2">
        <f>SUMIF(Queries!A:A,'historical burndown'!A107,Queries!C:C)
+(SUMIF(Queries!H:H,'historical burndown'!A107,Queries!K:K)
-SUMIF(Queries!N:N,'historical burndown'!A107,Queries!Q:Q))</f>
        <v>264108</v>
      </c>
      <c r="D107" s="2">
        <f>SUMIF(Queries!A:A,'historical burndown'!A107,Queries!D:D)
+(SUMIF(Queries!H:H,'historical burndown'!A107,Queries!L:L)
-SUMIF(Queries!N:N,'historical burndown'!A107,Queries!R:R))</f>
        <v>780335</v>
      </c>
    </row>
    <row r="108" spans="1:4" x14ac:dyDescent="0.25">
      <c r="A108" s="1">
        <v>44212</v>
      </c>
      <c r="B108" s="2">
        <f>SUMIF(Queries!A:A,'historical burndown'!A108,Queries!B:B)
+(SUMIF(Queries!H:H,'historical burndown'!A108,Queries!J:J)
-SUMIF(Queries!N:N,'historical burndown'!A108,Queries!P:P))</f>
        <v>1004036</v>
      </c>
      <c r="C108" s="2">
        <f>SUMIF(Queries!A:A,'historical burndown'!A108,Queries!C:C)
+(SUMIF(Queries!H:H,'historical burndown'!A108,Queries!K:K)
-SUMIF(Queries!N:N,'historical burndown'!A108,Queries!Q:Q))</f>
        <v>267193</v>
      </c>
      <c r="D108" s="2">
        <f>SUMIF(Queries!A:A,'historical burndown'!A108,Queries!D:D)
+(SUMIF(Queries!H:H,'historical burndown'!A108,Queries!L:L)
-SUMIF(Queries!N:N,'historical burndown'!A108,Queries!R:R))</f>
        <v>736843</v>
      </c>
    </row>
    <row r="109" spans="1:4" x14ac:dyDescent="0.25">
      <c r="A109" s="1">
        <v>44219</v>
      </c>
      <c r="B109" s="2">
        <f>SUMIF(Queries!A:A,'historical burndown'!A109,Queries!B:B)
+SUMIF(Queries!H:H,'historical burndown'!A109,Queries!J:J)
-SUMIF(Queries!N:N,'historical burndown'!A109,Queries!P:P)</f>
        <v>943975</v>
      </c>
      <c r="C109" s="2">
        <f>SUMIF(Queries!A:A,'historical burndown'!A109,Queries!C:C)
+(SUMIF(Queries!H:H,'historical burndown'!A109,Queries!K:K)
-SUMIF(Queries!N:N,'historical burndown'!A109,Queries!Q:Q))</f>
        <v>270607</v>
      </c>
      <c r="D109" s="2">
        <f>SUMIF(Queries!A:A,'historical burndown'!A109,Queries!D:D)
+(SUMIF(Queries!H:H,'historical burndown'!A109,Queries!L:L)
-SUMIF(Queries!N:N,'historical burndown'!A109,Queries!R:R))</f>
        <v>673368</v>
      </c>
    </row>
    <row r="110" spans="1:4" x14ac:dyDescent="0.25">
      <c r="A110" s="1">
        <v>44226</v>
      </c>
      <c r="B110" s="2">
        <f>SUMIF(Queries!A:A,'historical burndown'!A110,Queries!B:B)
+(SUMIF(Queries!H:H,'historical burndown'!A110,Queries!J:J)
-SUMIF(Queries!N:N,'historical burndown'!A110,Queries!P:P))</f>
        <v>1088401</v>
      </c>
      <c r="C110" s="2">
        <f>SUMIF(Queries!A:A,'historical burndown'!A110,Queries!C:C)
+(SUMIF(Queries!H:H,'historical burndown'!A110,Queries!K:K)
-SUMIF(Queries!N:N,'historical burndown'!A110,Queries!Q:Q))</f>
        <v>282127</v>
      </c>
      <c r="D110" s="2">
        <f>SUMIF(Queries!A:A,'historical burndown'!A110,Queries!D:D)
+(SUMIF(Queries!H:H,'historical burndown'!A110,Queries!L:L)
-SUMIF(Queries!N:N,'historical burndown'!A110,Queries!R:R))</f>
        <v>806274</v>
      </c>
    </row>
    <row r="111" spans="1:4" x14ac:dyDescent="0.25">
      <c r="A111" s="1">
        <v>44233</v>
      </c>
      <c r="B111" s="2">
        <f>SUMIF(Queries!A:A,'historical burndown'!A111,Queries!B:B)
+SUMIF(Queries!H:H,'historical burndown'!A111,Queries!J:J)
-SUMIF(Queries!N:N,'historical burndown'!A111,Queries!P:P)</f>
        <v>1101963</v>
      </c>
      <c r="C111" s="2">
        <f>SUMIF(Queries!A:A,'historical burndown'!A111,Queries!C:C)
+(SUMIF(Queries!H:H,'historical burndown'!A111,Queries!K:K)
-SUMIF(Queries!N:N,'historical burndown'!A111,Queries!Q:Q))</f>
        <v>288183</v>
      </c>
      <c r="D111" s="2">
        <f>SUMIF(Queries!A:A,'historical burndown'!A111,Queries!D:D)
+(SUMIF(Queries!H:H,'historical burndown'!A111,Queries!L:L)
-SUMIF(Queries!N:N,'historical burndown'!A111,Queries!R:R))</f>
        <v>813780</v>
      </c>
    </row>
    <row r="112" spans="1:4" x14ac:dyDescent="0.25">
      <c r="A112" s="1">
        <v>44240</v>
      </c>
      <c r="B112" s="2">
        <f>SUMIF(Queries!A:A,'historical burndown'!A112,Queries!B:B)
+(SUMIF(Queries!H:H,'historical burndown'!A112,Queries!J:J)
-SUMIF(Queries!N:N,'historical burndown'!A112,Queries!P:P))</f>
        <v>1135391</v>
      </c>
      <c r="C112" s="2">
        <f>SUMIF(Queries!A:A,'historical burndown'!A112,Queries!C:C)
+(SUMIF(Queries!H:H,'historical burndown'!A112,Queries!K:K)
-SUMIF(Queries!N:N,'historical burndown'!A112,Queries!Q:Q))</f>
        <v>294929</v>
      </c>
      <c r="D112" s="2">
        <f>SUMIF(Queries!A:A,'historical burndown'!A112,Queries!D:D)
+(SUMIF(Queries!H:H,'historical burndown'!A112,Queries!L:L)
-SUMIF(Queries!N:N,'historical burndown'!A112,Queries!R:R))</f>
        <v>840462</v>
      </c>
    </row>
    <row r="113" spans="1:4" x14ac:dyDescent="0.25">
      <c r="A113" s="1">
        <v>44247</v>
      </c>
      <c r="B113" s="2">
        <f>SUMIF(Queries!A:A,'historical burndown'!A113,Queries!B:B)
+SUMIF(Queries!H:H,'historical burndown'!A113,Queries!J:J)
-SUMIF(Queries!N:N,'historical burndown'!A113,Queries!P:P)</f>
        <v>1164975</v>
      </c>
      <c r="C113" s="2">
        <f>SUMIF(Queries!A:A,'historical burndown'!A113,Queries!C:C)
+(SUMIF(Queries!H:H,'historical burndown'!A113,Queries!K:K)
-SUMIF(Queries!N:N,'historical burndown'!A113,Queries!Q:Q))</f>
        <v>299223</v>
      </c>
      <c r="D113" s="2">
        <f>SUMIF(Queries!A:A,'historical burndown'!A113,Queries!D:D)
+(SUMIF(Queries!H:H,'historical burndown'!A113,Queries!L:L)
-SUMIF(Queries!N:N,'historical burndown'!A113,Queries!R:R))</f>
        <v>865752</v>
      </c>
    </row>
    <row r="114" spans="1:4" x14ac:dyDescent="0.25">
      <c r="A114" s="1">
        <v>44254</v>
      </c>
      <c r="B114" s="2">
        <f>SUMIF(Queries!A:A,'historical burndown'!A114,Queries!B:B)
+(SUMIF(Queries!H:H,'historical burndown'!A114,Queries!J:J)
-SUMIF(Queries!N:N,'historical burndown'!A114,Queries!P:P))</f>
        <v>1191337</v>
      </c>
      <c r="C114" s="2">
        <f>SUMIF(Queries!A:A,'historical burndown'!A114,Queries!C:C)
+(SUMIF(Queries!H:H,'historical burndown'!A114,Queries!K:K)
-SUMIF(Queries!N:N,'historical burndown'!A114,Queries!Q:Q))</f>
        <v>299264</v>
      </c>
      <c r="D114" s="2">
        <f>SUMIF(Queries!A:A,'historical burndown'!A114,Queries!D:D)
+(SUMIF(Queries!H:H,'historical burndown'!A114,Queries!L:L)
-SUMIF(Queries!N:N,'historical burndown'!A114,Queries!R:R))</f>
        <v>892073</v>
      </c>
    </row>
    <row r="115" spans="1:4" x14ac:dyDescent="0.25">
      <c r="A115" s="1">
        <v>44261</v>
      </c>
      <c r="B115" s="2">
        <f>SUMIF(Queries!A:A,'historical burndown'!A115,Queries!B:B)
+SUMIF(Queries!H:H,'historical burndown'!A115,Queries!J:J)
-SUMIF(Queries!N:N,'historical burndown'!A115,Queries!P:P)</f>
        <v>1219528</v>
      </c>
      <c r="C115" s="2">
        <f>SUMIF(Queries!A:A,'historical burndown'!A115,Queries!C:C)
+(SUMIF(Queries!H:H,'historical burndown'!A115,Queries!K:K)
-SUMIF(Queries!N:N,'historical burndown'!A115,Queries!Q:Q))</f>
        <v>295143</v>
      </c>
      <c r="D115" s="2">
        <f>SUMIF(Queries!A:A,'historical burndown'!A115,Queries!D:D)
+(SUMIF(Queries!H:H,'historical burndown'!A115,Queries!L:L)
-SUMIF(Queries!N:N,'historical burndown'!A115,Queries!R:R))</f>
        <v>924385</v>
      </c>
    </row>
    <row r="116" spans="1:4" x14ac:dyDescent="0.25">
      <c r="A116" s="1">
        <v>44268</v>
      </c>
      <c r="B116" s="2">
        <f>SUMIF(Queries!A:A,'historical burndown'!A116,Queries!B:B)
+(SUMIF(Queries!H:H,'historical burndown'!A116,Queries!J:J)
-SUMIF(Queries!N:N,'historical burndown'!A116,Queries!P:P))</f>
        <v>1584652</v>
      </c>
      <c r="C116" s="2">
        <f>SUMIF(Queries!A:A,'historical burndown'!A116,Queries!C:C)
+(SUMIF(Queries!H:H,'historical burndown'!A116,Queries!K:K)
-SUMIF(Queries!N:N,'historical burndown'!A116,Queries!Q:Q))</f>
        <v>289926</v>
      </c>
      <c r="D116" s="2">
        <f>SUMIF(Queries!A:A,'historical burndown'!A116,Queries!D:D)
+(SUMIF(Queries!H:H,'historical burndown'!A116,Queries!L:L)
-SUMIF(Queries!N:N,'historical burndown'!A116,Queries!R:R))</f>
        <v>1294726</v>
      </c>
    </row>
    <row r="117" spans="1:4" x14ac:dyDescent="0.25">
      <c r="A117" s="1">
        <v>44275</v>
      </c>
      <c r="B117" s="2">
        <f>SUMIF(Queries!A:A,'historical burndown'!A117,Queries!B:B)
+SUMIF(Queries!H:H,'historical burndown'!A117,Queries!J:J)
-SUMIF(Queries!N:N,'historical burndown'!A117,Queries!P:P)</f>
        <v>1312492</v>
      </c>
      <c r="C117" s="2">
        <f>SUMIF(Queries!A:A,'historical burndown'!A117,Queries!C:C)
+(SUMIF(Queries!H:H,'historical burndown'!A117,Queries!K:K)
-SUMIF(Queries!N:N,'historical burndown'!A117,Queries!Q:Q))</f>
        <v>277123</v>
      </c>
      <c r="D117" s="2">
        <f>SUMIF(Queries!A:A,'historical burndown'!A117,Queries!D:D)
+(SUMIF(Queries!H:H,'historical burndown'!A117,Queries!L:L)
-SUMIF(Queries!N:N,'historical burndown'!A117,Queries!R:R))</f>
        <v>1035369</v>
      </c>
    </row>
    <row r="118" spans="1:4" x14ac:dyDescent="0.25">
      <c r="A118" s="1">
        <v>44282</v>
      </c>
      <c r="B118" s="2">
        <f>SUMIF(Queries!A:A,'historical burndown'!A118,Queries!B:B)
+(SUMIF(Queries!H:H,'historical burndown'!A118,Queries!J:J)
-SUMIF(Queries!N:N,'historical burndown'!A118,Queries!P:P))</f>
        <v>1323075</v>
      </c>
      <c r="C118" s="2">
        <f>SUMIF(Queries!A:A,'historical burndown'!A118,Queries!C:C)
+(SUMIF(Queries!H:H,'historical burndown'!A118,Queries!K:K)
-SUMIF(Queries!N:N,'historical burndown'!A118,Queries!Q:Q))</f>
        <v>271367</v>
      </c>
      <c r="D118" s="2">
        <f>SUMIF(Queries!A:A,'historical burndown'!A118,Queries!D:D)
+(SUMIF(Queries!H:H,'historical burndown'!A118,Queries!L:L)
-SUMIF(Queries!N:N,'historical burndown'!A118,Queries!R:R))</f>
        <v>1051708</v>
      </c>
    </row>
    <row r="119" spans="1:4" x14ac:dyDescent="0.25">
      <c r="A119" s="1">
        <v>44289</v>
      </c>
      <c r="B119" s="2">
        <f>SUMIF(Queries!A:A,'historical burndown'!A119,Queries!B:B)
+SUMIF(Queries!H:H,'historical burndown'!A119,Queries!J:J)
-SUMIF(Queries!N:N,'historical burndown'!A119,Queries!P:P)</f>
        <v>1233280</v>
      </c>
      <c r="C119" s="2">
        <f>SUMIF(Queries!A:A,'historical burndown'!A119,Queries!C:C)
+(SUMIF(Queries!H:H,'historical burndown'!A119,Queries!K:K)
-SUMIF(Queries!N:N,'historical burndown'!A119,Queries!Q:Q))</f>
        <v>222550</v>
      </c>
      <c r="D119" s="2">
        <f>SUMIF(Queries!A:A,'historical burndown'!A119,Queries!D:D)
+(SUMIF(Queries!H:H,'historical burndown'!A119,Queries!L:L)
-SUMIF(Queries!N:N,'historical burndown'!A119,Queries!R:R))</f>
        <v>1010730</v>
      </c>
    </row>
    <row r="120" spans="1:4" x14ac:dyDescent="0.25">
      <c r="A120" s="1">
        <v>44296</v>
      </c>
      <c r="B120" s="2">
        <f>SUMIF(Queries!A:A,'historical burndown'!A120,Queries!B:B)
+(SUMIF(Queries!H:H,'historical burndown'!A120,Queries!J:J)
-SUMIF(Queries!N:N,'historical burndown'!A120,Queries!P:P))</f>
        <v>1246802</v>
      </c>
      <c r="C120" s="2">
        <f>SUMIF(Queries!A:A,'historical burndown'!A120,Queries!C:C)
+(SUMIF(Queries!H:H,'historical burndown'!A120,Queries!K:K)
-SUMIF(Queries!N:N,'historical burndown'!A120,Queries!Q:Q))</f>
        <v>226270</v>
      </c>
      <c r="D120" s="2">
        <f>SUMIF(Queries!A:A,'historical burndown'!A120,Queries!D:D)
+(SUMIF(Queries!H:H,'historical burndown'!A120,Queries!L:L)
-SUMIF(Queries!N:N,'historical burndown'!A120,Queries!R:R))</f>
        <v>1020532</v>
      </c>
    </row>
    <row r="121" spans="1:4" x14ac:dyDescent="0.25">
      <c r="A121" s="1">
        <v>44303</v>
      </c>
      <c r="B121" s="2">
        <f>SUMIF(Queries!A:A,'historical burndown'!A121,Queries!B:B)
+SUMIF(Queries!H:H,'historical burndown'!A121,Queries!J:J)
-SUMIF(Queries!N:N,'historical burndown'!A121,Queries!P:P)</f>
        <v>1299638</v>
      </c>
      <c r="C121" s="2">
        <f>SUMIF(Queries!A:A,'historical burndown'!A121,Queries!C:C)
+(SUMIF(Queries!H:H,'historical burndown'!A121,Queries!K:K)
-SUMIF(Queries!N:N,'historical burndown'!A121,Queries!Q:Q))</f>
        <v>231694</v>
      </c>
      <c r="D121" s="2">
        <f>SUMIF(Queries!A:A,'historical burndown'!A121,Queries!D:D)
+(SUMIF(Queries!H:H,'historical burndown'!A121,Queries!L:L)
-SUMIF(Queries!N:N,'historical burndown'!A121,Queries!R:R))</f>
        <v>1067944</v>
      </c>
    </row>
    <row r="122" spans="1:4" x14ac:dyDescent="0.25">
      <c r="A122" s="1">
        <v>44310</v>
      </c>
      <c r="B122" s="2">
        <f>SUMIF(Queries!A:A,'historical burndown'!A122,Queries!B:B)
+(SUMIF(Queries!H:H,'historical burndown'!A122,Queries!J:J)
-SUMIF(Queries!N:N,'historical burndown'!A122,Queries!P:P))</f>
        <v>1314628</v>
      </c>
      <c r="C122" s="2">
        <f>SUMIF(Queries!A:A,'historical burndown'!A122,Queries!C:C)
+(SUMIF(Queries!H:H,'historical burndown'!A122,Queries!K:K)
-SUMIF(Queries!N:N,'historical burndown'!A122,Queries!Q:Q))</f>
        <v>235575</v>
      </c>
      <c r="D122" s="2">
        <f>SUMIF(Queries!A:A,'historical burndown'!A122,Queries!D:D)
+(SUMIF(Queries!H:H,'historical burndown'!A122,Queries!L:L)
-SUMIF(Queries!N:N,'historical burndown'!A122,Queries!R:R))</f>
        <v>1079053</v>
      </c>
    </row>
    <row r="123" spans="1:4" x14ac:dyDescent="0.25">
      <c r="A123" s="1">
        <v>44317</v>
      </c>
      <c r="B123" s="2">
        <f>SUMIF(Queries!A:A,'historical burndown'!A123,Queries!B:B)
+SUMIF(Queries!H:H,'historical burndown'!A123,Queries!J:J)
-SUMIF(Queries!N:N,'historical burndown'!A123,Queries!P:P)</f>
        <v>1245517</v>
      </c>
      <c r="C123" s="2">
        <f>SUMIF(Queries!A:A,'historical burndown'!A123,Queries!C:C)
+(SUMIF(Queries!H:H,'historical burndown'!A123,Queries!K:K)
-SUMIF(Queries!N:N,'historical burndown'!A123,Queries!Q:Q))</f>
        <v>213895</v>
      </c>
      <c r="D123" s="2">
        <f>SUMIF(Queries!A:A,'historical burndown'!A123,Queries!D:D)
+(SUMIF(Queries!H:H,'historical burndown'!A123,Queries!L:L)
-SUMIF(Queries!N:N,'historical burndown'!A123,Queries!R:R))</f>
        <v>1031622</v>
      </c>
    </row>
    <row r="124" spans="1:4" x14ac:dyDescent="0.25">
      <c r="A124" s="1">
        <v>44324</v>
      </c>
      <c r="B124" s="2">
        <f>SUMIF(Queries!A:A,'historical burndown'!A124,Queries!B:B)
+(SUMIF(Queries!H:H,'historical burndown'!A124,Queries!J:J)
-SUMIF(Queries!N:N,'historical burndown'!A124,Queries!P:P))</f>
        <v>1228400</v>
      </c>
      <c r="C124" s="2">
        <f>SUMIF(Queries!A:A,'historical burndown'!A124,Queries!C:C)
+(SUMIF(Queries!H:H,'historical burndown'!A124,Queries!K:K)
-SUMIF(Queries!N:N,'historical burndown'!A124,Queries!Q:Q))</f>
        <v>197212</v>
      </c>
      <c r="D124" s="2">
        <f>SUMIF(Queries!A:A,'historical burndown'!A124,Queries!D:D)
+(SUMIF(Queries!H:H,'historical burndown'!A124,Queries!L:L)
-SUMIF(Queries!N:N,'historical burndown'!A124,Queries!R:R))</f>
        <v>1031188</v>
      </c>
    </row>
    <row r="125" spans="1:4" x14ac:dyDescent="0.25">
      <c r="A125" s="1">
        <v>44331</v>
      </c>
      <c r="B125" s="2">
        <f>SUMIF(Queries!A:A,'historical burndown'!A125,Queries!B:B)
+SUMIF(Queries!H:H,'historical burndown'!A125,Queries!J:J)
-SUMIF(Queries!N:N,'historical burndown'!A125,Queries!P:P)</f>
        <v>1230719</v>
      </c>
      <c r="C125" s="2">
        <f>SUMIF(Queries!A:A,'historical burndown'!A125,Queries!C:C)
+(SUMIF(Queries!H:H,'historical burndown'!A125,Queries!K:K)
-SUMIF(Queries!N:N,'historical burndown'!A125,Queries!Q:Q))</f>
        <v>195859</v>
      </c>
      <c r="D125" s="2">
        <f>SUMIF(Queries!A:A,'historical burndown'!A125,Queries!D:D)
+(SUMIF(Queries!H:H,'historical burndown'!A125,Queries!L:L)
-SUMIF(Queries!N:N,'historical burndown'!A125,Queries!R:R))</f>
        <v>1034860</v>
      </c>
    </row>
    <row r="126" spans="1:4" x14ac:dyDescent="0.25">
      <c r="A126" s="1">
        <v>44338</v>
      </c>
      <c r="B126" s="2">
        <f>SUMIF(Queries!A:A,'historical burndown'!A126,Queries!B:B)
+(SUMIF(Queries!H:H,'historical burndown'!A126,Queries!J:J)
-SUMIF(Queries!N:N,'historical burndown'!A126,Queries!P:P))</f>
        <v>1215565</v>
      </c>
      <c r="C126" s="2">
        <f>SUMIF(Queries!A:A,'historical burndown'!A126,Queries!C:C)
+(SUMIF(Queries!H:H,'historical burndown'!A126,Queries!K:K)
-SUMIF(Queries!N:N,'historical burndown'!A126,Queries!Q:Q))</f>
        <v>194245</v>
      </c>
      <c r="D126" s="2">
        <f>SUMIF(Queries!A:A,'historical burndown'!A126,Queries!D:D)
+(SUMIF(Queries!H:H,'historical burndown'!A126,Queries!L:L)
-SUMIF(Queries!N:N,'historical burndown'!A126,Queries!R:R))</f>
        <v>1021320</v>
      </c>
    </row>
    <row r="127" spans="1:4" x14ac:dyDescent="0.25">
      <c r="A127" s="1">
        <v>44345</v>
      </c>
      <c r="B127" s="2">
        <f>SUMIF(Queries!A:A,'historical burndown'!A127,Queries!B:B)
+SUMIF(Queries!H:H,'historical burndown'!A127,Queries!J:J)
-SUMIF(Queries!N:N,'historical burndown'!A127,Queries!P:P)</f>
        <v>1186627</v>
      </c>
      <c r="C127" s="2">
        <f>SUMIF(Queries!A:A,'historical burndown'!A127,Queries!C:C)
+(SUMIF(Queries!H:H,'historical burndown'!A127,Queries!K:K)
-SUMIF(Queries!N:N,'historical burndown'!A127,Queries!Q:Q))</f>
        <v>191606</v>
      </c>
      <c r="D127" s="2">
        <f>SUMIF(Queries!A:A,'historical burndown'!A127,Queries!D:D)
+(SUMIF(Queries!H:H,'historical burndown'!A127,Queries!L:L)
-SUMIF(Queries!N:N,'historical burndown'!A127,Queries!R:R))</f>
        <v>995021</v>
      </c>
    </row>
    <row r="128" spans="1:4" x14ac:dyDescent="0.25">
      <c r="A128" s="1">
        <v>44352</v>
      </c>
      <c r="B128" s="2">
        <f>SUMIF(Queries!A:A,'historical burndown'!A128,Queries!B:B)
+(SUMIF(Queries!H:H,'historical burndown'!A128,Queries!J:J)
-SUMIF(Queries!N:N,'historical burndown'!A128,Queries!P:P))</f>
        <v>1170519</v>
      </c>
      <c r="C128" s="2">
        <f>SUMIF(Queries!A:A,'historical burndown'!A128,Queries!C:C)
+(SUMIF(Queries!H:H,'historical burndown'!A128,Queries!K:K)
-SUMIF(Queries!N:N,'historical burndown'!A128,Queries!Q:Q))</f>
        <v>190035</v>
      </c>
      <c r="D128" s="2">
        <f>SUMIF(Queries!A:A,'historical burndown'!A128,Queries!D:D)
+(SUMIF(Queries!H:H,'historical burndown'!A128,Queries!L:L)
-SUMIF(Queries!N:N,'historical burndown'!A128,Queries!R:R))</f>
        <v>980484</v>
      </c>
    </row>
    <row r="129" spans="1:4" x14ac:dyDescent="0.25">
      <c r="A129" s="1">
        <v>44359</v>
      </c>
      <c r="B129" s="2">
        <f>SUMIF(Queries!A:A,'historical burndown'!A129,Queries!B:B)
+SUMIF(Queries!H:H,'historical burndown'!A129,Queries!J:J)
-SUMIF(Queries!N:N,'historical burndown'!A129,Queries!P:P)</f>
        <v>1149365</v>
      </c>
      <c r="C129" s="2">
        <f>SUMIF(Queries!A:A,'historical burndown'!A129,Queries!C:C)
+(SUMIF(Queries!H:H,'historical burndown'!A129,Queries!K:K)
-SUMIF(Queries!N:N,'historical burndown'!A129,Queries!Q:Q))</f>
        <v>186280</v>
      </c>
      <c r="D129" s="2">
        <f>SUMIF(Queries!A:A,'historical burndown'!A129,Queries!D:D)
+(SUMIF(Queries!H:H,'historical burndown'!A129,Queries!L:L)
-SUMIF(Queries!N:N,'historical burndown'!A129,Queries!R:R))</f>
        <v>963085</v>
      </c>
    </row>
    <row r="130" spans="1:4" x14ac:dyDescent="0.25">
      <c r="A130" s="1">
        <v>44366</v>
      </c>
      <c r="B130" s="2">
        <f>SUMIF(Queries!A:A,'historical burndown'!A130,Queries!B:B)
+(SUMIF(Queries!H:H,'historical burndown'!A130,Queries!J:J)
-SUMIF(Queries!N:N,'historical burndown'!A130,Queries!P:P))</f>
        <v>1156589</v>
      </c>
      <c r="C130" s="2">
        <f>SUMIF(Queries!A:A,'historical burndown'!A130,Queries!C:C)
+(SUMIF(Queries!H:H,'historical burndown'!A130,Queries!K:K)
-SUMIF(Queries!N:N,'historical burndown'!A130,Queries!Q:Q))</f>
        <v>189950</v>
      </c>
      <c r="D130" s="2">
        <f>SUMIF(Queries!A:A,'historical burndown'!A130,Queries!D:D)
+(SUMIF(Queries!H:H,'historical burndown'!A130,Queries!L:L)
-SUMIF(Queries!N:N,'historical burndown'!A130,Queries!R:R))</f>
        <v>966639</v>
      </c>
    </row>
    <row r="131" spans="1:4" x14ac:dyDescent="0.25">
      <c r="A131" s="1">
        <v>44373</v>
      </c>
      <c r="B131" s="2">
        <f>SUMIF(Queries!A:A,'historical burndown'!A131,Queries!B:B)
+SUMIF(Queries!H:H,'historical burndown'!A131,Queries!J:J)
-SUMIF(Queries!N:N,'historical burndown'!A131,Queries!P:P)</f>
        <v>1151661</v>
      </c>
      <c r="C131" s="2">
        <f>SUMIF(Queries!A:A,'historical burndown'!A131,Queries!C:C)
+(SUMIF(Queries!H:H,'historical burndown'!A131,Queries!K:K)
-SUMIF(Queries!N:N,'historical burndown'!A131,Queries!Q:Q))</f>
        <v>192693</v>
      </c>
      <c r="D131" s="2">
        <f>SUMIF(Queries!A:A,'historical burndown'!A131,Queries!D:D)
+(SUMIF(Queries!H:H,'historical burndown'!A131,Queries!L:L)
-SUMIF(Queries!N:N,'historical burndown'!A131,Queries!R:R))</f>
        <v>958968</v>
      </c>
    </row>
    <row r="132" spans="1:4" x14ac:dyDescent="0.25">
      <c r="A132" s="1">
        <v>44380</v>
      </c>
      <c r="B132" s="2">
        <f>SUMIF(Queries!A:A,'historical burndown'!A132,Queries!B:B)
+(SUMIF(Queries!H:H,'historical burndown'!A132,Queries!J:J)
-SUMIF(Queries!N:N,'historical burndown'!A132,Queries!P:P))</f>
        <v>1135525</v>
      </c>
      <c r="C132" s="2">
        <f>SUMIF(Queries!A:A,'historical burndown'!A132,Queries!C:C)
+(SUMIF(Queries!H:H,'historical burndown'!A132,Queries!K:K)
-SUMIF(Queries!N:N,'historical burndown'!A132,Queries!Q:Q))</f>
        <v>193269</v>
      </c>
      <c r="D132" s="2">
        <f>SUMIF(Queries!A:A,'historical burndown'!A132,Queries!D:D)
+(SUMIF(Queries!H:H,'historical burndown'!A132,Queries!L:L)
-SUMIF(Queries!N:N,'historical burndown'!A132,Queries!R:R))</f>
        <v>942256</v>
      </c>
    </row>
    <row r="133" spans="1:4" x14ac:dyDescent="0.25">
      <c r="A133" s="1">
        <v>44387</v>
      </c>
      <c r="B133" s="2">
        <f>SUMIF(Queries!A:A,'historical burndown'!A133,Queries!B:B)
+SUMIF(Queries!H:H,'historical burndown'!A133,Queries!J:J)
-SUMIF(Queries!N:N,'historical burndown'!A133,Queries!P:P)</f>
        <v>1122841</v>
      </c>
      <c r="C133" s="2">
        <f>SUMIF(Queries!A:A,'historical burndown'!A133,Queries!C:C)
+(SUMIF(Queries!H:H,'historical burndown'!A133,Queries!K:K)
-SUMIF(Queries!N:N,'historical burndown'!A133,Queries!Q:Q))</f>
        <v>191951</v>
      </c>
      <c r="D133" s="2">
        <f>SUMIF(Queries!A:A,'historical burndown'!A133,Queries!D:D)
+(SUMIF(Queries!H:H,'historical burndown'!A133,Queries!L:L)
-SUMIF(Queries!N:N,'historical burndown'!A133,Queries!R:R))</f>
        <v>930890</v>
      </c>
    </row>
    <row r="134" spans="1:4" x14ac:dyDescent="0.25">
      <c r="A134" s="1">
        <v>44394</v>
      </c>
      <c r="B134" s="2">
        <f>SUMIF(Queries!A:A,'historical burndown'!A134,Queries!B:B)
+(SUMIF(Queries!H:H,'historical burndown'!A134,Queries!J:J)
-SUMIF(Queries!N:N,'historical burndown'!A134,Queries!P:P))</f>
        <v>1141403</v>
      </c>
      <c r="C134" s="2">
        <f>SUMIF(Queries!A:A,'historical burndown'!A134,Queries!C:C)
+(SUMIF(Queries!H:H,'historical burndown'!A134,Queries!K:K)
-SUMIF(Queries!N:N,'historical burndown'!A134,Queries!Q:Q))</f>
        <v>194307</v>
      </c>
      <c r="D134" s="2">
        <f>SUMIF(Queries!A:A,'historical burndown'!A134,Queries!D:D)
+(SUMIF(Queries!H:H,'historical burndown'!A134,Queries!L:L)
-SUMIF(Queries!N:N,'historical burndown'!A134,Queries!R:R))</f>
        <v>947096</v>
      </c>
    </row>
    <row r="135" spans="1:4" x14ac:dyDescent="0.25">
      <c r="A135" s="1">
        <v>44401</v>
      </c>
      <c r="B135" s="2">
        <f>SUMIF(Queries!A:A,'historical burndown'!A135,Queries!B:B)
+SUMIF(Queries!H:H,'historical burndown'!A135,Queries!J:J)
-SUMIF(Queries!N:N,'historical burndown'!A135,Queries!P:P)</f>
        <v>1157330</v>
      </c>
      <c r="C135" s="2">
        <f>SUMIF(Queries!A:A,'historical burndown'!A135,Queries!C:C)
+(SUMIF(Queries!H:H,'historical burndown'!A135,Queries!K:K)
-SUMIF(Queries!N:N,'historical burndown'!A135,Queries!Q:Q))</f>
        <v>196714</v>
      </c>
      <c r="D135" s="2">
        <f>SUMIF(Queries!A:A,'historical burndown'!A135,Queries!D:D)
+(SUMIF(Queries!H:H,'historical burndown'!A135,Queries!L:L)
-SUMIF(Queries!N:N,'historical burndown'!A135,Queries!R:R))</f>
        <v>960616</v>
      </c>
    </row>
    <row r="136" spans="1:4" x14ac:dyDescent="0.25">
      <c r="A136" s="1">
        <v>44408</v>
      </c>
      <c r="B136" s="2">
        <f>SUMIF(Queries!A:A,'historical burndown'!A136,Queries!B:B)
+(SUMIF(Queries!H:H,'historical burndown'!A136,Queries!J:J)
-SUMIF(Queries!N:N,'historical burndown'!A136,Queries!P:P))</f>
        <v>1175141</v>
      </c>
      <c r="C136" s="2">
        <f>SUMIF(Queries!A:A,'historical burndown'!A136,Queries!C:C)
+(SUMIF(Queries!H:H,'historical burndown'!A136,Queries!K:K)
-SUMIF(Queries!N:N,'historical burndown'!A136,Queries!Q:Q))</f>
        <v>203203</v>
      </c>
      <c r="D136" s="2">
        <f>SUMIF(Queries!A:A,'historical burndown'!A136,Queries!D:D)
+(SUMIF(Queries!H:H,'historical burndown'!A136,Queries!L:L)
-SUMIF(Queries!N:N,'historical burndown'!A136,Queries!R:R))</f>
        <v>971938</v>
      </c>
    </row>
    <row r="137" spans="1:4" x14ac:dyDescent="0.25">
      <c r="A137" s="1">
        <v>44415</v>
      </c>
      <c r="B137" s="2">
        <f>SUMIF(Queries!A:A,'historical burndown'!A137,Queries!B:B)
+SUMIF(Queries!H:H,'historical burndown'!A137,Queries!J:J)
-SUMIF(Queries!N:N,'historical burndown'!A137,Queries!P:P)</f>
        <v>1189642</v>
      </c>
      <c r="C137" s="2">
        <f>SUMIF(Queries!A:A,'historical burndown'!A137,Queries!C:C)
+(SUMIF(Queries!H:H,'historical burndown'!A137,Queries!K:K)
-SUMIF(Queries!N:N,'historical burndown'!A137,Queries!Q:Q))</f>
        <v>205862</v>
      </c>
      <c r="D137" s="2">
        <f>SUMIF(Queries!A:A,'historical burndown'!A137,Queries!D:D)
+(SUMIF(Queries!H:H,'historical burndown'!A137,Queries!L:L)
-SUMIF(Queries!N:N,'historical burndown'!A137,Queries!R:R))</f>
        <v>983780</v>
      </c>
    </row>
    <row r="138" spans="1:4" x14ac:dyDescent="0.25">
      <c r="A138" s="1">
        <v>44422</v>
      </c>
      <c r="B138" s="2">
        <f>SUMIF(Queries!A:A,'historical burndown'!A138,Queries!B:B)
+(SUMIF(Queries!H:H,'historical burndown'!A138,Queries!J:J)
-SUMIF(Queries!N:N,'historical burndown'!A138,Queries!P:P))</f>
        <v>1200907</v>
      </c>
      <c r="C138" s="2">
        <f>SUMIF(Queries!A:A,'historical burndown'!A138,Queries!C:C)
+(SUMIF(Queries!H:H,'historical burndown'!A138,Queries!K:K)
-SUMIF(Queries!N:N,'historical burndown'!A138,Queries!Q:Q))</f>
        <v>206076</v>
      </c>
      <c r="D138" s="2">
        <f>SUMIF(Queries!A:A,'historical burndown'!A138,Queries!D:D)
+(SUMIF(Queries!H:H,'historical burndown'!A138,Queries!L:L)
-SUMIF(Queries!N:N,'historical burndown'!A138,Queries!R:R))</f>
        <v>994831</v>
      </c>
    </row>
    <row r="139" spans="1:4" x14ac:dyDescent="0.25">
      <c r="A139" s="1">
        <v>44429</v>
      </c>
      <c r="B139" s="2">
        <f>SUMIF(Queries!A:A,'historical burndown'!A139,Queries!B:B)
+SUMIF(Queries!H:H,'historical burndown'!A139,Queries!J:J)
-SUMIF(Queries!N:N,'historical burndown'!A139,Queries!P:P)</f>
        <v>1212157</v>
      </c>
      <c r="C139" s="2">
        <f>SUMIF(Queries!A:A,'historical burndown'!A139,Queries!C:C)
+(SUMIF(Queries!H:H,'historical burndown'!A139,Queries!K:K)
-SUMIF(Queries!N:N,'historical burndown'!A139,Queries!Q:Q))</f>
        <v>209148</v>
      </c>
      <c r="D139" s="2">
        <f>SUMIF(Queries!A:A,'historical burndown'!A139,Queries!D:D)
+(SUMIF(Queries!H:H,'historical burndown'!A139,Queries!L:L)
-SUMIF(Queries!N:N,'historical burndown'!A139,Queries!R:R))</f>
        <v>1003009</v>
      </c>
    </row>
    <row r="140" spans="1:4" x14ac:dyDescent="0.25">
      <c r="A140" s="1">
        <v>44436</v>
      </c>
      <c r="B140" s="2">
        <f>SUMIF(Queries!A:A,'historical burndown'!A140,Queries!B:B)
+(SUMIF(Queries!H:H,'historical burndown'!A140,Queries!J:J)
-SUMIF(Queries!N:N,'historical burndown'!A140,Queries!P:P))</f>
        <v>1239457</v>
      </c>
      <c r="C140" s="2">
        <f>SUMIF(Queries!A:A,'historical burndown'!A140,Queries!C:C)
+(SUMIF(Queries!H:H,'historical burndown'!A140,Queries!K:K)
-SUMIF(Queries!N:N,'historical burndown'!A140,Queries!Q:Q))</f>
        <v>211656</v>
      </c>
      <c r="D140" s="2">
        <f>SUMIF(Queries!A:A,'historical burndown'!A140,Queries!D:D)
+(SUMIF(Queries!H:H,'historical burndown'!A140,Queries!L:L)
-SUMIF(Queries!N:N,'historical burndown'!A140,Queries!R:R))</f>
        <v>1027801</v>
      </c>
    </row>
    <row r="141" spans="1:4" x14ac:dyDescent="0.25">
      <c r="A141" s="1">
        <v>44443</v>
      </c>
      <c r="B141" s="2">
        <f>SUMIF(Queries!A:A,'historical burndown'!A141,Queries!B:B)
+SUMIF(Queries!H:H,'historical burndown'!A141,Queries!J:J)
-SUMIF(Queries!N:N,'historical burndown'!A141,Queries!P:P)</f>
        <v>1249384</v>
      </c>
      <c r="C141" s="2">
        <f>SUMIF(Queries!A:A,'historical burndown'!A141,Queries!C:C)
+(SUMIF(Queries!H:H,'historical burndown'!A141,Queries!K:K)
-SUMIF(Queries!N:N,'historical burndown'!A141,Queries!Q:Q))</f>
        <v>214175</v>
      </c>
      <c r="D141" s="2">
        <f>SUMIF(Queries!A:A,'historical burndown'!A141,Queries!D:D)
+(SUMIF(Queries!H:H,'historical burndown'!A141,Queries!L:L)
-SUMIF(Queries!N:N,'historical burndown'!A141,Queries!R:R))</f>
        <v>1035209</v>
      </c>
    </row>
    <row r="142" spans="1:4" x14ac:dyDescent="0.25">
      <c r="A142" s="1">
        <v>44450</v>
      </c>
      <c r="B142" s="2">
        <f>SUMIF(Queries!A:A,'historical burndown'!A142,Queries!B:B)
+(SUMIF(Queries!H:H,'historical burndown'!A142,Queries!J:J)
-SUMIF(Queries!N:N,'historical burndown'!A142,Queries!P:P))</f>
        <v>1253083</v>
      </c>
      <c r="C142" s="2">
        <f>SUMIF(Queries!A:A,'historical burndown'!A142,Queries!C:C)
+(SUMIF(Queries!H:H,'historical burndown'!A142,Queries!K:K)
-SUMIF(Queries!N:N,'historical burndown'!A142,Queries!Q:Q))</f>
        <v>215175</v>
      </c>
      <c r="D142" s="2">
        <f>SUMIF(Queries!A:A,'historical burndown'!A142,Queries!D:D)
+(SUMIF(Queries!H:H,'historical burndown'!A142,Queries!L:L)
-SUMIF(Queries!N:N,'historical burndown'!A142,Queries!R:R))</f>
        <v>1037908</v>
      </c>
    </row>
    <row r="143" spans="1:4" x14ac:dyDescent="0.25">
      <c r="A143" s="1">
        <v>44457</v>
      </c>
      <c r="B143" s="2">
        <f>SUMIF(Queries!A:A,'historical burndown'!A143,Queries!B:B)
+SUMIF(Queries!H:H,'historical burndown'!A143,Queries!J:J)
-SUMIF(Queries!N:N,'historical burndown'!A143,Queries!P:P)</f>
        <v>1247635</v>
      </c>
      <c r="C143" s="2">
        <f>SUMIF(Queries!A:A,'historical burndown'!A143,Queries!C:C)
+(SUMIF(Queries!H:H,'historical burndown'!A143,Queries!K:K)
-SUMIF(Queries!N:N,'historical burndown'!A143,Queries!Q:Q))</f>
        <v>213238</v>
      </c>
      <c r="D143" s="2">
        <f>SUMIF(Queries!A:A,'historical burndown'!A143,Queries!D:D)
+(SUMIF(Queries!H:H,'historical burndown'!A143,Queries!L:L)
-SUMIF(Queries!N:N,'historical burndown'!A143,Queries!R:R))</f>
        <v>1034397</v>
      </c>
    </row>
    <row r="144" spans="1:4" x14ac:dyDescent="0.25">
      <c r="A144" s="1">
        <v>44464</v>
      </c>
      <c r="B144" s="2">
        <f>SUMIF(Queries!A:A,'historical burndown'!A144,Queries!B:B)
+(SUMIF(Queries!H:H,'historical burndown'!A144,Queries!J:J)
-SUMIF(Queries!N:N,'historical burndown'!A144,Queries!P:P))</f>
        <v>1241801</v>
      </c>
      <c r="C144" s="2">
        <f>SUMIF(Queries!A:A,'historical burndown'!A144,Queries!C:C)
+(SUMIF(Queries!H:H,'historical burndown'!A144,Queries!K:K)
-SUMIF(Queries!N:N,'historical burndown'!A144,Queries!Q:Q))</f>
        <v>210475</v>
      </c>
      <c r="D144" s="2">
        <f>SUMIF(Queries!A:A,'historical burndown'!A144,Queries!D:D)
+(SUMIF(Queries!H:H,'historical burndown'!A144,Queries!L:L)
-SUMIF(Queries!N:N,'historical burndown'!A144,Queries!R:R))</f>
        <v>1031326</v>
      </c>
    </row>
    <row r="145" spans="1:4" x14ac:dyDescent="0.25">
      <c r="A145" s="1">
        <v>44471</v>
      </c>
      <c r="B145" s="2">
        <f>SUMIF(Queries!A:A,'historical burndown'!A145,Queries!B:B)
+SUMIF(Queries!H:H,'historical burndown'!A145,Queries!J:J)
-SUMIF(Queries!N:N,'historical burndown'!A145,Queries!P:P)</f>
        <v>1237092</v>
      </c>
      <c r="C145" s="2">
        <f>SUMIF(Queries!A:A,'historical burndown'!A145,Queries!C:C)
+(SUMIF(Queries!H:H,'historical burndown'!A145,Queries!K:K)
-SUMIF(Queries!N:N,'historical burndown'!A145,Queries!Q:Q))</f>
        <v>207605</v>
      </c>
      <c r="D145" s="2">
        <f>SUMIF(Queries!A:A,'historical burndown'!A145,Queries!D:D)
+(SUMIF(Queries!H:H,'historical burndown'!A145,Queries!L:L)
-SUMIF(Queries!N:N,'historical burndown'!A145,Queries!R:R))</f>
        <v>1029487</v>
      </c>
    </row>
    <row r="146" spans="1:4" x14ac:dyDescent="0.25">
      <c r="A146" s="1">
        <v>44478</v>
      </c>
      <c r="B146" s="2">
        <f>SUMIF(Queries!A:A,'historical burndown'!A146,Queries!B:B)
+(SUMIF(Queries!H:H,'historical burndown'!A146,Queries!J:J)
-SUMIF(Queries!N:N,'historical burndown'!A146,Queries!P:P))</f>
        <v>1229084</v>
      </c>
      <c r="C146" s="2">
        <f>SUMIF(Queries!A:A,'historical burndown'!A146,Queries!C:C)
+(SUMIF(Queries!H:H,'historical burndown'!A146,Queries!K:K)
-SUMIF(Queries!N:N,'historical burndown'!A146,Queries!Q:Q))</f>
        <v>202498</v>
      </c>
      <c r="D146" s="2">
        <f>SUMIF(Queries!A:A,'historical burndown'!A146,Queries!D:D)
+(SUMIF(Queries!H:H,'historical burndown'!A146,Queries!L:L)
-SUMIF(Queries!N:N,'historical burndown'!A146,Queries!R:R))</f>
        <v>1026586</v>
      </c>
    </row>
    <row r="147" spans="1:4" x14ac:dyDescent="0.25">
      <c r="A147" s="1">
        <v>44485</v>
      </c>
      <c r="B147" s="2">
        <f>SUMIF(Queries!A:A,'historical burndown'!A147,Queries!B:B)
+SUMIF(Queries!H:H,'historical burndown'!A147,Queries!J:J)
-SUMIF(Queries!N:N,'historical burndown'!A147,Queries!P:P)</f>
        <v>1223934</v>
      </c>
      <c r="C147" s="2">
        <f>SUMIF(Queries!A:A,'historical burndown'!A147,Queries!C:C)
+(SUMIF(Queries!H:H,'historical burndown'!A147,Queries!K:K)
-SUMIF(Queries!N:N,'historical burndown'!A147,Queries!Q:Q))</f>
        <v>200235</v>
      </c>
      <c r="D147" s="2">
        <f>SUMIF(Queries!A:A,'historical burndown'!A147,Queries!D:D)
+(SUMIF(Queries!H:H,'historical burndown'!A147,Queries!L:L)
-SUMIF(Queries!N:N,'historical burndown'!A147,Queries!R:R))</f>
        <v>1023699</v>
      </c>
    </row>
    <row r="148" spans="1:4" x14ac:dyDescent="0.25">
      <c r="A148" s="1">
        <v>44492</v>
      </c>
      <c r="B148" s="2">
        <f>SUMIF(Queries!A:A,'historical burndown'!A148,Queries!B:B)
+(SUMIF(Queries!H:H,'historical burndown'!A148,Queries!J:J)
-SUMIF(Queries!N:N,'historical burndown'!A148,Queries!P:P))</f>
        <v>1215296</v>
      </c>
      <c r="C148" s="2">
        <f>SUMIF(Queries!A:A,'historical burndown'!A148,Queries!C:C)
+(SUMIF(Queries!H:H,'historical burndown'!A148,Queries!K:K)
-SUMIF(Queries!N:N,'historical burndown'!A148,Queries!Q:Q))</f>
        <v>193911</v>
      </c>
      <c r="D148" s="2">
        <f>SUMIF(Queries!A:A,'historical burndown'!A148,Queries!D:D)
+(SUMIF(Queries!H:H,'historical burndown'!A148,Queries!L:L)
-SUMIF(Queries!N:N,'historical burndown'!A148,Queries!R:R))</f>
        <v>1021385</v>
      </c>
    </row>
    <row r="149" spans="1:4" x14ac:dyDescent="0.25">
      <c r="A149" s="1">
        <v>44499</v>
      </c>
      <c r="B149" s="2">
        <f>SUMIF(Queries!A:A,'historical burndown'!A149,Queries!B:B)
+SUMIF(Queries!H:H,'historical burndown'!A149,Queries!J:J)
-SUMIF(Queries!N:N,'historical burndown'!A149,Queries!P:P)</f>
        <v>1211041</v>
      </c>
      <c r="C149" s="2">
        <f>SUMIF(Queries!A:A,'historical burndown'!A149,Queries!C:C)
+(SUMIF(Queries!H:H,'historical burndown'!A149,Queries!K:K)
-SUMIF(Queries!N:N,'historical burndown'!A149,Queries!Q:Q))</f>
        <v>189425</v>
      </c>
      <c r="D149" s="2">
        <f>SUMIF(Queries!A:A,'historical burndown'!A149,Queries!D:D)
+(SUMIF(Queries!H:H,'historical burndown'!A149,Queries!L:L)
-SUMIF(Queries!N:N,'historical burndown'!A149,Queries!R:R))</f>
        <v>1021616</v>
      </c>
    </row>
    <row r="150" spans="1:4" x14ac:dyDescent="0.25">
      <c r="A150" s="1">
        <v>44506</v>
      </c>
      <c r="B150" s="2">
        <f>SUMIF(Queries!A:A,'historical burndown'!A150,Queries!B:B)
+(SUMIF(Queries!H:H,'historical burndown'!A150,Queries!J:J)
-SUMIF(Queries!N:N,'historical burndown'!A150,Queries!P:P))</f>
        <v>1212961</v>
      </c>
      <c r="C150" s="2">
        <f>SUMIF(Queries!A:A,'historical burndown'!A150,Queries!C:C)
+(SUMIF(Queries!H:H,'historical burndown'!A150,Queries!K:K)
-SUMIF(Queries!N:N,'historical burndown'!A150,Queries!Q:Q))</f>
        <v>187204</v>
      </c>
      <c r="D150" s="2">
        <f>SUMIF(Queries!A:A,'historical burndown'!A150,Queries!D:D)
+(SUMIF(Queries!H:H,'historical burndown'!A150,Queries!L:L)
-SUMIF(Queries!N:N,'historical burndown'!A150,Queries!R:R))</f>
        <v>1025757</v>
      </c>
    </row>
    <row r="151" spans="1:4" x14ac:dyDescent="0.25">
      <c r="A151" s="1">
        <v>44513</v>
      </c>
      <c r="B151" s="2">
        <f>SUMIF(Queries!A:A,'historical burndown'!A151,Queries!B:B)
+SUMIF(Queries!H:H,'historical burndown'!A151,Queries!J:J)
-SUMIF(Queries!N:N,'historical burndown'!A151,Queries!P:P)</f>
        <v>1212512</v>
      </c>
      <c r="C151" s="2">
        <f>SUMIF(Queries!A:A,'historical burndown'!A151,Queries!C:C)
+(SUMIF(Queries!H:H,'historical burndown'!A151,Queries!K:K)
-SUMIF(Queries!N:N,'historical burndown'!A151,Queries!Q:Q))</f>
        <v>186577</v>
      </c>
      <c r="D151" s="2">
        <f>SUMIF(Queries!A:A,'historical burndown'!A151,Queries!D:D)
+(SUMIF(Queries!H:H,'historical burndown'!A151,Queries!L:L)
-SUMIF(Queries!N:N,'historical burndown'!A151,Queries!R:R))</f>
        <v>1025935</v>
      </c>
    </row>
    <row r="152" spans="1:4" x14ac:dyDescent="0.25">
      <c r="A152" s="1">
        <v>44520</v>
      </c>
      <c r="B152" s="2">
        <f>SUMIF(Queries!A:A,'historical burndown'!A152,Queries!B:B)
+(SUMIF(Queries!H:H,'historical burndown'!A152,Queries!J:J)
-SUMIF(Queries!N:N,'historical burndown'!A152,Queries!P:P))</f>
        <v>1118302</v>
      </c>
      <c r="C152" s="2">
        <f>SUMIF(Queries!A:A,'historical burndown'!A152,Queries!C:C)
+(SUMIF(Queries!H:H,'historical burndown'!A152,Queries!K:K)
-SUMIF(Queries!N:N,'historical burndown'!A152,Queries!Q:Q))</f>
        <v>182244</v>
      </c>
      <c r="D152" s="2">
        <f>SUMIF(Queries!A:A,'historical burndown'!A152,Queries!D:D)
+(SUMIF(Queries!H:H,'historical burndown'!A152,Queries!L:L)
-SUMIF(Queries!N:N,'historical burndown'!A152,Queries!R:R))</f>
        <v>936058</v>
      </c>
    </row>
    <row r="153" spans="1:4" x14ac:dyDescent="0.25">
      <c r="A153" s="1">
        <v>44527</v>
      </c>
      <c r="B153" s="2">
        <f>SUMIF(Queries!A:A,'historical burndown'!A153,Queries!B:B)
+SUMIF(Queries!H:H,'historical burndown'!A153,Queries!J:J)
-SUMIF(Queries!N:N,'historical burndown'!A153,Queries!P:P)</f>
        <v>1116572</v>
      </c>
      <c r="C153" s="2">
        <f>SUMIF(Queries!A:A,'historical burndown'!A153,Queries!C:C)
+(SUMIF(Queries!H:H,'historical burndown'!A153,Queries!K:K)
-SUMIF(Queries!N:N,'historical burndown'!A153,Queries!Q:Q))</f>
        <v>179791</v>
      </c>
      <c r="D153" s="2">
        <f>SUMIF(Queries!A:A,'historical burndown'!A153,Queries!D:D)
+(SUMIF(Queries!H:H,'historical burndown'!A153,Queries!L:L)
-SUMIF(Queries!N:N,'historical burndown'!A153,Queries!R:R))</f>
        <v>936781</v>
      </c>
    </row>
    <row r="154" spans="1:4" x14ac:dyDescent="0.25">
      <c r="A154" s="1">
        <v>44534</v>
      </c>
      <c r="B154" s="2">
        <f>SUMIF(Queries!A:A,'historical burndown'!A154,Queries!B:B)
+(SUMIF(Queries!H:H,'historical burndown'!A154,Queries!J:J)
-SUMIF(Queries!N:N,'historical burndown'!A154,Queries!P:P))</f>
        <v>1113503</v>
      </c>
      <c r="C154" s="2">
        <f>SUMIF(Queries!A:A,'historical burndown'!A154,Queries!C:C)
+(SUMIF(Queries!H:H,'historical burndown'!A154,Queries!K:K)
-SUMIF(Queries!N:N,'historical burndown'!A154,Queries!Q:Q))</f>
        <v>176854</v>
      </c>
      <c r="D154" s="2">
        <f>SUMIF(Queries!A:A,'historical burndown'!A154,Queries!D:D)
+(SUMIF(Queries!H:H,'historical burndown'!A154,Queries!L:L)
-SUMIF(Queries!N:N,'historical burndown'!A154,Queries!R:R))</f>
        <v>936649</v>
      </c>
    </row>
    <row r="155" spans="1:4" x14ac:dyDescent="0.25">
      <c r="A155" s="1">
        <v>44541</v>
      </c>
      <c r="B155" s="2">
        <f>SUMIF(Queries!A:A,'historical burndown'!A155,Queries!B:B)
+SUMIF(Queries!H:H,'historical burndown'!A155,Queries!J:J)
-SUMIF(Queries!N:N,'historical burndown'!A155,Queries!P:P)</f>
        <v>1111553</v>
      </c>
      <c r="C155" s="2">
        <f>SUMIF(Queries!A:A,'historical burndown'!A155,Queries!C:C)
+(SUMIF(Queries!H:H,'historical burndown'!A155,Queries!K:K)
-SUMIF(Queries!N:N,'historical burndown'!A155,Queries!Q:Q))</f>
        <v>176135</v>
      </c>
      <c r="D155" s="2">
        <f>SUMIF(Queries!A:A,'historical burndown'!A155,Queries!D:D)
+(SUMIF(Queries!H:H,'historical burndown'!A155,Queries!L:L)
-SUMIF(Queries!N:N,'historical burndown'!A155,Queries!R:R))</f>
        <v>935418</v>
      </c>
    </row>
    <row r="156" spans="1:4" x14ac:dyDescent="0.25">
      <c r="A156" s="1">
        <v>44548</v>
      </c>
      <c r="B156" s="2">
        <f>SUMIF(Queries!A:A,'historical burndown'!A156,Queries!B:B)
+(SUMIF(Queries!H:H,'historical burndown'!A156,Queries!J:J)
-SUMIF(Queries!N:N,'historical burndown'!A156,Queries!P:P))</f>
        <v>1107632</v>
      </c>
      <c r="C156" s="2">
        <f>SUMIF(Queries!A:A,'historical burndown'!A156,Queries!C:C)
+(SUMIF(Queries!H:H,'historical burndown'!A156,Queries!K:K)
-SUMIF(Queries!N:N,'historical burndown'!A156,Queries!Q:Q))</f>
        <v>174585</v>
      </c>
      <c r="D156" s="2">
        <f>SUMIF(Queries!A:A,'historical burndown'!A156,Queries!D:D)
+(SUMIF(Queries!H:H,'historical burndown'!A156,Queries!L:L)
-SUMIF(Queries!N:N,'historical burndown'!A156,Queries!R:R))</f>
        <v>933047</v>
      </c>
    </row>
    <row r="157" spans="1:4" x14ac:dyDescent="0.25">
      <c r="A157" s="1">
        <v>44555</v>
      </c>
      <c r="B157" s="2">
        <f>SUMIF(Queries!A:A,'historical burndown'!A157,Queries!B:B)
+SUMIF(Queries!H:H,'historical burndown'!A157,Queries!J:J)
-SUMIF(Queries!N:N,'historical burndown'!A157,Queries!P:P)</f>
        <v>1111509</v>
      </c>
      <c r="C157" s="2">
        <f>SUMIF(Queries!A:A,'historical burndown'!A157,Queries!C:C)
+(SUMIF(Queries!H:H,'historical burndown'!A157,Queries!K:K)
-SUMIF(Queries!N:N,'historical burndown'!A157,Queries!Q:Q))</f>
        <v>178858</v>
      </c>
      <c r="D157" s="2">
        <f>SUMIF(Queries!A:A,'historical burndown'!A157,Queries!D:D)
+(SUMIF(Queries!H:H,'historical burndown'!A157,Queries!L:L)
-SUMIF(Queries!N:N,'historical burndown'!A157,Queries!R:R))</f>
        <v>932651</v>
      </c>
    </row>
    <row r="158" spans="1:4" x14ac:dyDescent="0.25">
      <c r="A158" s="1">
        <v>44562</v>
      </c>
      <c r="B158" s="2">
        <f>SUMIF(Queries!A:A,'historical burndown'!A158,Queries!B:B)
+(SUMIF(Queries!H:H,'historical burndown'!A158,Queries!J:J)
-SUMIF(Queries!N:N,'historical burndown'!A158,Queries!P:P))</f>
        <v>1117167</v>
      </c>
      <c r="C158" s="2">
        <f>SUMIF(Queries!A:A,'historical burndown'!A158,Queries!C:C)
+(SUMIF(Queries!H:H,'historical burndown'!A158,Queries!K:K)
-SUMIF(Queries!N:N,'historical burndown'!A158,Queries!Q:Q))</f>
        <v>185180</v>
      </c>
      <c r="D158" s="2">
        <f>SUMIF(Queries!A:A,'historical burndown'!A158,Queries!D:D)
+(SUMIF(Queries!H:H,'historical burndown'!A158,Queries!L:L)
-SUMIF(Queries!N:N,'historical burndown'!A158,Queries!R:R))</f>
        <v>931987</v>
      </c>
    </row>
    <row r="159" spans="1:4" x14ac:dyDescent="0.25">
      <c r="A159" s="1">
        <v>44569</v>
      </c>
      <c r="B159" s="2">
        <f>SUMIF(Queries!A:A,'historical burndown'!A159,Queries!B:B)
+SUMIF(Queries!H:H,'historical burndown'!A159,Queries!J:J)
-SUMIF(Queries!N:N,'historical burndown'!A159,Queries!P:P)</f>
        <v>1118093</v>
      </c>
      <c r="C159" s="2">
        <f>SUMIF(Queries!A:A,'historical burndown'!A159,Queries!C:C)
+(SUMIF(Queries!H:H,'historical burndown'!A159,Queries!K:K)
-SUMIF(Queries!N:N,'historical burndown'!A159,Queries!Q:Q))</f>
        <v>187454</v>
      </c>
      <c r="D159" s="2">
        <f>SUMIF(Queries!A:A,'historical burndown'!A159,Queries!D:D)
+(SUMIF(Queries!H:H,'historical burndown'!A159,Queries!L:L)
-SUMIF(Queries!N:N,'historical burndown'!A159,Queries!R:R))</f>
        <v>930639</v>
      </c>
    </row>
    <row r="160" spans="1:4" x14ac:dyDescent="0.25">
      <c r="A160" s="1">
        <v>44576</v>
      </c>
      <c r="B160" s="2">
        <f>SUMIF(Queries!A:A,'historical burndown'!A160,Queries!B:B)
+(SUMIF(Queries!H:H,'historical burndown'!A160,Queries!J:J)
-SUMIF(Queries!N:N,'historical burndown'!A160,Queries!P:P))</f>
        <v>1115252</v>
      </c>
      <c r="C160" s="2">
        <f>SUMIF(Queries!A:A,'historical burndown'!A160,Queries!C:C)
+(SUMIF(Queries!H:H,'historical burndown'!A160,Queries!K:K)
-SUMIF(Queries!N:N,'historical burndown'!A160,Queries!Q:Q))</f>
        <v>187000</v>
      </c>
      <c r="D160" s="2">
        <f>SUMIF(Queries!A:A,'historical burndown'!A160,Queries!D:D)
+(SUMIF(Queries!H:H,'historical burndown'!A160,Queries!L:L)
-SUMIF(Queries!N:N,'historical burndown'!A160,Queries!R:R))</f>
        <v>928252</v>
      </c>
    </row>
    <row r="161" spans="1:4" x14ac:dyDescent="0.25">
      <c r="A161" s="1">
        <v>44583</v>
      </c>
      <c r="B161" s="2">
        <f>SUMIF(Queries!A:A,'historical burndown'!A161,Queries!B:B)
+SUMIF(Queries!H:H,'historical burndown'!A161,Queries!J:J)
-SUMIF(Queries!N:N,'historical burndown'!A161,Queries!P:P)</f>
        <v>1110862</v>
      </c>
      <c r="C161" s="2">
        <f>SUMIF(Queries!A:A,'historical burndown'!A161,Queries!C:C)
+(SUMIF(Queries!H:H,'historical burndown'!A161,Queries!K:K)
-SUMIF(Queries!N:N,'historical burndown'!A161,Queries!Q:Q))</f>
        <v>186438</v>
      </c>
      <c r="D161" s="2">
        <f>SUMIF(Queries!A:A,'historical burndown'!A161,Queries!D:D)
+(SUMIF(Queries!H:H,'historical burndown'!A161,Queries!L:L)
-SUMIF(Queries!N:N,'historical burndown'!A161,Queries!R:R))</f>
        <v>924424</v>
      </c>
    </row>
    <row r="162" spans="1:4" x14ac:dyDescent="0.25">
      <c r="A162" s="1">
        <v>44590</v>
      </c>
      <c r="B162" s="2">
        <f>SUMIF(Queries!A:A,'historical burndown'!A162,Queries!B:B)
+(SUMIF(Queries!H:H,'historical burndown'!A162,Queries!J:J)
-SUMIF(Queries!N:N,'historical burndown'!A162,Queries!P:P))</f>
        <v>1109598</v>
      </c>
      <c r="C162" s="2">
        <f>SUMIF(Queries!A:A,'historical burndown'!A162,Queries!C:C)
+(SUMIF(Queries!H:H,'historical burndown'!A162,Queries!K:K)
-SUMIF(Queries!N:N,'historical burndown'!A162,Queries!Q:Q))</f>
        <v>185288</v>
      </c>
      <c r="D162" s="2">
        <f>SUMIF(Queries!A:A,'historical burndown'!A162,Queries!D:D)
+(SUMIF(Queries!H:H,'historical burndown'!A162,Queries!L:L)
-SUMIF(Queries!N:N,'historical burndown'!A162,Queries!R:R))</f>
        <v>924310</v>
      </c>
    </row>
    <row r="163" spans="1:4" x14ac:dyDescent="0.25">
      <c r="A163" s="1">
        <v>44597</v>
      </c>
      <c r="B163" s="2">
        <f>SUMIF(Queries!A:A,'historical burndown'!A163,Queries!B:B)
+SUMIF(Queries!H:H,'historical burndown'!A163,Queries!J:J)
-SUMIF(Queries!N:N,'historical burndown'!A163,Queries!P:P)</f>
        <v>1105242</v>
      </c>
      <c r="C163" s="2">
        <f>SUMIF(Queries!A:A,'historical burndown'!A163,Queries!C:C)
+(SUMIF(Queries!H:H,'historical burndown'!A163,Queries!K:K)
-SUMIF(Queries!N:N,'historical burndown'!A163,Queries!Q:Q))</f>
        <v>182622</v>
      </c>
      <c r="D163" s="2">
        <f>SUMIF(Queries!A:A,'historical burndown'!A163,Queries!D:D)
+(SUMIF(Queries!H:H,'historical burndown'!A163,Queries!L:L)
-SUMIF(Queries!N:N,'historical burndown'!A163,Queries!R:R))</f>
        <v>922620</v>
      </c>
    </row>
    <row r="164" spans="1:4" x14ac:dyDescent="0.25">
      <c r="A164" s="1">
        <v>44604</v>
      </c>
      <c r="B164" s="2">
        <f>SUMIF(Queries!A:A,'historical burndown'!A164,Queries!B:B)
+(SUMIF(Queries!H:H,'historical burndown'!A164,Queries!J:J)
-SUMIF(Queries!N:N,'historical burndown'!A164,Queries!P:P))</f>
        <v>1099881</v>
      </c>
      <c r="C164" s="2">
        <f>SUMIF(Queries!A:A,'historical burndown'!A164,Queries!C:C)
+(SUMIF(Queries!H:H,'historical burndown'!A164,Queries!K:K)
-SUMIF(Queries!N:N,'historical burndown'!A164,Queries!Q:Q))</f>
        <v>178953</v>
      </c>
      <c r="D164" s="2">
        <f>SUMIF(Queries!A:A,'historical burndown'!A164,Queries!D:D)
+(SUMIF(Queries!H:H,'historical burndown'!A164,Queries!L:L)
-SUMIF(Queries!N:N,'historical burndown'!A164,Queries!R:R))</f>
        <v>920928</v>
      </c>
    </row>
    <row r="165" spans="1:4" x14ac:dyDescent="0.25">
      <c r="A165" s="1">
        <v>44611</v>
      </c>
      <c r="B165" s="2">
        <f>SUMIF(Queries!A:A,'historical burndown'!A165,Queries!B:B)
+SUMIF(Queries!H:H,'historical burndown'!A165,Queries!J:J)
-SUMIF(Queries!N:N,'historical burndown'!A165,Queries!P:P)</f>
        <v>1092800</v>
      </c>
      <c r="C165" s="2">
        <f>SUMIF(Queries!A:A,'historical burndown'!A165,Queries!C:C)
+(SUMIF(Queries!H:H,'historical burndown'!A165,Queries!K:K)
-SUMIF(Queries!N:N,'historical burndown'!A165,Queries!Q:Q))</f>
        <v>174363</v>
      </c>
      <c r="D165" s="2">
        <f>SUMIF(Queries!A:A,'historical burndown'!A165,Queries!D:D)
+(SUMIF(Queries!H:H,'historical burndown'!A165,Queries!L:L)
-SUMIF(Queries!N:N,'historical burndown'!A165,Queries!R:R))</f>
        <v>918437</v>
      </c>
    </row>
    <row r="166" spans="1:4" x14ac:dyDescent="0.25">
      <c r="A166" s="1">
        <v>44618</v>
      </c>
      <c r="B166" s="2">
        <f>SUMIF(Queries!A:A,'historical burndown'!A166,Queries!B:B)
+(SUMIF(Queries!H:H,'historical burndown'!A166,Queries!J:J)
-SUMIF(Queries!N:N,'historical burndown'!A166,Queries!P:P))</f>
        <v>1085125</v>
      </c>
      <c r="C166" s="2">
        <f>SUMIF(Queries!A:A,'historical burndown'!A166,Queries!C:C)
+(SUMIF(Queries!H:H,'historical burndown'!A166,Queries!K:K)
-SUMIF(Queries!N:N,'historical burndown'!A166,Queries!Q:Q))</f>
        <v>169108</v>
      </c>
      <c r="D166" s="2">
        <f>SUMIF(Queries!A:A,'historical burndown'!A166,Queries!D:D)
+(SUMIF(Queries!H:H,'historical burndown'!A166,Queries!L:L)
-SUMIF(Queries!N:N,'historical burndown'!A166,Queries!R:R))</f>
        <v>916017</v>
      </c>
    </row>
    <row r="167" spans="1:4" x14ac:dyDescent="0.25">
      <c r="A167" s="1">
        <v>44625</v>
      </c>
      <c r="B167" s="2">
        <f>SUMIF(Queries!A:A,'historical burndown'!A167,Queries!B:B)
+SUMIF(Queries!H:H,'historical burndown'!A167,Queries!J:J)
-SUMIF(Queries!N:N,'historical burndown'!A167,Queries!P:P)</f>
        <v>1076855</v>
      </c>
      <c r="C167" s="2">
        <f>SUMIF(Queries!A:A,'historical burndown'!A167,Queries!C:C)
+(SUMIF(Queries!H:H,'historical burndown'!A167,Queries!K:K)
-SUMIF(Queries!N:N,'historical burndown'!A167,Queries!Q:Q))</f>
        <v>163683</v>
      </c>
      <c r="D167" s="2">
        <f>SUMIF(Queries!A:A,'historical burndown'!A167,Queries!D:D)
+(SUMIF(Queries!H:H,'historical burndown'!A167,Queries!L:L)
-SUMIF(Queries!N:N,'historical burndown'!A167,Queries!R:R))</f>
        <v>913172</v>
      </c>
    </row>
    <row r="168" spans="1:4" x14ac:dyDescent="0.25">
      <c r="A168" s="1">
        <v>44632</v>
      </c>
      <c r="B168" s="2">
        <f>SUMIF(Queries!A:A,'historical burndown'!A168,Queries!B:B)
+(SUMIF(Queries!H:H,'historical burndown'!A168,Queries!J:J)
-SUMIF(Queries!N:N,'historical burndown'!A168,Queries!P:P))</f>
        <v>1066616</v>
      </c>
      <c r="C168" s="2">
        <f>SUMIF(Queries!A:A,'historical burndown'!A168,Queries!C:C)
+(SUMIF(Queries!H:H,'historical burndown'!A168,Queries!K:K)
-SUMIF(Queries!N:N,'historical burndown'!A168,Queries!Q:Q))</f>
        <v>157361</v>
      </c>
      <c r="D168" s="2">
        <f>SUMIF(Queries!A:A,'historical burndown'!A168,Queries!D:D)
+(SUMIF(Queries!H:H,'historical burndown'!A168,Queries!L:L)
-SUMIF(Queries!N:N,'historical burndown'!A168,Queries!R:R))</f>
        <v>909255</v>
      </c>
    </row>
    <row r="169" spans="1:4" x14ac:dyDescent="0.25">
      <c r="A169" s="1">
        <v>44639</v>
      </c>
      <c r="B169" s="2">
        <f>SUMIF(Queries!A:A,'historical burndown'!A169,Queries!B:B)
+SUMIF(Queries!H:H,'historical burndown'!A169,Queries!J:J)
-SUMIF(Queries!N:N,'historical burndown'!A169,Queries!P:P)</f>
        <v>1056703</v>
      </c>
      <c r="C169" s="2">
        <f>SUMIF(Queries!A:A,'historical burndown'!A169,Queries!C:C)
+(SUMIF(Queries!H:H,'historical burndown'!A169,Queries!K:K)
-SUMIF(Queries!N:N,'historical burndown'!A169,Queries!Q:Q))</f>
        <v>149857</v>
      </c>
      <c r="D169" s="2">
        <f>SUMIF(Queries!A:A,'historical burndown'!A169,Queries!D:D)
+(SUMIF(Queries!H:H,'historical burndown'!A169,Queries!L:L)
-SUMIF(Queries!N:N,'historical burndown'!A169,Queries!R:R))</f>
        <v>906846</v>
      </c>
    </row>
    <row r="170" spans="1:4" x14ac:dyDescent="0.25">
      <c r="A170" s="1">
        <v>44646</v>
      </c>
      <c r="B170" s="2">
        <f>SUMIF(Queries!A:A,'historical burndown'!A170,Queries!B:B)
+(SUMIF(Queries!H:H,'historical burndown'!A170,Queries!J:J)
-SUMIF(Queries!N:N,'historical burndown'!A170,Queries!P:P))</f>
        <v>613116</v>
      </c>
      <c r="C170" s="2">
        <f>SUMIF(Queries!A:A,'historical burndown'!A170,Queries!C:C)
+(SUMIF(Queries!H:H,'historical burndown'!A170,Queries!K:K)
-SUMIF(Queries!N:N,'historical burndown'!A170,Queries!Q:Q))</f>
        <v>142433</v>
      </c>
      <c r="D170" s="2">
        <f>SUMIF(Queries!A:A,'historical burndown'!A170,Queries!D:D)
+(SUMIF(Queries!H:H,'historical burndown'!A170,Queries!L:L)
-SUMIF(Queries!N:N,'historical burndown'!A170,Queries!R:R))</f>
        <v>470683</v>
      </c>
    </row>
    <row r="171" spans="1:4" x14ac:dyDescent="0.25">
      <c r="A171" s="1">
        <v>44653</v>
      </c>
      <c r="B171" s="2">
        <f>SUMIF(Queries!A:A,'historical burndown'!A171,Queries!B:B)
+SUMIF(Queries!H:H,'historical burndown'!A171,Queries!J:J)
-SUMIF(Queries!N:N,'historical burndown'!A171,Queries!P:P)</f>
        <v>600854</v>
      </c>
      <c r="C171" s="2">
        <f>SUMIF(Queries!A:A,'historical burndown'!A171,Queries!C:C)
+(SUMIF(Queries!H:H,'historical burndown'!A171,Queries!K:K)
-SUMIF(Queries!N:N,'historical burndown'!A171,Queries!Q:Q))</f>
        <v>135053</v>
      </c>
      <c r="D171" s="2">
        <f>SUMIF(Queries!A:A,'historical burndown'!A171,Queries!D:D)
+(SUMIF(Queries!H:H,'historical burndown'!A171,Queries!L:L)
-SUMIF(Queries!N:N,'historical burndown'!A171,Queries!R:R))</f>
        <v>465801</v>
      </c>
    </row>
    <row r="172" spans="1:4" x14ac:dyDescent="0.25">
      <c r="A172" s="1">
        <v>44660</v>
      </c>
      <c r="B172" s="2">
        <f>SUMIF(Queries!A:A,'historical burndown'!A172,Queries!B:B)
+(SUMIF(Queries!H:H,'historical burndown'!A172,Queries!J:J)
-SUMIF(Queries!N:N,'historical burndown'!A172,Queries!P:P))</f>
        <v>589918</v>
      </c>
      <c r="C172" s="2">
        <f>SUMIF(Queries!A:A,'historical burndown'!A172,Queries!C:C)
+(SUMIF(Queries!H:H,'historical burndown'!A172,Queries!K:K)
-SUMIF(Queries!N:N,'historical burndown'!A172,Queries!Q:Q))</f>
        <v>127512</v>
      </c>
      <c r="D172" s="2">
        <f>SUMIF(Queries!A:A,'historical burndown'!A172,Queries!D:D)
+(SUMIF(Queries!H:H,'historical burndown'!A172,Queries!L:L)
-SUMIF(Queries!N:N,'historical burndown'!A172,Queries!R:R))</f>
        <v>462406</v>
      </c>
    </row>
    <row r="173" spans="1:4" x14ac:dyDescent="0.25">
      <c r="A173" s="1">
        <v>44667</v>
      </c>
      <c r="B173" s="2">
        <f>SUMIF(Queries!A:A,'historical burndown'!A173,Queries!B:B)
+SUMIF(Queries!H:H,'historical burndown'!A173,Queries!J:J)
-SUMIF(Queries!N:N,'historical burndown'!A173,Queries!P:P)</f>
        <v>585510</v>
      </c>
      <c r="C173" s="2">
        <f>SUMIF(Queries!A:A,'historical burndown'!A173,Queries!C:C)
+(SUMIF(Queries!H:H,'historical burndown'!A173,Queries!K:K)
-SUMIF(Queries!N:N,'historical burndown'!A173,Queries!Q:Q))</f>
        <v>125179</v>
      </c>
      <c r="D173" s="2">
        <f>SUMIF(Queries!A:A,'historical burndown'!A173,Queries!D:D)
+(SUMIF(Queries!H:H,'historical burndown'!A173,Queries!L:L)
-SUMIF(Queries!N:N,'historical burndown'!A173,Queries!R:R))</f>
        <v>460331</v>
      </c>
    </row>
    <row r="174" spans="1:4" x14ac:dyDescent="0.25">
      <c r="A174" s="1">
        <v>44674</v>
      </c>
      <c r="B174" s="2">
        <f>SUMIF(Queries!A:A,'historical burndown'!A174,Queries!B:B)
+(SUMIF(Queries!H:H,'historical burndown'!A174,Queries!J:J)
-SUMIF(Queries!N:N,'historical burndown'!A174,Queries!P:P))</f>
        <v>577667</v>
      </c>
      <c r="C174" s="2">
        <f>SUMIF(Queries!A:A,'historical burndown'!A174,Queries!C:C)
+(SUMIF(Queries!H:H,'historical burndown'!A174,Queries!K:K)
-SUMIF(Queries!N:N,'historical burndown'!A174,Queries!Q:Q))</f>
        <v>120335</v>
      </c>
      <c r="D174" s="2">
        <f>SUMIF(Queries!A:A,'historical burndown'!A174,Queries!D:D)
+(SUMIF(Queries!H:H,'historical burndown'!A174,Queries!L:L)
-SUMIF(Queries!N:N,'historical burndown'!A174,Queries!R:R))</f>
        <v>457332</v>
      </c>
    </row>
    <row r="175" spans="1:4" x14ac:dyDescent="0.25">
      <c r="A175" s="1">
        <v>44681</v>
      </c>
      <c r="B175" s="2">
        <f>SUMIF(Queries!A:A,'historical burndown'!A175,Queries!B:B)
+SUMIF(Queries!H:H,'historical burndown'!A175,Queries!J:J)
-SUMIF(Queries!N:N,'historical burndown'!A175,Queries!P:P)</f>
        <v>566150</v>
      </c>
      <c r="C175" s="2">
        <f>SUMIF(Queries!A:A,'historical burndown'!A175,Queries!C:C)
+(SUMIF(Queries!H:H,'historical burndown'!A175,Queries!K:K)
-SUMIF(Queries!N:N,'historical burndown'!A175,Queries!Q:Q))</f>
        <v>112315</v>
      </c>
      <c r="D175" s="2">
        <f>SUMIF(Queries!A:A,'historical burndown'!A175,Queries!D:D)
+(SUMIF(Queries!H:H,'historical burndown'!A175,Queries!L:L)
-SUMIF(Queries!N:N,'historical burndown'!A175,Queries!R:R))</f>
        <v>453835</v>
      </c>
    </row>
    <row r="176" spans="1:4" x14ac:dyDescent="0.25">
      <c r="A176" s="1">
        <v>44688</v>
      </c>
      <c r="B176" s="2">
        <f>SUMIF(Queries!A:A,'historical burndown'!A176,Queries!B:B)
+(SUMIF(Queries!H:H,'historical burndown'!A176,Queries!J:J)
-SUMIF(Queries!N:N,'historical burndown'!A176,Queries!P:P))</f>
        <v>558741</v>
      </c>
      <c r="C176" s="2">
        <f>SUMIF(Queries!A:A,'historical burndown'!A176,Queries!C:C)
+(SUMIF(Queries!H:H,'historical burndown'!A176,Queries!K:K)
-SUMIF(Queries!N:N,'historical burndown'!A176,Queries!Q:Q))</f>
        <v>107179</v>
      </c>
      <c r="D176" s="2">
        <f>SUMIF(Queries!A:A,'historical burndown'!A176,Queries!D:D)
+(SUMIF(Queries!H:H,'historical burndown'!A176,Queries!L:L)
-SUMIF(Queries!N:N,'historical burndown'!A176,Queries!R:R))</f>
        <v>451562</v>
      </c>
    </row>
    <row r="177" spans="1:4" x14ac:dyDescent="0.25">
      <c r="A177" s="1">
        <v>44695</v>
      </c>
      <c r="B177" s="2">
        <f>SUMIF(Queries!A:A,'historical burndown'!A177,Queries!B:B)
+SUMIF(Queries!H:H,'historical burndown'!A177,Queries!J:J)
-SUMIF(Queries!N:N,'historical burndown'!A177,Queries!P:P)</f>
        <v>548577</v>
      </c>
      <c r="C177" s="2">
        <f>SUMIF(Queries!A:A,'historical burndown'!A177,Queries!C:C)
+(SUMIF(Queries!H:H,'historical burndown'!A177,Queries!K:K)
-SUMIF(Queries!N:N,'historical burndown'!A177,Queries!Q:Q))</f>
        <v>100414</v>
      </c>
      <c r="D177" s="2">
        <f>SUMIF(Queries!A:A,'historical burndown'!A177,Queries!D:D)
+(SUMIF(Queries!H:H,'historical burndown'!A177,Queries!L:L)
-SUMIF(Queries!N:N,'historical burndown'!A177,Queries!R:R))</f>
        <v>448163</v>
      </c>
    </row>
    <row r="178" spans="1:4" x14ac:dyDescent="0.25">
      <c r="A178" s="1">
        <v>44702</v>
      </c>
      <c r="B178" s="2">
        <f>SUMIF(Queries!A:A,'historical burndown'!A178,Queries!B:B)
+(SUMIF(Queries!H:H,'historical burndown'!A178,Queries!J:J)
-SUMIF(Queries!N:N,'historical burndown'!A178,Queries!P:P))</f>
        <v>539236</v>
      </c>
      <c r="C178" s="2">
        <f>SUMIF(Queries!A:A,'historical burndown'!A178,Queries!C:C)
+(SUMIF(Queries!H:H,'historical burndown'!A178,Queries!K:K)
-SUMIF(Queries!N:N,'historical burndown'!A178,Queries!Q:Q))</f>
        <v>95098</v>
      </c>
      <c r="D178" s="2">
        <f>SUMIF(Queries!A:A,'historical burndown'!A178,Queries!D:D)
+(SUMIF(Queries!H:H,'historical burndown'!A178,Queries!L:L)
-SUMIF(Queries!N:N,'historical burndown'!A178,Queries!R:R))</f>
        <v>444138</v>
      </c>
    </row>
    <row r="179" spans="1:4" x14ac:dyDescent="0.25">
      <c r="A179" s="1">
        <v>44709</v>
      </c>
      <c r="B179" s="2">
        <f>SUMIF(Queries!A:A,'historical burndown'!A179,Queries!B:B)
+SUMIF(Queries!H:H,'historical burndown'!A179,Queries!J:J)
-SUMIF(Queries!N:N,'historical burndown'!A179,Queries!P:P)</f>
        <v>532003</v>
      </c>
      <c r="C179" s="2">
        <f>SUMIF(Queries!A:A,'historical burndown'!A179,Queries!C:C)
+(SUMIF(Queries!H:H,'historical burndown'!A179,Queries!K:K)
-SUMIF(Queries!N:N,'historical burndown'!A179,Queries!Q:Q))</f>
        <v>91929</v>
      </c>
      <c r="D179" s="2">
        <f>SUMIF(Queries!A:A,'historical burndown'!A179,Queries!D:D)
+(SUMIF(Queries!H:H,'historical burndown'!A179,Queries!L:L)
-SUMIF(Queries!N:N,'historical burndown'!A179,Queries!R:R))</f>
        <v>440074</v>
      </c>
    </row>
    <row r="180" spans="1:4" x14ac:dyDescent="0.25">
      <c r="A180" s="1">
        <v>44716</v>
      </c>
      <c r="B180" s="2">
        <f>SUMIF(Queries!A:A,'historical burndown'!A180,Queries!B:B)
+(SUMIF(Queries!H:H,'historical burndown'!A180,Queries!J:J)
-SUMIF(Queries!N:N,'historical burndown'!A180,Queries!P:P))</f>
        <v>527810</v>
      </c>
      <c r="C180" s="2">
        <f>SUMIF(Queries!A:A,'historical burndown'!A180,Queries!C:C)
+(SUMIF(Queries!H:H,'historical burndown'!A180,Queries!K:K)
-SUMIF(Queries!N:N,'historical burndown'!A180,Queries!Q:Q))</f>
        <v>91190</v>
      </c>
      <c r="D180" s="2">
        <f>SUMIF(Queries!A:A,'historical burndown'!A180,Queries!D:D)
+(SUMIF(Queries!H:H,'historical burndown'!A180,Queries!L:L)
-SUMIF(Queries!N:N,'historical burndown'!A180,Queries!R:R))</f>
        <v>436620</v>
      </c>
    </row>
    <row r="181" spans="1:4" x14ac:dyDescent="0.25">
      <c r="A181" s="1">
        <v>44723</v>
      </c>
      <c r="B181" s="2">
        <f>SUMIF(Queries!A:A,'historical burndown'!A181,Queries!B:B)
+SUMIF(Queries!H:H,'historical burndown'!A181,Queries!J:J)
-SUMIF(Queries!N:N,'historical burndown'!A181,Queries!P:P)</f>
        <v>516376</v>
      </c>
      <c r="C181" s="2">
        <f>SUMIF(Queries!A:A,'historical burndown'!A181,Queries!C:C)
+(SUMIF(Queries!H:H,'historical burndown'!A181,Queries!K:K)
-SUMIF(Queries!N:N,'historical burndown'!A181,Queries!Q:Q))</f>
        <v>86074</v>
      </c>
      <c r="D181" s="2">
        <f>SUMIF(Queries!A:A,'historical burndown'!A181,Queries!D:D)
+(SUMIF(Queries!H:H,'historical burndown'!A181,Queries!L:L)
-SUMIF(Queries!N:N,'historical burndown'!A181,Queries!R:R))</f>
        <v>430302</v>
      </c>
    </row>
    <row r="182" spans="1:4" x14ac:dyDescent="0.25">
      <c r="A182" s="1">
        <v>44730</v>
      </c>
      <c r="B182" s="2">
        <f>SUMIF(Queries!A:A,'historical burndown'!A182,Queries!B:B)
+(SUMIF(Queries!H:H,'historical burndown'!A182,Queries!J:J)
-SUMIF(Queries!N:N,'historical burndown'!A182,Queries!P:P))</f>
        <v>510624</v>
      </c>
      <c r="C182" s="2">
        <f>SUMIF(Queries!A:A,'historical burndown'!A182,Queries!C:C)
+(SUMIF(Queries!H:H,'historical burndown'!A182,Queries!K:K)
-SUMIF(Queries!N:N,'historical burndown'!A182,Queries!Q:Q))</f>
        <v>85771</v>
      </c>
      <c r="D182" s="2">
        <f>SUMIF(Queries!A:A,'historical burndown'!A182,Queries!D:D)
+(SUMIF(Queries!H:H,'historical burndown'!A182,Queries!L:L)
-SUMIF(Queries!N:N,'historical burndown'!A182,Queries!R:R))</f>
        <v>424853</v>
      </c>
    </row>
    <row r="183" spans="1:4" x14ac:dyDescent="0.25">
      <c r="A183" s="1">
        <v>44737</v>
      </c>
      <c r="B183" s="2">
        <f>SUMIF(Queries!A:A,'historical burndown'!A183,Queries!B:B)
+SUMIF(Queries!H:H,'historical burndown'!A183,Queries!J:J)
-SUMIF(Queries!N:N,'historical burndown'!A183,Queries!P:P)</f>
        <v>507839</v>
      </c>
      <c r="C183" s="2">
        <f>SUMIF(Queries!A:A,'historical burndown'!A183,Queries!C:C)
+(SUMIF(Queries!H:H,'historical burndown'!A183,Queries!K:K)
-SUMIF(Queries!N:N,'historical burndown'!A183,Queries!Q:Q))</f>
        <v>85494</v>
      </c>
      <c r="D183" s="2">
        <f>SUMIF(Queries!A:A,'historical burndown'!A183,Queries!D:D)
+(SUMIF(Queries!H:H,'historical burndown'!A183,Queries!L:L)
-SUMIF(Queries!N:N,'historical burndown'!A183,Queries!R:R))</f>
        <v>422345</v>
      </c>
    </row>
    <row r="184" spans="1:4" x14ac:dyDescent="0.25">
      <c r="A184" s="1">
        <v>44744</v>
      </c>
      <c r="B184" s="2">
        <f>SUMIF(Queries!A:A,'historical burndown'!A184,Queries!B:B)
+(SUMIF(Queries!H:H,'historical burndown'!A184,Queries!J:J)
-SUMIF(Queries!N:N,'historical burndown'!A184,Queries!P:P))</f>
        <v>511723</v>
      </c>
      <c r="C184" s="2">
        <f>SUMIF(Queries!A:A,'historical burndown'!A184,Queries!C:C)
+(SUMIF(Queries!H:H,'historical burndown'!A184,Queries!K:K)
-SUMIF(Queries!N:N,'historical burndown'!A184,Queries!Q:Q))</f>
        <v>90834</v>
      </c>
      <c r="D184" s="2">
        <f>SUMIF(Queries!A:A,'historical burndown'!A184,Queries!D:D)
+(SUMIF(Queries!H:H,'historical burndown'!A184,Queries!L:L)
-SUMIF(Queries!N:N,'historical burndown'!A184,Queries!R:R))</f>
        <v>420889</v>
      </c>
    </row>
    <row r="185" spans="1:4" x14ac:dyDescent="0.25">
      <c r="A185" s="1">
        <v>44751</v>
      </c>
      <c r="B185" s="2">
        <f>SUMIF(Queries!A:A,'historical burndown'!A185,Queries!B:B)
+SUMIF(Queries!H:H,'historical burndown'!A185,Queries!J:J)
-SUMIF(Queries!N:N,'historical burndown'!A185,Queries!P:P)</f>
        <v>510102</v>
      </c>
      <c r="C185" s="2">
        <f>SUMIF(Queries!A:A,'historical burndown'!A185,Queries!C:C)
+(SUMIF(Queries!H:H,'historical burndown'!A185,Queries!K:K)
-SUMIF(Queries!N:N,'historical burndown'!A185,Queries!Q:Q))</f>
        <v>91092</v>
      </c>
      <c r="D185" s="2">
        <f>SUMIF(Queries!A:A,'historical burndown'!A185,Queries!D:D)
+(SUMIF(Queries!H:H,'historical burndown'!A185,Queries!L:L)
-SUMIF(Queries!N:N,'historical burndown'!A185,Queries!R:R))</f>
        <v>419010</v>
      </c>
    </row>
    <row r="186" spans="1:4" x14ac:dyDescent="0.25">
      <c r="A186" s="1">
        <v>44758</v>
      </c>
      <c r="B186" s="2">
        <f>SUMIF(Queries!A:A,'historical burndown'!A186,Queries!B:B)
+(SUMIF(Queries!H:H,'historical burndown'!A186,Queries!J:J)
-SUMIF(Queries!N:N,'historical burndown'!A186,Queries!P:P))</f>
        <v>501450</v>
      </c>
      <c r="C186" s="2">
        <f>SUMIF(Queries!A:A,'historical burndown'!A186,Queries!C:C)
+(SUMIF(Queries!H:H,'historical burndown'!A186,Queries!K:K)
-SUMIF(Queries!N:N,'historical burndown'!A186,Queries!Q:Q))</f>
        <v>88550</v>
      </c>
      <c r="D186" s="2">
        <f>SUMIF(Queries!A:A,'historical burndown'!A186,Queries!D:D)
+(SUMIF(Queries!H:H,'historical burndown'!A186,Queries!L:L)
-SUMIF(Queries!N:N,'historical burndown'!A186,Queries!R:R))</f>
        <v>412900</v>
      </c>
    </row>
    <row r="187" spans="1:4" x14ac:dyDescent="0.25">
      <c r="A187" s="1">
        <v>44765</v>
      </c>
      <c r="B187" s="2">
        <f>SUMIF(Queries!A:A,'historical burndown'!A187,Queries!B:B)
+SUMIF(Queries!H:H,'historical burndown'!A187,Queries!J:J)
-SUMIF(Queries!N:N,'historical burndown'!A187,Queries!P:P)</f>
        <v>493823</v>
      </c>
      <c r="C187" s="2">
        <f>SUMIF(Queries!A:A,'historical burndown'!A187,Queries!C:C)
+(SUMIF(Queries!H:H,'historical burndown'!A187,Queries!K:K)
-SUMIF(Queries!N:N,'historical burndown'!A187,Queries!Q:Q))</f>
        <v>84710</v>
      </c>
      <c r="D187" s="2">
        <f>SUMIF(Queries!A:A,'historical burndown'!A187,Queries!D:D)
+(SUMIF(Queries!H:H,'historical burndown'!A187,Queries!L:L)
-SUMIF(Queries!N:N,'historical burndown'!A187,Queries!R:R))</f>
        <v>409113</v>
      </c>
    </row>
    <row r="188" spans="1:4" x14ac:dyDescent="0.25">
      <c r="A188" s="1">
        <v>44772</v>
      </c>
      <c r="B188" s="2">
        <f>SUMIF(Queries!A:A,'historical burndown'!A188,Queries!B:B)
+(SUMIF(Queries!H:H,'historical burndown'!A188,Queries!J:J)
-SUMIF(Queries!N:N,'historical burndown'!A188,Queries!P:P))</f>
        <v>486849</v>
      </c>
      <c r="C188" s="2">
        <f>SUMIF(Queries!A:A,'historical burndown'!A188,Queries!C:C)
+(SUMIF(Queries!H:H,'historical burndown'!A188,Queries!K:K)
-SUMIF(Queries!N:N,'historical burndown'!A188,Queries!Q:Q))</f>
        <v>82047</v>
      </c>
      <c r="D188" s="2">
        <f>SUMIF(Queries!A:A,'historical burndown'!A188,Queries!D:D)
+(SUMIF(Queries!H:H,'historical burndown'!A188,Queries!L:L)
-SUMIF(Queries!N:N,'historical burndown'!A188,Queries!R:R))</f>
        <v>404802</v>
      </c>
    </row>
    <row r="189" spans="1:4" x14ac:dyDescent="0.25">
      <c r="A189" s="1">
        <v>44779</v>
      </c>
      <c r="B189" s="2">
        <f>SUMIF(Queries!A:A,'historical burndown'!A189,Queries!B:B)
+SUMIF(Queries!H:H,'historical burndown'!A189,Queries!J:J)
-SUMIF(Queries!N:N,'historical burndown'!A189,Queries!P:P)</f>
        <v>481706</v>
      </c>
      <c r="C189" s="2">
        <f>SUMIF(Queries!A:A,'historical burndown'!A189,Queries!C:C)
+(SUMIF(Queries!H:H,'historical burndown'!A189,Queries!K:K)
-SUMIF(Queries!N:N,'historical burndown'!A189,Queries!Q:Q))</f>
        <v>80938</v>
      </c>
      <c r="D189" s="2">
        <f>SUMIF(Queries!A:A,'historical burndown'!A189,Queries!D:D)
+(SUMIF(Queries!H:H,'historical burndown'!A189,Queries!L:L)
-SUMIF(Queries!N:N,'historical burndown'!A189,Queries!R:R))</f>
        <v>400768</v>
      </c>
    </row>
    <row r="190" spans="1:4" x14ac:dyDescent="0.25">
      <c r="A190" s="1">
        <v>44786</v>
      </c>
      <c r="B190" s="2">
        <f>SUMIF(Queries!A:A,'historical burndown'!A190,Queries!B:B)
+(SUMIF(Queries!H:H,'historical burndown'!A190,Queries!J:J)
-SUMIF(Queries!N:N,'historical burndown'!A190,Queries!P:P))</f>
        <v>475946</v>
      </c>
      <c r="C190" s="2">
        <f>SUMIF(Queries!A:A,'historical burndown'!A190,Queries!C:C)
+(SUMIF(Queries!H:H,'historical burndown'!A190,Queries!K:K)
-SUMIF(Queries!N:N,'historical burndown'!A190,Queries!Q:Q))</f>
        <v>79744</v>
      </c>
      <c r="D190" s="2">
        <f>SUMIF(Queries!A:A,'historical burndown'!A190,Queries!D:D)
+(SUMIF(Queries!H:H,'historical burndown'!A190,Queries!L:L)
-SUMIF(Queries!N:N,'historical burndown'!A190,Queries!R:R))</f>
        <v>396202</v>
      </c>
    </row>
    <row r="191" spans="1:4" x14ac:dyDescent="0.25">
      <c r="A191" s="1">
        <v>44793</v>
      </c>
      <c r="B191" s="2">
        <f>SUMIF(Queries!A:A,'historical burndown'!A191,Queries!B:B)
+SUMIF(Queries!H:H,'historical burndown'!A191,Queries!J:J)
-SUMIF(Queries!N:N,'historical burndown'!A191,Queries!P:P)</f>
        <v>469027</v>
      </c>
      <c r="C191" s="2">
        <f>SUMIF(Queries!A:A,'historical burndown'!A191,Queries!C:C)
+(SUMIF(Queries!H:H,'historical burndown'!A191,Queries!K:K)
-SUMIF(Queries!N:N,'historical burndown'!A191,Queries!Q:Q))</f>
        <v>77098</v>
      </c>
      <c r="D191" s="2">
        <f>SUMIF(Queries!A:A,'historical burndown'!A191,Queries!D:D)
+(SUMIF(Queries!H:H,'historical burndown'!A191,Queries!L:L)
-SUMIF(Queries!N:N,'historical burndown'!A191,Queries!R:R))</f>
        <v>391929</v>
      </c>
    </row>
    <row r="192" spans="1:4" x14ac:dyDescent="0.25">
      <c r="A192" s="1">
        <v>44800</v>
      </c>
      <c r="B192" s="2">
        <f>SUMIF(Queries!A:A,'historical burndown'!A192,Queries!B:B)
+(SUMIF(Queries!H:H,'historical burndown'!A192,Queries!J:J)
-SUMIF(Queries!N:N,'historical burndown'!A192,Queries!P:P))</f>
        <v>444981</v>
      </c>
      <c r="C192" s="2">
        <f>SUMIF(Queries!A:A,'historical burndown'!A192,Queries!C:C)
+(SUMIF(Queries!H:H,'historical burndown'!A192,Queries!K:K)
-SUMIF(Queries!N:N,'historical burndown'!A192,Queries!Q:Q))</f>
        <v>56598</v>
      </c>
      <c r="D192" s="2">
        <f>SUMIF(Queries!A:A,'historical burndown'!A192,Queries!D:D)
+(SUMIF(Queries!H:H,'historical burndown'!A192,Queries!L:L)
-SUMIF(Queries!N:N,'historical burndown'!A192,Queries!R:R))</f>
        <v>388383</v>
      </c>
    </row>
    <row r="193" spans="1:4" x14ac:dyDescent="0.25">
      <c r="A193" s="1">
        <v>44807</v>
      </c>
      <c r="B193" s="2">
        <f>SUMIF(Queries!A:A,'historical burndown'!A193,Queries!B:B)
+SUMIF(Queries!H:H,'historical burndown'!A193,Queries!J:J)
-SUMIF(Queries!N:N,'historical burndown'!A193,Queries!P:P)</f>
        <v>440936</v>
      </c>
      <c r="C193" s="2">
        <f>SUMIF(Queries!A:A,'historical burndown'!A193,Queries!C:C)
+(SUMIF(Queries!H:H,'historical burndown'!A193,Queries!K:K)
-SUMIF(Queries!N:N,'historical burndown'!A193,Queries!Q:Q))</f>
        <v>56267</v>
      </c>
      <c r="D193" s="2">
        <f>SUMIF(Queries!A:A,'historical burndown'!A193,Queries!D:D)
+(SUMIF(Queries!H:H,'historical burndown'!A193,Queries!L:L)
-SUMIF(Queries!N:N,'historical burndown'!A193,Queries!R:R))</f>
        <v>384669</v>
      </c>
    </row>
    <row r="194" spans="1:4" x14ac:dyDescent="0.25">
      <c r="A194" s="1">
        <v>44814</v>
      </c>
      <c r="B194" s="2">
        <f>SUMIF(Queries!A:A,'historical burndown'!A194,Queries!B:B)
+(SUMIF(Queries!H:H,'historical burndown'!A194,Queries!J:J)
-SUMIF(Queries!N:N,'historical burndown'!A194,Queries!P:P))</f>
        <v>440262</v>
      </c>
      <c r="C194" s="2">
        <f>SUMIF(Queries!A:A,'historical burndown'!A194,Queries!C:C)
+(SUMIF(Queries!H:H,'historical burndown'!A194,Queries!K:K)
-SUMIF(Queries!N:N,'historical burndown'!A194,Queries!Q:Q))</f>
        <v>58426</v>
      </c>
      <c r="D194" s="2">
        <f>SUMIF(Queries!A:A,'historical burndown'!A194,Queries!D:D)
+(SUMIF(Queries!H:H,'historical burndown'!A194,Queries!L:L)
-SUMIF(Queries!N:N,'historical burndown'!A194,Queries!R:R))</f>
        <v>381836</v>
      </c>
    </row>
    <row r="195" spans="1:4" x14ac:dyDescent="0.25">
      <c r="A195" s="1">
        <v>44821</v>
      </c>
      <c r="B195" s="2">
        <f>SUMIF(Queries!A:A,'historical burndown'!A195,Queries!B:B)
+SUMIF(Queries!H:H,'historical burndown'!A195,Queries!J:J)
-SUMIF(Queries!N:N,'historical burndown'!A195,Queries!P:P)</f>
        <v>434603</v>
      </c>
      <c r="C195" s="2">
        <f>SUMIF(Queries!A:A,'historical burndown'!A195,Queries!C:C)
+(SUMIF(Queries!H:H,'historical burndown'!A195,Queries!K:K)
-SUMIF(Queries!N:N,'historical burndown'!A195,Queries!Q:Q))</f>
        <v>56861</v>
      </c>
      <c r="D195" s="2">
        <f>SUMIF(Queries!A:A,'historical burndown'!A195,Queries!D:D)
+(SUMIF(Queries!H:H,'historical burndown'!A195,Queries!L:L)
-SUMIF(Queries!N:N,'historical burndown'!A195,Queries!R:R))</f>
        <v>377742</v>
      </c>
    </row>
    <row r="196" spans="1:4" x14ac:dyDescent="0.25">
      <c r="A196" s="1">
        <v>44828</v>
      </c>
      <c r="B196" s="2">
        <f>SUMIF(Queries!A:A,'historical burndown'!A196,Queries!B:B)
+(SUMIF(Queries!H:H,'historical burndown'!A196,Queries!J:J)
-SUMIF(Queries!N:N,'historical burndown'!A196,Queries!P:P))</f>
        <v>428587</v>
      </c>
      <c r="C196" s="2">
        <f>SUMIF(Queries!A:A,'historical burndown'!A196,Queries!C:C)
+(SUMIF(Queries!H:H,'historical burndown'!A196,Queries!K:K)
-SUMIF(Queries!N:N,'historical burndown'!A196,Queries!Q:Q))</f>
        <v>54498</v>
      </c>
      <c r="D196" s="2">
        <f>SUMIF(Queries!A:A,'historical burndown'!A196,Queries!D:D)
+(SUMIF(Queries!H:H,'historical burndown'!A196,Queries!L:L)
-SUMIF(Queries!N:N,'historical burndown'!A196,Queries!R:R))</f>
        <v>374089</v>
      </c>
    </row>
    <row r="197" spans="1:4" x14ac:dyDescent="0.25">
      <c r="A197" s="1">
        <v>44835</v>
      </c>
      <c r="B197" s="2">
        <f>SUMIF(Queries!A:A,'historical burndown'!A197,Queries!B:B)
+SUMIF(Queries!H:H,'historical burndown'!A197,Queries!J:J)
-SUMIF(Queries!N:N,'historical burndown'!A197,Queries!P:P)</f>
        <v>423523</v>
      </c>
      <c r="C197" s="2">
        <f>SUMIF(Queries!A:A,'historical burndown'!A197,Queries!C:C)
+(SUMIF(Queries!H:H,'historical burndown'!A197,Queries!K:K)
-SUMIF(Queries!N:N,'historical burndown'!A197,Queries!Q:Q))</f>
        <v>52988</v>
      </c>
      <c r="D197" s="2">
        <f>SUMIF(Queries!A:A,'historical burndown'!A197,Queries!D:D)
+(SUMIF(Queries!H:H,'historical burndown'!A197,Queries!L:L)
-SUMIF(Queries!N:N,'historical burndown'!A197,Queries!R:R))</f>
        <v>370535</v>
      </c>
    </row>
    <row r="198" spans="1:4" x14ac:dyDescent="0.25">
      <c r="A198" s="1">
        <v>44842</v>
      </c>
      <c r="B198" s="2">
        <f>SUMIF(Queries!A:A,'historical burndown'!A198,Queries!B:B)
+(SUMIF(Queries!H:H,'historical burndown'!A198,Queries!J:J)
-SUMIF(Queries!N:N,'historical burndown'!A198,Queries!P:P))</f>
        <v>421802</v>
      </c>
      <c r="C198" s="2">
        <f>SUMIF(Queries!A:A,'historical burndown'!A198,Queries!C:C)
+(SUMIF(Queries!H:H,'historical burndown'!A198,Queries!K:K)
-SUMIF(Queries!N:N,'historical burndown'!A198,Queries!Q:Q))</f>
        <v>54365</v>
      </c>
      <c r="D198" s="2">
        <f>SUMIF(Queries!A:A,'historical burndown'!A198,Queries!D:D)
+(SUMIF(Queries!H:H,'historical burndown'!A198,Queries!L:L)
-SUMIF(Queries!N:N,'historical burndown'!A198,Queries!R:R))</f>
        <v>367437</v>
      </c>
    </row>
    <row r="199" spans="1:4" x14ac:dyDescent="0.25">
      <c r="A199" s="1">
        <v>44849</v>
      </c>
      <c r="B199" s="2">
        <f>SUMIF(Queries!A:A,'historical burndown'!A199,Queries!B:B)
+SUMIF(Queries!H:H,'historical burndown'!A199,Queries!J:J)
-SUMIF(Queries!N:N,'historical burndown'!A199,Queries!P:P)</f>
        <v>416173</v>
      </c>
      <c r="C199" s="2">
        <f>SUMIF(Queries!A:A,'historical burndown'!A199,Queries!C:C)
+(SUMIF(Queries!H:H,'historical burndown'!A199,Queries!K:K)
-SUMIF(Queries!N:N,'historical burndown'!A199,Queries!Q:Q))</f>
        <v>55493</v>
      </c>
      <c r="D199" s="2">
        <f>SUMIF(Queries!A:A,'historical burndown'!A199,Queries!D:D)
+(SUMIF(Queries!H:H,'historical burndown'!A199,Queries!L:L)
-SUMIF(Queries!N:N,'historical burndown'!A199,Queries!R:R))</f>
        <v>360680</v>
      </c>
    </row>
    <row r="200" spans="1:4" x14ac:dyDescent="0.25">
      <c r="A200" s="1">
        <v>44856</v>
      </c>
      <c r="B200" s="2">
        <f>SUMIF(Queries!A:A,'historical burndown'!A200,Queries!B:B)
+(SUMIF(Queries!H:H,'historical burndown'!A200,Queries!J:J)
-SUMIF(Queries!N:N,'historical burndown'!A200,Queries!P:P))</f>
        <v>404342</v>
      </c>
      <c r="C200" s="2">
        <f>SUMIF(Queries!A:A,'historical burndown'!A200,Queries!C:C)
+(SUMIF(Queries!H:H,'historical burndown'!A200,Queries!K:K)
-SUMIF(Queries!N:N,'historical burndown'!A200,Queries!Q:Q))</f>
        <v>55050</v>
      </c>
      <c r="D200" s="2">
        <f>SUMIF(Queries!A:A,'historical burndown'!A200,Queries!D:D)
+(SUMIF(Queries!H:H,'historical burndown'!A200,Queries!L:L)
-SUMIF(Queries!N:N,'historical burndown'!A200,Queries!R:R))</f>
        <v>349292</v>
      </c>
    </row>
    <row r="201" spans="1:4" x14ac:dyDescent="0.25">
      <c r="A201" s="1">
        <v>44863</v>
      </c>
      <c r="B201" s="2">
        <f>SUMIF(Queries!A:A,'historical burndown'!A201,Queries!B:B)
+SUMIF(Queries!H:H,'historical burndown'!A201,Queries!J:J)
-SUMIF(Queries!N:N,'historical burndown'!A201,Queries!P:P)</f>
        <v>396922</v>
      </c>
      <c r="C201" s="2">
        <f>SUMIF(Queries!A:A,'historical burndown'!A201,Queries!C:C)
+(SUMIF(Queries!H:H,'historical burndown'!A201,Queries!K:K)
-SUMIF(Queries!N:N,'historical burndown'!A201,Queries!Q:Q))</f>
        <v>54607</v>
      </c>
      <c r="D201" s="2">
        <f>SUMIF(Queries!A:A,'historical burndown'!A201,Queries!D:D)
+(SUMIF(Queries!H:H,'historical burndown'!A201,Queries!L:L)
-SUMIF(Queries!N:N,'historical burndown'!A201,Queries!R:R))</f>
        <v>342315</v>
      </c>
    </row>
    <row r="202" spans="1:4" x14ac:dyDescent="0.25">
      <c r="A202" s="1">
        <v>44870</v>
      </c>
      <c r="B202" s="2">
        <f>SUMIF(Queries!A:A,'historical burndown'!A202,Queries!B:B)
+(SUMIF(Queries!H:H,'historical burndown'!A202,Queries!J:J)
-SUMIF(Queries!N:N,'historical burndown'!A202,Queries!P:P))</f>
        <v>392658</v>
      </c>
      <c r="C202" s="2">
        <f>SUMIF(Queries!A:A,'historical burndown'!A202,Queries!C:C)
+(SUMIF(Queries!H:H,'historical burndown'!A202,Queries!K:K)
-SUMIF(Queries!N:N,'historical burndown'!A202,Queries!Q:Q))</f>
        <v>56319</v>
      </c>
      <c r="D202" s="2">
        <f>SUMIF(Queries!A:A,'historical burndown'!A202,Queries!D:D)
+(SUMIF(Queries!H:H,'historical burndown'!A202,Queries!L:L)
-SUMIF(Queries!N:N,'historical burndown'!A202,Queries!R:R))</f>
        <v>336339</v>
      </c>
    </row>
    <row r="203" spans="1:4" x14ac:dyDescent="0.25">
      <c r="A203" s="1">
        <v>44877</v>
      </c>
      <c r="B203" s="2">
        <f>SUMIF(Queries!A:A,'historical burndown'!A203,Queries!B:B)
+SUMIF(Queries!H:H,'historical burndown'!A203,Queries!J:J)
-SUMIF(Queries!N:N,'historical burndown'!A203,Queries!P:P)</f>
        <v>392782</v>
      </c>
      <c r="C203" s="2">
        <f>SUMIF(Queries!A:A,'historical burndown'!A203,Queries!C:C)
+(SUMIF(Queries!H:H,'historical burndown'!A203,Queries!K:K)
-SUMIF(Queries!N:N,'historical burndown'!A203,Queries!Q:Q))</f>
        <v>59084</v>
      </c>
      <c r="D203" s="2">
        <f>SUMIF(Queries!A:A,'historical burndown'!A203,Queries!D:D)
+(SUMIF(Queries!H:H,'historical burndown'!A203,Queries!L:L)
-SUMIF(Queries!N:N,'historical burndown'!A203,Queries!R:R))</f>
        <v>333698</v>
      </c>
    </row>
    <row r="204" spans="1:4" x14ac:dyDescent="0.25">
      <c r="A204" s="1">
        <v>44884</v>
      </c>
      <c r="B204" s="2">
        <f>SUMIF(Queries!A:A,'historical burndown'!A204,Queries!B:B)
+(SUMIF(Queries!H:H,'historical burndown'!A204,Queries!J:J)
-SUMIF(Queries!N:N,'historical burndown'!A204,Queries!P:P))</f>
        <v>389142</v>
      </c>
      <c r="C204" s="2">
        <f>SUMIF(Queries!A:A,'historical burndown'!A204,Queries!C:C)
+(SUMIF(Queries!H:H,'historical burndown'!A204,Queries!K:K)
-SUMIF(Queries!N:N,'historical burndown'!A204,Queries!Q:Q))</f>
        <v>59119</v>
      </c>
      <c r="D204" s="2">
        <f>SUMIF(Queries!A:A,'historical burndown'!A204,Queries!D:D)
+(SUMIF(Queries!H:H,'historical burndown'!A204,Queries!L:L)
-SUMIF(Queries!N:N,'historical burndown'!A204,Queries!R:R))</f>
        <v>330023</v>
      </c>
    </row>
    <row r="205" spans="1:4" x14ac:dyDescent="0.25">
      <c r="A205" s="1">
        <v>44891</v>
      </c>
      <c r="B205" s="2">
        <f>SUMIF(Queries!A:A,'historical burndown'!A205,Queries!B:B)
+SUMIF(Queries!H:H,'historical burndown'!A205,Queries!J:J)
-SUMIF(Queries!N:N,'historical burndown'!A205,Queries!P:P)</f>
        <v>390035</v>
      </c>
      <c r="C205" s="2">
        <f>SUMIF(Queries!A:A,'historical burndown'!A205,Queries!C:C)
+(SUMIF(Queries!H:H,'historical burndown'!A205,Queries!K:K)
-SUMIF(Queries!N:N,'historical burndown'!A205,Queries!Q:Q))</f>
        <v>62519</v>
      </c>
      <c r="D205" s="2">
        <f>SUMIF(Queries!A:A,'historical burndown'!A205,Queries!D:D)
+(SUMIF(Queries!H:H,'historical burndown'!A205,Queries!L:L)
-SUMIF(Queries!N:N,'historical burndown'!A205,Queries!R:R))</f>
        <v>327516</v>
      </c>
    </row>
    <row r="206" spans="1:4" x14ac:dyDescent="0.25">
      <c r="A206" s="1">
        <v>44898</v>
      </c>
      <c r="B206" s="2">
        <f>SUMIF(Queries!A:A,'historical burndown'!A206,Queries!B:B)
+(SUMIF(Queries!H:H,'historical burndown'!A206,Queries!J:J)
-SUMIF(Queries!N:N,'historical burndown'!A206,Queries!P:P))</f>
        <v>391855</v>
      </c>
      <c r="C206" s="2">
        <f>SUMIF(Queries!A:A,'historical burndown'!A206,Queries!C:C)
+(SUMIF(Queries!H:H,'historical burndown'!A206,Queries!K:K)
-SUMIF(Queries!N:N,'historical burndown'!A206,Queries!Q:Q))</f>
        <v>67803</v>
      </c>
      <c r="D206" s="2">
        <f>SUMIF(Queries!A:A,'historical burndown'!A206,Queries!D:D)
+(SUMIF(Queries!H:H,'historical burndown'!A206,Queries!L:L)
-SUMIF(Queries!N:N,'historical burndown'!A206,Queries!R:R))</f>
        <v>324052</v>
      </c>
    </row>
    <row r="207" spans="1:4" x14ac:dyDescent="0.25">
      <c r="A207" s="1">
        <v>44905</v>
      </c>
      <c r="B207" s="2">
        <f>SUMIF(Queries!A:A,'historical burndown'!A207,Queries!B:B)
+SUMIF(Queries!H:H,'historical burndown'!A207,Queries!J:J)
-SUMIF(Queries!N:N,'historical burndown'!A207,Queries!P:P)</f>
        <v>389039</v>
      </c>
      <c r="C207" s="2">
        <f>SUMIF(Queries!A:A,'historical burndown'!A207,Queries!C:C)
+(SUMIF(Queries!H:H,'historical burndown'!A207,Queries!K:K)
-SUMIF(Queries!N:N,'historical burndown'!A207,Queries!Q:Q))</f>
        <v>70302</v>
      </c>
      <c r="D207" s="2">
        <f>SUMIF(Queries!A:A,'historical burndown'!A207,Queries!D:D)
+(SUMIF(Queries!H:H,'historical burndown'!A207,Queries!L:L)
-SUMIF(Queries!N:N,'historical burndown'!A207,Queries!R:R))</f>
        <v>318737</v>
      </c>
    </row>
    <row r="208" spans="1:4" x14ac:dyDescent="0.25">
      <c r="A208" s="1">
        <v>44912</v>
      </c>
      <c r="B208" s="2">
        <f>SUMIF(Queries!A:A,'historical burndown'!A208,Queries!B:B)
+(SUMIF(Queries!H:H,'historical burndown'!A208,Queries!J:J)
-SUMIF(Queries!N:N,'historical burndown'!A208,Queries!P:P))</f>
        <v>384215</v>
      </c>
      <c r="C208" s="2">
        <f>SUMIF(Queries!A:A,'historical burndown'!A208,Queries!C:C)
+(SUMIF(Queries!H:H,'historical burndown'!A208,Queries!K:K)
-SUMIF(Queries!N:N,'historical burndown'!A208,Queries!Q:Q))</f>
        <v>72004</v>
      </c>
      <c r="D208" s="2">
        <f>SUMIF(Queries!A:A,'historical burndown'!A208,Queries!D:D)
+(SUMIF(Queries!H:H,'historical burndown'!A208,Queries!L:L)
-SUMIF(Queries!N:N,'historical burndown'!A208,Queries!R:R))</f>
        <v>312211</v>
      </c>
    </row>
    <row r="209" spans="1:4" x14ac:dyDescent="0.25">
      <c r="A209" s="1">
        <v>44919</v>
      </c>
      <c r="B209" s="2">
        <f>SUMIF(Queries!A:A,'historical burndown'!A209,Queries!B:B)
+SUMIF(Queries!H:H,'historical burndown'!A209,Queries!J:J)
-SUMIF(Queries!N:N,'historical burndown'!A209,Queries!P:P)</f>
        <v>382738</v>
      </c>
      <c r="C209" s="2">
        <f>SUMIF(Queries!A:A,'historical burndown'!A209,Queries!C:C)
+(SUMIF(Queries!H:H,'historical burndown'!A209,Queries!K:K)
-SUMIF(Queries!N:N,'historical burndown'!A209,Queries!Q:Q))</f>
        <v>77577</v>
      </c>
      <c r="D209" s="2">
        <f>SUMIF(Queries!A:A,'historical burndown'!A209,Queries!D:D)
+(SUMIF(Queries!H:H,'historical burndown'!A209,Queries!L:L)
-SUMIF(Queries!N:N,'historical burndown'!A209,Queries!R:R))</f>
        <v>305161</v>
      </c>
    </row>
    <row r="210" spans="1:4" x14ac:dyDescent="0.25">
      <c r="A210" s="1">
        <v>44926</v>
      </c>
      <c r="B210" s="2">
        <f>SUMIF(Queries!A:A,'historical burndown'!A210,Queries!B:B)
+(SUMIF(Queries!H:H,'historical burndown'!A210,Queries!J:J)
-SUMIF(Queries!N:N,'historical burndown'!A210,Queries!P:P))</f>
        <v>379895</v>
      </c>
      <c r="C210" s="2">
        <f>SUMIF(Queries!A:A,'historical burndown'!A210,Queries!C:C)
+(SUMIF(Queries!H:H,'historical burndown'!A210,Queries!K:K)
-SUMIF(Queries!N:N,'historical burndown'!A210,Queries!Q:Q))</f>
        <v>84877</v>
      </c>
      <c r="D210" s="2">
        <f>SUMIF(Queries!A:A,'historical burndown'!A210,Queries!D:D)
+(SUMIF(Queries!H:H,'historical burndown'!A210,Queries!L:L)
-SUMIF(Queries!N:N,'historical burndown'!A210,Queries!R:R))</f>
        <v>295018</v>
      </c>
    </row>
    <row r="211" spans="1:4" x14ac:dyDescent="0.25">
      <c r="A211" s="1">
        <v>44933</v>
      </c>
      <c r="B211" s="2">
        <f>SUMIF(Queries!A:A,'historical burndown'!A211,Queries!B:B)
+SUMIF(Queries!H:H,'historical burndown'!A211,Queries!J:J)
-SUMIF(Queries!N:N,'historical burndown'!A211,Queries!P:P)</f>
        <v>379455</v>
      </c>
      <c r="C211" s="2">
        <f>SUMIF(Queries!A:A,'historical burndown'!A211,Queries!C:C)
+(SUMIF(Queries!H:H,'historical burndown'!A211,Queries!K:K)
-SUMIF(Queries!N:N,'historical burndown'!A211,Queries!Q:Q))</f>
        <v>97144</v>
      </c>
      <c r="D211" s="2">
        <f>SUMIF(Queries!A:A,'historical burndown'!A211,Queries!D:D)
+(SUMIF(Queries!H:H,'historical burndown'!A211,Queries!L:L)
-SUMIF(Queries!N:N,'historical burndown'!A211,Queries!R:R))</f>
        <v>282311</v>
      </c>
    </row>
    <row r="212" spans="1:4" x14ac:dyDescent="0.25">
      <c r="A212" s="1">
        <v>44940</v>
      </c>
      <c r="B212" s="2">
        <f>SUMIF(Queries!A:A,'historical burndown'!A212,Queries!B:B)
+(SUMIF(Queries!H:H,'historical burndown'!A212,Queries!J:J)
-SUMIF(Queries!N:N,'historical burndown'!A212,Queries!P:P))</f>
        <v>368171</v>
      </c>
      <c r="C212" s="2">
        <f>SUMIF(Queries!A:A,'historical burndown'!A212,Queries!C:C)
+(SUMIF(Queries!H:H,'historical burndown'!A212,Queries!K:K)
-SUMIF(Queries!N:N,'historical burndown'!A212,Queries!Q:Q))</f>
        <v>101360</v>
      </c>
      <c r="D212" s="2">
        <f>SUMIF(Queries!A:A,'historical burndown'!A212,Queries!D:D)
+(SUMIF(Queries!H:H,'historical burndown'!A212,Queries!L:L)
-SUMIF(Queries!N:N,'historical burndown'!A212,Queries!R:R))</f>
        <v>266811</v>
      </c>
    </row>
    <row r="213" spans="1:4" x14ac:dyDescent="0.25">
      <c r="A213" s="1">
        <v>44947</v>
      </c>
      <c r="B213" s="2">
        <f>SUMIF(Queries!A:A,'historical burndown'!A213,Queries!B:B)
+SUMIF(Queries!H:H,'historical burndown'!A213,Queries!J:J)
-SUMIF(Queries!N:N,'historical burndown'!A213,Queries!P:P)</f>
        <v>345552</v>
      </c>
      <c r="C213" s="2">
        <f>SUMIF(Queries!A:A,'historical burndown'!A213,Queries!C:C)
+(SUMIF(Queries!H:H,'historical burndown'!A213,Queries!K:K)
-SUMIF(Queries!N:N,'historical burndown'!A213,Queries!Q:Q))</f>
        <v>102682</v>
      </c>
      <c r="D213" s="2">
        <f>SUMIF(Queries!A:A,'historical burndown'!A213,Queries!D:D)
+(SUMIF(Queries!H:H,'historical burndown'!A213,Queries!L:L)
-SUMIF(Queries!N:N,'historical burndown'!A213,Queries!R:R))</f>
        <v>242870</v>
      </c>
    </row>
    <row r="214" spans="1:4" x14ac:dyDescent="0.25">
      <c r="A214" s="1">
        <v>44954</v>
      </c>
      <c r="B214" s="2">
        <f>SUMIF(Queries!A:A,'historical burndown'!A214,Queries!B:B)
+(SUMIF(Queries!H:H,'historical burndown'!A214,Queries!J:J)
-SUMIF(Queries!N:N,'historical burndown'!A214,Queries!P:P))</f>
        <v>333148</v>
      </c>
      <c r="C214" s="2">
        <f>SUMIF(Queries!A:A,'historical burndown'!A214,Queries!C:C)
+(SUMIF(Queries!H:H,'historical burndown'!A214,Queries!K:K)
-SUMIF(Queries!N:N,'historical burndown'!A214,Queries!Q:Q))</f>
        <v>102623</v>
      </c>
      <c r="D214" s="2">
        <f>SUMIF(Queries!A:A,'historical burndown'!A214,Queries!D:D)
+(SUMIF(Queries!H:H,'historical burndown'!A214,Queries!L:L)
-SUMIF(Queries!N:N,'historical burndown'!A214,Queries!R:R))</f>
        <v>230525</v>
      </c>
    </row>
    <row r="215" spans="1:4" x14ac:dyDescent="0.25">
      <c r="A215" s="1">
        <v>44961</v>
      </c>
      <c r="B215" s="2">
        <f>SUMIF(Queries!A:A,'historical burndown'!A215,Queries!B:B)
+SUMIF(Queries!H:H,'historical burndown'!A215,Queries!J:J)
-SUMIF(Queries!N:N,'historical burndown'!A215,Queries!P:P)</f>
        <v>325584</v>
      </c>
      <c r="C215" s="2">
        <f>SUMIF(Queries!A:A,'historical burndown'!A215,Queries!C:C)
+(SUMIF(Queries!H:H,'historical burndown'!A215,Queries!K:K)
-SUMIF(Queries!N:N,'historical burndown'!A215,Queries!Q:Q))</f>
        <v>99389</v>
      </c>
      <c r="D215" s="2">
        <f>SUMIF(Queries!A:A,'historical burndown'!A215,Queries!D:D)
+(SUMIF(Queries!H:H,'historical burndown'!A215,Queries!L:L)
-SUMIF(Queries!N:N,'historical burndown'!A215,Queries!R:R))</f>
        <v>226195</v>
      </c>
    </row>
    <row r="216" spans="1:4" x14ac:dyDescent="0.25">
      <c r="A216" s="1">
        <v>44968</v>
      </c>
      <c r="B216" s="2">
        <f>SUMIF(Queries!A:A,'historical burndown'!A216,Queries!B:B)
+(SUMIF(Queries!H:H,'historical burndown'!A216,Queries!J:J)
-SUMIF(Queries!N:N,'historical burndown'!A216,Queries!P:P))</f>
        <v>320806</v>
      </c>
      <c r="C216" s="2">
        <f>SUMIF(Queries!A:A,'historical burndown'!A216,Queries!C:C)
+(SUMIF(Queries!H:H,'historical burndown'!A216,Queries!K:K)
-SUMIF(Queries!N:N,'historical burndown'!A216,Queries!Q:Q))</f>
        <v>95503</v>
      </c>
      <c r="D216" s="2">
        <f>SUMIF(Queries!A:A,'historical burndown'!A216,Queries!D:D)
+(SUMIF(Queries!H:H,'historical burndown'!A216,Queries!L:L)
-SUMIF(Queries!N:N,'historical burndown'!A216,Queries!R:R))</f>
        <v>225303</v>
      </c>
    </row>
    <row r="217" spans="1:4" x14ac:dyDescent="0.25">
      <c r="A217" s="1">
        <v>44975</v>
      </c>
      <c r="B217" s="2">
        <f>SUMIF(Queries!A:A,'historical burndown'!A217,Queries!B:B)
+SUMIF(Queries!H:H,'historical burndown'!A217,Queries!J:J)
-SUMIF(Queries!N:N,'historical burndown'!A217,Queries!P:P)</f>
        <v>314942</v>
      </c>
      <c r="C217" s="2">
        <f>SUMIF(Queries!A:A,'historical burndown'!A217,Queries!C:C)
+(SUMIF(Queries!H:H,'historical burndown'!A217,Queries!K:K)
-SUMIF(Queries!N:N,'historical burndown'!A217,Queries!Q:Q))</f>
        <v>90353</v>
      </c>
      <c r="D217" s="2">
        <f>SUMIF(Queries!A:A,'historical burndown'!A217,Queries!D:D)
+(SUMIF(Queries!H:H,'historical burndown'!A217,Queries!L:L)
-SUMIF(Queries!N:N,'historical burndown'!A217,Queries!R:R))</f>
        <v>224589</v>
      </c>
    </row>
    <row r="218" spans="1:4" x14ac:dyDescent="0.25">
      <c r="A218" s="1">
        <v>44982</v>
      </c>
      <c r="B218" s="2">
        <f>SUMIF(Queries!A:A,'historical burndown'!A218,Queries!B:B)
+(SUMIF(Queries!H:H,'historical burndown'!A218,Queries!J:J)
-SUMIF(Queries!N:N,'historical burndown'!A218,Queries!P:P))</f>
        <v>309678</v>
      </c>
      <c r="C218" s="2">
        <f>SUMIF(Queries!A:A,'historical burndown'!A218,Queries!C:C)
+(SUMIF(Queries!H:H,'historical burndown'!A218,Queries!K:K)
-SUMIF(Queries!N:N,'historical burndown'!A218,Queries!Q:Q))</f>
        <v>86030</v>
      </c>
      <c r="D218" s="2">
        <f>SUMIF(Queries!A:A,'historical burndown'!A218,Queries!D:D)
+(SUMIF(Queries!H:H,'historical burndown'!A218,Queries!L:L)
-SUMIF(Queries!N:N,'historical burndown'!A218,Queries!R:R))</f>
        <v>223648</v>
      </c>
    </row>
    <row r="219" spans="1:4" x14ac:dyDescent="0.25">
      <c r="A219" s="1">
        <v>44989</v>
      </c>
      <c r="B219" s="2">
        <f>SUMIF(Queries!A:A,'historical burndown'!A219,Queries!B:B)
+SUMIF(Queries!H:H,'historical burndown'!A219,Queries!J:J)
-SUMIF(Queries!N:N,'historical burndown'!A219,Queries!P:P)</f>
        <v>306206</v>
      </c>
      <c r="C219" s="2">
        <f>SUMIF(Queries!A:A,'historical burndown'!A219,Queries!C:C)
+(SUMIF(Queries!H:H,'historical burndown'!A219,Queries!K:K)
-SUMIF(Queries!N:N,'historical burndown'!A219,Queries!Q:Q))</f>
        <v>84255</v>
      </c>
      <c r="D219" s="2">
        <f>SUMIF(Queries!A:A,'historical burndown'!A219,Queries!D:D)
+(SUMIF(Queries!H:H,'historical burndown'!A219,Queries!L:L)
-SUMIF(Queries!N:N,'historical burndown'!A219,Queries!R:R))</f>
        <v>221951</v>
      </c>
    </row>
    <row r="220" spans="1:4" x14ac:dyDescent="0.25">
      <c r="A220" s="1">
        <v>44996</v>
      </c>
      <c r="B220" s="2">
        <f>SUMIF(Queries!A:A,'historical burndown'!A220,Queries!B:B)
+(SUMIF(Queries!H:H,'historical burndown'!A220,Queries!J:J)
-SUMIF(Queries!N:N,'historical burndown'!A220,Queries!P:P))</f>
        <v>301326</v>
      </c>
      <c r="C220" s="2">
        <f>SUMIF(Queries!A:A,'historical burndown'!A220,Queries!C:C)
+(SUMIF(Queries!H:H,'historical burndown'!A220,Queries!K:K)
-SUMIF(Queries!N:N,'historical burndown'!A220,Queries!Q:Q))</f>
        <v>81882</v>
      </c>
      <c r="D220" s="2">
        <f>SUMIF(Queries!A:A,'historical burndown'!A220,Queries!D:D)
+(SUMIF(Queries!H:H,'historical burndown'!A220,Queries!L:L)
-SUMIF(Queries!N:N,'historical burndown'!A220,Queries!R:R))</f>
        <v>219444</v>
      </c>
    </row>
    <row r="221" spans="1:4" x14ac:dyDescent="0.25">
      <c r="A221" s="1">
        <v>45003</v>
      </c>
      <c r="B221" s="2">
        <f>SUMIF(Queries!A:A,'historical burndown'!A221,Queries!B:B)
+SUMIF(Queries!H:H,'historical burndown'!A221,Queries!J:J)
-SUMIF(Queries!N:N,'historical burndown'!A221,Queries!P:P)</f>
        <v>297033</v>
      </c>
      <c r="C221" s="2">
        <f>SUMIF(Queries!A:A,'historical burndown'!A221,Queries!C:C)
+(SUMIF(Queries!H:H,'historical burndown'!A221,Queries!K:K)
-SUMIF(Queries!N:N,'historical burndown'!A221,Queries!Q:Q))</f>
        <v>79852</v>
      </c>
      <c r="D221" s="2">
        <f>SUMIF(Queries!A:A,'historical burndown'!A221,Queries!D:D)
+(SUMIF(Queries!H:H,'historical burndown'!A221,Queries!L:L)
-SUMIF(Queries!N:N,'historical burndown'!A221,Queries!R:R))</f>
        <v>217181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29D7D-988C-4F1B-BAC9-51CCFE0EF899}">
  <dimension ref="A1:L166"/>
  <sheetViews>
    <sheetView zoomScale="130" zoomScaleNormal="130" workbookViewId="0">
      <selection activeCell="H8" sqref="H8"/>
    </sheetView>
  </sheetViews>
  <sheetFormatPr defaultRowHeight="15" x14ac:dyDescent="0.25"/>
  <cols>
    <col min="1" max="1" width="12.85546875" style="3" customWidth="1"/>
    <col min="2" max="2" width="12.85546875" style="23" customWidth="1"/>
    <col min="3" max="3" width="11.42578125" customWidth="1"/>
    <col min="8" max="8" width="12.140625" bestFit="1" customWidth="1"/>
    <col min="9" max="9" width="14.42578125" customWidth="1"/>
    <col min="10" max="10" width="14.5703125" customWidth="1"/>
  </cols>
  <sheetData>
    <row r="1" spans="1:12" ht="15.75" thickBot="1" x14ac:dyDescent="0.3"/>
    <row r="2" spans="1:12" ht="15.75" thickBot="1" x14ac:dyDescent="0.3">
      <c r="A2" s="19" t="s">
        <v>15</v>
      </c>
      <c r="B2" s="24"/>
      <c r="C2" s="11"/>
      <c r="D2" s="11"/>
      <c r="E2" s="11"/>
      <c r="F2" s="11"/>
      <c r="G2" s="11"/>
      <c r="H2" s="16">
        <f>Pending_Count[[#This Row],[DATE_LAST_UPDATED]]</f>
        <v>45006.484814814816</v>
      </c>
    </row>
    <row r="3" spans="1:12" ht="15.75" thickBot="1" x14ac:dyDescent="0.3">
      <c r="A3" s="20" t="s">
        <v>16</v>
      </c>
      <c r="B3" s="25"/>
      <c r="C3" s="12"/>
      <c r="D3" s="12"/>
      <c r="E3" s="12"/>
      <c r="F3" s="12"/>
      <c r="G3" s="12"/>
      <c r="H3" s="17" cm="1">
        <f t="array" ref="H3">Pending_Count[TOTAL_COUNT]</f>
        <v>297914</v>
      </c>
      <c r="I3" s="28" t="s">
        <v>40</v>
      </c>
      <c r="J3" s="28" t="s">
        <v>39</v>
      </c>
    </row>
    <row r="4" spans="1:12" x14ac:dyDescent="0.25">
      <c r="A4" s="20" t="s">
        <v>34</v>
      </c>
      <c r="B4" s="25"/>
      <c r="C4" s="13"/>
      <c r="D4" s="12"/>
      <c r="E4" s="12"/>
      <c r="F4" s="12"/>
      <c r="G4" s="12"/>
      <c r="H4" s="17">
        <v>12000</v>
      </c>
      <c r="I4" s="29">
        <f>ROUNDDOWN(AVERAGE(Queries!AD2:AD7), 0)</f>
        <v>11868</v>
      </c>
      <c r="J4" s="29">
        <f>ROUNDDOWN(AVERAGE(Queries!AD2:AD54), 0)</f>
        <v>11927</v>
      </c>
      <c r="L4">
        <f>MAX(I4:J4)</f>
        <v>11927</v>
      </c>
    </row>
    <row r="5" spans="1:12" x14ac:dyDescent="0.25">
      <c r="A5" s="20" t="s">
        <v>41</v>
      </c>
      <c r="B5" s="25"/>
      <c r="C5" s="13"/>
      <c r="D5" s="12"/>
      <c r="E5" s="12"/>
      <c r="F5" s="12"/>
      <c r="G5" s="12"/>
      <c r="H5" s="17">
        <v>22000</v>
      </c>
      <c r="I5" s="29">
        <f>ROUNDDOWN(AVERAGE(Queries!AJ2:AJ7), 0)</f>
        <v>22256</v>
      </c>
      <c r="J5" s="29">
        <f>ROUNDDOWN(AVERAGE(Queries!AJ2:AJ54), 0)</f>
        <v>42921</v>
      </c>
    </row>
    <row r="6" spans="1:12" x14ac:dyDescent="0.25">
      <c r="A6" s="20" t="s">
        <v>42</v>
      </c>
      <c r="B6" s="25"/>
      <c r="C6" s="13"/>
      <c r="D6" s="12"/>
      <c r="E6" s="12"/>
      <c r="F6" s="12"/>
      <c r="G6" s="12"/>
      <c r="H6" s="17">
        <v>16500</v>
      </c>
      <c r="I6" s="29">
        <f>ROUNDDOWN(AVERAGE(Queries!AI2:AI7), 0)</f>
        <v>16492</v>
      </c>
      <c r="J6" s="29">
        <f>ROUNDDOWN(AVERAGE(Queries!AI2:AI54), 0)</f>
        <v>17890</v>
      </c>
    </row>
    <row r="7" spans="1:12" ht="15.75" thickBot="1" x14ac:dyDescent="0.3">
      <c r="A7" s="20" t="s">
        <v>35</v>
      </c>
      <c r="B7" s="25"/>
      <c r="C7" s="13"/>
      <c r="D7" s="12"/>
      <c r="E7" s="12"/>
      <c r="F7" s="12"/>
      <c r="G7" s="12"/>
      <c r="H7" s="17">
        <v>44</v>
      </c>
      <c r="I7" s="30">
        <f>ROUNDDOWN(AVERAGE(Queries!AK2:AK7), 0)</f>
        <v>43</v>
      </c>
      <c r="J7" s="30">
        <f>ROUNDDOWN(AVERAGE(Queries!AK2:AK54), 0)</f>
        <v>40</v>
      </c>
    </row>
    <row r="8" spans="1:12" ht="15.75" thickBot="1" x14ac:dyDescent="0.3">
      <c r="A8" s="21" t="s">
        <v>38</v>
      </c>
      <c r="B8" s="26"/>
      <c r="C8" s="14"/>
      <c r="D8" s="15"/>
      <c r="E8" s="15"/>
      <c r="F8" s="15"/>
      <c r="G8" s="15"/>
      <c r="H8" s="18" t="s">
        <v>43</v>
      </c>
    </row>
    <row r="9" spans="1:12" ht="15.75" thickBot="1" x14ac:dyDescent="0.3"/>
    <row r="10" spans="1:12" ht="36" customHeight="1" thickBot="1" x14ac:dyDescent="0.3">
      <c r="A10" s="5"/>
      <c r="B10" s="27"/>
      <c r="C10" s="31" t="s">
        <v>14</v>
      </c>
      <c r="D10" s="32"/>
      <c r="E10" s="32"/>
      <c r="F10" s="32"/>
      <c r="G10" s="33"/>
    </row>
    <row r="11" spans="1:12" ht="46.5" thickBot="1" x14ac:dyDescent="0.35">
      <c r="A11" s="6" t="s">
        <v>7</v>
      </c>
      <c r="B11" s="7" t="s">
        <v>13</v>
      </c>
      <c r="C11" s="8" t="s">
        <v>8</v>
      </c>
      <c r="D11" s="9" t="s">
        <v>9</v>
      </c>
      <c r="E11" s="9" t="s">
        <v>10</v>
      </c>
      <c r="F11" s="9" t="s">
        <v>11</v>
      </c>
      <c r="G11" s="10" t="s">
        <v>12</v>
      </c>
    </row>
    <row r="12" spans="1:12" x14ac:dyDescent="0.25">
      <c r="A12" s="4">
        <f>H2+7</f>
        <v>45013.484814814816</v>
      </c>
      <c r="B12" s="2">
        <f>$H$3+$H$4-IF($H$8="ADJ Only", $H$6, $H$5)</f>
        <v>293414</v>
      </c>
      <c r="C12" s="2">
        <f>Table2[[#This Row],[Expected Workable Issues]]-(Table2[[#Headers],[5]]*$H$7*(ROW(Table2[[#This Row],[Expected Workable Issues]])-ROW($B$12)+1))</f>
        <v>293194</v>
      </c>
      <c r="D12" s="2">
        <f>Table2[[#This Row],[Expected Workable Issues]]-(Table2[[#Headers],[10]]*$H$7*(ROW(Table2[[#This Row],[Expected Workable Issues]])-ROW($B$12)+1))</f>
        <v>292974</v>
      </c>
      <c r="E12" s="2">
        <f>Table2[[#This Row],[5]]-(Table2[[#Headers],[25]]*$H$7*(ROW(Table2[[#This Row],[5]])-ROW($B$12)+1))</f>
        <v>292094</v>
      </c>
      <c r="F12" s="2">
        <f>Table2[[#This Row],[10]]-(Table2[[#Headers],[50]]*$H$7*(ROW(Table2[[#This Row],[10]])-ROW($B$12)+1))</f>
        <v>290774</v>
      </c>
      <c r="G12" s="2">
        <f>Table2[[#This Row],[25]]-(Table2[[#Headers],[100]]*$H$7*(ROW(Table2[[#This Row],[25]])-ROW($B$12)+1))</f>
        <v>287694</v>
      </c>
      <c r="I12" s="2"/>
    </row>
    <row r="13" spans="1:12" x14ac:dyDescent="0.25">
      <c r="A13" s="4">
        <f>A12+7</f>
        <v>45020.484814814816</v>
      </c>
      <c r="B13" s="2">
        <f>B12+$H$4-$H$5</f>
        <v>283414</v>
      </c>
      <c r="C13" s="2">
        <f>Table2[[#This Row],[Expected Workable Issues]]-(Table2[[#Headers],[5]]*$H$7*(ROW(Table2[[#This Row],[Expected Workable Issues]])-ROW($B$12)+1))</f>
        <v>282974</v>
      </c>
      <c r="D13" s="2">
        <f>Table2[[#This Row],[Expected Workable Issues]]-(Table2[[#Headers],[10]]*$H$7*(ROW(Table2[[#This Row],[Expected Workable Issues]])-ROW($B$12)+1))</f>
        <v>282534</v>
      </c>
      <c r="E13" s="2">
        <f>Table2[[#This Row],[5]]-(Table2[[#Headers],[25]]*$H$7*(ROW(Table2[[#This Row],[5]])-ROW($B$12)+1))</f>
        <v>280774</v>
      </c>
      <c r="F13" s="2">
        <f>Table2[[#This Row],[10]]-(Table2[[#Headers],[50]]*$H$7*(ROW(Table2[[#This Row],[10]])-ROW($B$12)+1))</f>
        <v>278134</v>
      </c>
      <c r="G13" s="2">
        <f>Table2[[#This Row],[25]]-(Table2[[#Headers],[100]]*$H$7*(ROW(Table2[[#This Row],[25]])-ROW($B$12)+1))</f>
        <v>271974</v>
      </c>
    </row>
    <row r="14" spans="1:12" x14ac:dyDescent="0.25">
      <c r="A14" s="4">
        <f t="shared" ref="A14:A77" si="0">A13+7</f>
        <v>45027.484814814816</v>
      </c>
      <c r="B14" s="2">
        <f t="shared" ref="B14:B77" si="1">B13+$H$4-$H$5</f>
        <v>273414</v>
      </c>
      <c r="C14" s="2">
        <f>Table2[[#This Row],[Expected Workable Issues]]-(Table2[[#Headers],[5]]*$H$7*(ROW(Table2[[#This Row],[Expected Workable Issues]])-ROW($B$12)+1))</f>
        <v>272754</v>
      </c>
      <c r="D14" s="2">
        <f>Table2[[#This Row],[Expected Workable Issues]]-(Table2[[#Headers],[10]]*$H$7*(ROW(Table2[[#This Row],[Expected Workable Issues]])-ROW($B$12)+1))</f>
        <v>272094</v>
      </c>
      <c r="E14" s="2">
        <f>Table2[[#This Row],[5]]-(Table2[[#Headers],[25]]*$H$7*(ROW(Table2[[#This Row],[5]])-ROW($B$12)+1))</f>
        <v>269454</v>
      </c>
      <c r="F14" s="2">
        <f>Table2[[#This Row],[10]]-(Table2[[#Headers],[50]]*$H$7*(ROW(Table2[[#This Row],[10]])-ROW($B$12)+1))</f>
        <v>265494</v>
      </c>
      <c r="G14" s="2">
        <f>Table2[[#This Row],[25]]-(Table2[[#Headers],[100]]*$H$7*(ROW(Table2[[#This Row],[25]])-ROW($B$12)+1))</f>
        <v>256254</v>
      </c>
    </row>
    <row r="15" spans="1:12" x14ac:dyDescent="0.25">
      <c r="A15" s="4">
        <f t="shared" si="0"/>
        <v>45034.484814814816</v>
      </c>
      <c r="B15" s="2">
        <f t="shared" si="1"/>
        <v>263414</v>
      </c>
      <c r="C15" s="2">
        <f>Table2[[#This Row],[Expected Workable Issues]]-(Table2[[#Headers],[5]]*$H$7*(ROW(Table2[[#This Row],[Expected Workable Issues]])-ROW($B$12)+1))</f>
        <v>262534</v>
      </c>
      <c r="D15" s="2">
        <f>Table2[[#This Row],[Expected Workable Issues]]-(Table2[[#Headers],[10]]*$H$7*(ROW(Table2[[#This Row],[Expected Workable Issues]])-ROW($B$12)+1))</f>
        <v>261654</v>
      </c>
      <c r="E15" s="2">
        <f>Table2[[#This Row],[5]]-(Table2[[#Headers],[25]]*$H$7*(ROW(Table2[[#This Row],[5]])-ROW($B$12)+1))</f>
        <v>258134</v>
      </c>
      <c r="F15" s="2">
        <f>Table2[[#This Row],[10]]-(Table2[[#Headers],[50]]*$H$7*(ROW(Table2[[#This Row],[10]])-ROW($B$12)+1))</f>
        <v>252854</v>
      </c>
      <c r="G15" s="2">
        <f>Table2[[#This Row],[25]]-(Table2[[#Headers],[100]]*$H$7*(ROW(Table2[[#This Row],[25]])-ROW($B$12)+1))</f>
        <v>240534</v>
      </c>
    </row>
    <row r="16" spans="1:12" x14ac:dyDescent="0.25">
      <c r="A16" s="4">
        <f t="shared" si="0"/>
        <v>45041.484814814816</v>
      </c>
      <c r="B16" s="2">
        <f t="shared" si="1"/>
        <v>253414</v>
      </c>
      <c r="C16" s="2">
        <f>Table2[[#This Row],[Expected Workable Issues]]-(Table2[[#Headers],[5]]*$H$7*(ROW(Table2[[#This Row],[Expected Workable Issues]])-ROW($B$12)+1))</f>
        <v>252314</v>
      </c>
      <c r="D16" s="2">
        <f>Table2[[#This Row],[Expected Workable Issues]]-(Table2[[#Headers],[10]]*$H$7*(ROW(Table2[[#This Row],[Expected Workable Issues]])-ROW($B$12)+1))</f>
        <v>251214</v>
      </c>
      <c r="E16" s="2">
        <f>Table2[[#This Row],[5]]-(Table2[[#Headers],[25]]*$H$7*(ROW(Table2[[#This Row],[5]])-ROW($B$12)+1))</f>
        <v>246814</v>
      </c>
      <c r="F16" s="2">
        <f>Table2[[#This Row],[10]]-(Table2[[#Headers],[50]]*$H$7*(ROW(Table2[[#This Row],[10]])-ROW($B$12)+1))</f>
        <v>240214</v>
      </c>
      <c r="G16" s="2">
        <f>Table2[[#This Row],[25]]-(Table2[[#Headers],[100]]*$H$7*(ROW(Table2[[#This Row],[25]])-ROW($B$12)+1))</f>
        <v>224814</v>
      </c>
    </row>
    <row r="17" spans="1:7" x14ac:dyDescent="0.25">
      <c r="A17" s="4">
        <f t="shared" si="0"/>
        <v>45048.484814814816</v>
      </c>
      <c r="B17" s="2">
        <f t="shared" si="1"/>
        <v>243414</v>
      </c>
      <c r="C17" s="2">
        <f>Table2[[#This Row],[Expected Workable Issues]]-(Table2[[#Headers],[5]]*$H$7*(ROW(Table2[[#This Row],[Expected Workable Issues]])-ROW($B$12)+1))</f>
        <v>242094</v>
      </c>
      <c r="D17" s="2">
        <f>Table2[[#This Row],[Expected Workable Issues]]-(Table2[[#Headers],[10]]*$H$7*(ROW(Table2[[#This Row],[Expected Workable Issues]])-ROW($B$12)+1))</f>
        <v>240774</v>
      </c>
      <c r="E17" s="2">
        <f>Table2[[#This Row],[5]]-(Table2[[#Headers],[25]]*$H$7*(ROW(Table2[[#This Row],[5]])-ROW($B$12)+1))</f>
        <v>235494</v>
      </c>
      <c r="F17" s="2">
        <f>Table2[[#This Row],[10]]-(Table2[[#Headers],[50]]*$H$7*(ROW(Table2[[#This Row],[10]])-ROW($B$12)+1))</f>
        <v>227574</v>
      </c>
      <c r="G17" s="2">
        <f>Table2[[#This Row],[25]]-(Table2[[#Headers],[100]]*$H$7*(ROW(Table2[[#This Row],[25]])-ROW($B$12)+1))</f>
        <v>209094</v>
      </c>
    </row>
    <row r="18" spans="1:7" x14ac:dyDescent="0.25">
      <c r="A18" s="4">
        <f t="shared" si="0"/>
        <v>45055.484814814816</v>
      </c>
      <c r="B18" s="2">
        <f t="shared" si="1"/>
        <v>233414</v>
      </c>
      <c r="C18" s="2">
        <f>Table2[[#This Row],[Expected Workable Issues]]-(Table2[[#Headers],[5]]*$H$7*(ROW(Table2[[#This Row],[Expected Workable Issues]])-ROW($B$12)+1))</f>
        <v>231874</v>
      </c>
      <c r="D18" s="2">
        <f>Table2[[#This Row],[Expected Workable Issues]]-(Table2[[#Headers],[10]]*$H$7*(ROW(Table2[[#This Row],[Expected Workable Issues]])-ROW($B$12)+1))</f>
        <v>230334</v>
      </c>
      <c r="E18" s="2">
        <f>Table2[[#This Row],[5]]-(Table2[[#Headers],[25]]*$H$7*(ROW(Table2[[#This Row],[5]])-ROW($B$12)+1))</f>
        <v>224174</v>
      </c>
      <c r="F18" s="2">
        <f>Table2[[#This Row],[10]]-(Table2[[#Headers],[50]]*$H$7*(ROW(Table2[[#This Row],[10]])-ROW($B$12)+1))</f>
        <v>214934</v>
      </c>
      <c r="G18" s="2">
        <f>Table2[[#This Row],[25]]-(Table2[[#Headers],[100]]*$H$7*(ROW(Table2[[#This Row],[25]])-ROW($B$12)+1))</f>
        <v>193374</v>
      </c>
    </row>
    <row r="19" spans="1:7" x14ac:dyDescent="0.25">
      <c r="A19" s="4">
        <f t="shared" si="0"/>
        <v>45062.484814814816</v>
      </c>
      <c r="B19" s="2">
        <f t="shared" si="1"/>
        <v>223414</v>
      </c>
      <c r="C19" s="2">
        <f>Table2[[#This Row],[Expected Workable Issues]]-(Table2[[#Headers],[5]]*$H$7*(ROW(Table2[[#This Row],[Expected Workable Issues]])-ROW($B$12)+1))</f>
        <v>221654</v>
      </c>
      <c r="D19" s="2">
        <f>Table2[[#This Row],[Expected Workable Issues]]-(Table2[[#Headers],[10]]*$H$7*(ROW(Table2[[#This Row],[Expected Workable Issues]])-ROW($B$12)+1))</f>
        <v>219894</v>
      </c>
      <c r="E19" s="2">
        <f>Table2[[#This Row],[5]]-(Table2[[#Headers],[25]]*$H$7*(ROW(Table2[[#This Row],[5]])-ROW($B$12)+1))</f>
        <v>212854</v>
      </c>
      <c r="F19" s="2">
        <f>Table2[[#This Row],[10]]-(Table2[[#Headers],[50]]*$H$7*(ROW(Table2[[#This Row],[10]])-ROW($B$12)+1))</f>
        <v>202294</v>
      </c>
      <c r="G19" s="2">
        <f>Table2[[#This Row],[25]]-(Table2[[#Headers],[100]]*$H$7*(ROW(Table2[[#This Row],[25]])-ROW($B$12)+1))</f>
        <v>177654</v>
      </c>
    </row>
    <row r="20" spans="1:7" x14ac:dyDescent="0.25">
      <c r="A20" s="4">
        <f t="shared" si="0"/>
        <v>45069.484814814816</v>
      </c>
      <c r="B20" s="2">
        <f t="shared" si="1"/>
        <v>213414</v>
      </c>
      <c r="C20" s="2">
        <f>Table2[[#This Row],[Expected Workable Issues]]-(Table2[[#Headers],[5]]*$H$7*(ROW(Table2[[#This Row],[Expected Workable Issues]])-ROW($B$12)+1))</f>
        <v>211434</v>
      </c>
      <c r="D20" s="2">
        <f>Table2[[#This Row],[Expected Workable Issues]]-(Table2[[#Headers],[10]]*$H$7*(ROW(Table2[[#This Row],[Expected Workable Issues]])-ROW($B$12)+1))</f>
        <v>209454</v>
      </c>
      <c r="E20" s="2">
        <f>Table2[[#This Row],[5]]-(Table2[[#Headers],[25]]*$H$7*(ROW(Table2[[#This Row],[5]])-ROW($B$12)+1))</f>
        <v>201534</v>
      </c>
      <c r="F20" s="2">
        <f>Table2[[#This Row],[10]]-(Table2[[#Headers],[50]]*$H$7*(ROW(Table2[[#This Row],[10]])-ROW($B$12)+1))</f>
        <v>189654</v>
      </c>
      <c r="G20" s="2">
        <f>Table2[[#This Row],[25]]-(Table2[[#Headers],[100]]*$H$7*(ROW(Table2[[#This Row],[25]])-ROW($B$12)+1))</f>
        <v>161934</v>
      </c>
    </row>
    <row r="21" spans="1:7" x14ac:dyDescent="0.25">
      <c r="A21" s="4">
        <f t="shared" si="0"/>
        <v>45076.484814814816</v>
      </c>
      <c r="B21" s="2">
        <f t="shared" si="1"/>
        <v>203414</v>
      </c>
      <c r="C21" s="2">
        <f>Table2[[#This Row],[Expected Workable Issues]]-(Table2[[#Headers],[5]]*$H$7*(ROW(Table2[[#This Row],[Expected Workable Issues]])-ROW($B$12)+1))</f>
        <v>201214</v>
      </c>
      <c r="D21" s="2">
        <f>Table2[[#This Row],[Expected Workable Issues]]-(Table2[[#Headers],[10]]*$H$7*(ROW(Table2[[#This Row],[Expected Workable Issues]])-ROW($B$12)+1))</f>
        <v>199014</v>
      </c>
      <c r="E21" s="2">
        <f>Table2[[#This Row],[5]]-(Table2[[#Headers],[25]]*$H$7*(ROW(Table2[[#This Row],[5]])-ROW($B$12)+1))</f>
        <v>190214</v>
      </c>
      <c r="F21" s="2">
        <f>Table2[[#This Row],[10]]-(Table2[[#Headers],[50]]*$H$7*(ROW(Table2[[#This Row],[10]])-ROW($B$12)+1))</f>
        <v>177014</v>
      </c>
      <c r="G21" s="2">
        <f>Table2[[#This Row],[25]]-(Table2[[#Headers],[100]]*$H$7*(ROW(Table2[[#This Row],[25]])-ROW($B$12)+1))</f>
        <v>146214</v>
      </c>
    </row>
    <row r="22" spans="1:7" x14ac:dyDescent="0.25">
      <c r="A22" s="4">
        <f t="shared" si="0"/>
        <v>45083.484814814816</v>
      </c>
      <c r="B22" s="2">
        <f t="shared" si="1"/>
        <v>193414</v>
      </c>
      <c r="C22" s="2">
        <f>Table2[[#This Row],[Expected Workable Issues]]-(Table2[[#Headers],[5]]*$H$7*(ROW(Table2[[#This Row],[Expected Workable Issues]])-ROW($B$12)+1))</f>
        <v>190994</v>
      </c>
      <c r="D22" s="2">
        <f>Table2[[#This Row],[Expected Workable Issues]]-(Table2[[#Headers],[10]]*$H$7*(ROW(Table2[[#This Row],[Expected Workable Issues]])-ROW($B$12)+1))</f>
        <v>188574</v>
      </c>
      <c r="E22" s="2">
        <f>Table2[[#This Row],[5]]-(Table2[[#Headers],[25]]*$H$7*(ROW(Table2[[#This Row],[5]])-ROW($B$12)+1))</f>
        <v>178894</v>
      </c>
      <c r="F22" s="2">
        <f>Table2[[#This Row],[10]]-(Table2[[#Headers],[50]]*$H$7*(ROW(Table2[[#This Row],[10]])-ROW($B$12)+1))</f>
        <v>164374</v>
      </c>
      <c r="G22" s="2">
        <f>Table2[[#This Row],[25]]-(Table2[[#Headers],[100]]*$H$7*(ROW(Table2[[#This Row],[25]])-ROW($B$12)+1))</f>
        <v>130494</v>
      </c>
    </row>
    <row r="23" spans="1:7" x14ac:dyDescent="0.25">
      <c r="A23" s="4">
        <f t="shared" si="0"/>
        <v>45090.484814814816</v>
      </c>
      <c r="B23" s="2">
        <f t="shared" si="1"/>
        <v>183414</v>
      </c>
      <c r="C23" s="2">
        <f>Table2[[#This Row],[Expected Workable Issues]]-(Table2[[#Headers],[5]]*$H$7*(ROW(Table2[[#This Row],[Expected Workable Issues]])-ROW($B$12)+1))</f>
        <v>180774</v>
      </c>
      <c r="D23" s="2">
        <f>Table2[[#This Row],[Expected Workable Issues]]-(Table2[[#Headers],[10]]*$H$7*(ROW(Table2[[#This Row],[Expected Workable Issues]])-ROW($B$12)+1))</f>
        <v>178134</v>
      </c>
      <c r="E23" s="2">
        <f>Table2[[#This Row],[5]]-(Table2[[#Headers],[25]]*$H$7*(ROW(Table2[[#This Row],[5]])-ROW($B$12)+1))</f>
        <v>167574</v>
      </c>
      <c r="F23" s="2">
        <f>Table2[[#This Row],[10]]-(Table2[[#Headers],[50]]*$H$7*(ROW(Table2[[#This Row],[10]])-ROW($B$12)+1))</f>
        <v>151734</v>
      </c>
      <c r="G23" s="2">
        <f>Table2[[#This Row],[25]]-(Table2[[#Headers],[100]]*$H$7*(ROW(Table2[[#This Row],[25]])-ROW($B$12)+1))</f>
        <v>114774</v>
      </c>
    </row>
    <row r="24" spans="1:7" x14ac:dyDescent="0.25">
      <c r="A24" s="4">
        <f t="shared" si="0"/>
        <v>45097.484814814816</v>
      </c>
      <c r="B24" s="2">
        <f t="shared" si="1"/>
        <v>173414</v>
      </c>
      <c r="C24" s="2">
        <f>Table2[[#This Row],[Expected Workable Issues]]-(Table2[[#Headers],[5]]*$H$7*(ROW(Table2[[#This Row],[Expected Workable Issues]])-ROW($B$12)+1))</f>
        <v>170554</v>
      </c>
      <c r="D24" s="2">
        <f>Table2[[#This Row],[Expected Workable Issues]]-(Table2[[#Headers],[10]]*$H$7*(ROW(Table2[[#This Row],[Expected Workable Issues]])-ROW($B$12)+1))</f>
        <v>167694</v>
      </c>
      <c r="E24" s="2">
        <f>Table2[[#This Row],[5]]-(Table2[[#Headers],[25]]*$H$7*(ROW(Table2[[#This Row],[5]])-ROW($B$12)+1))</f>
        <v>156254</v>
      </c>
      <c r="F24" s="2">
        <f>Table2[[#This Row],[10]]-(Table2[[#Headers],[50]]*$H$7*(ROW(Table2[[#This Row],[10]])-ROW($B$12)+1))</f>
        <v>139094</v>
      </c>
      <c r="G24" s="2">
        <f>Table2[[#This Row],[25]]-(Table2[[#Headers],[100]]*$H$7*(ROW(Table2[[#This Row],[25]])-ROW($B$12)+1))</f>
        <v>99054</v>
      </c>
    </row>
    <row r="25" spans="1:7" x14ac:dyDescent="0.25">
      <c r="A25" s="4">
        <f t="shared" si="0"/>
        <v>45104.484814814816</v>
      </c>
      <c r="B25" s="2">
        <f t="shared" si="1"/>
        <v>163414</v>
      </c>
      <c r="C25" s="2">
        <f>Table2[[#This Row],[Expected Workable Issues]]-(Table2[[#Headers],[5]]*$H$7*(ROW(Table2[[#This Row],[Expected Workable Issues]])-ROW($B$12)+1))</f>
        <v>160334</v>
      </c>
      <c r="D25" s="2">
        <f>Table2[[#This Row],[Expected Workable Issues]]-(Table2[[#Headers],[10]]*$H$7*(ROW(Table2[[#This Row],[Expected Workable Issues]])-ROW($B$12)+1))</f>
        <v>157254</v>
      </c>
      <c r="E25" s="2">
        <f>Table2[[#This Row],[5]]-(Table2[[#Headers],[25]]*$H$7*(ROW(Table2[[#This Row],[5]])-ROW($B$12)+1))</f>
        <v>144934</v>
      </c>
      <c r="F25" s="2">
        <f>Table2[[#This Row],[10]]-(Table2[[#Headers],[50]]*$H$7*(ROW(Table2[[#This Row],[10]])-ROW($B$12)+1))</f>
        <v>126454</v>
      </c>
      <c r="G25" s="2">
        <f>Table2[[#This Row],[25]]-(Table2[[#Headers],[100]]*$H$7*(ROW(Table2[[#This Row],[25]])-ROW($B$12)+1))</f>
        <v>83334</v>
      </c>
    </row>
    <row r="26" spans="1:7" x14ac:dyDescent="0.25">
      <c r="A26" s="4">
        <f t="shared" si="0"/>
        <v>45111.484814814816</v>
      </c>
      <c r="B26" s="2">
        <f t="shared" si="1"/>
        <v>153414</v>
      </c>
      <c r="C26" s="2">
        <f>Table2[[#This Row],[Expected Workable Issues]]-(Table2[[#Headers],[5]]*$H$7*(ROW(Table2[[#This Row],[Expected Workable Issues]])-ROW($B$12)+1))</f>
        <v>150114</v>
      </c>
      <c r="D26" s="2">
        <f>Table2[[#This Row],[Expected Workable Issues]]-(Table2[[#Headers],[10]]*$H$7*(ROW(Table2[[#This Row],[Expected Workable Issues]])-ROW($B$12)+1))</f>
        <v>146814</v>
      </c>
      <c r="E26" s="2">
        <f>Table2[[#This Row],[5]]-(Table2[[#Headers],[25]]*$H$7*(ROW(Table2[[#This Row],[5]])-ROW($B$12)+1))</f>
        <v>133614</v>
      </c>
      <c r="F26" s="2">
        <f>Table2[[#This Row],[10]]-(Table2[[#Headers],[50]]*$H$7*(ROW(Table2[[#This Row],[10]])-ROW($B$12)+1))</f>
        <v>113814</v>
      </c>
      <c r="G26" s="2">
        <f>Table2[[#This Row],[25]]-(Table2[[#Headers],[100]]*$H$7*(ROW(Table2[[#This Row],[25]])-ROW($B$12)+1))</f>
        <v>67614</v>
      </c>
    </row>
    <row r="27" spans="1:7" x14ac:dyDescent="0.25">
      <c r="A27" s="4">
        <f t="shared" si="0"/>
        <v>45118.484814814816</v>
      </c>
      <c r="B27" s="2">
        <f t="shared" si="1"/>
        <v>143414</v>
      </c>
      <c r="C27" s="2">
        <f>Table2[[#This Row],[Expected Workable Issues]]-(Table2[[#Headers],[5]]*$H$7*(ROW(Table2[[#This Row],[Expected Workable Issues]])-ROW($B$12)+1))</f>
        <v>139894</v>
      </c>
      <c r="D27" s="2">
        <f>Table2[[#This Row],[Expected Workable Issues]]-(Table2[[#Headers],[10]]*$H$7*(ROW(Table2[[#This Row],[Expected Workable Issues]])-ROW($B$12)+1))</f>
        <v>136374</v>
      </c>
      <c r="E27" s="2">
        <f>Table2[[#This Row],[5]]-(Table2[[#Headers],[25]]*$H$7*(ROW(Table2[[#This Row],[5]])-ROW($B$12)+1))</f>
        <v>122294</v>
      </c>
      <c r="F27" s="2">
        <f>Table2[[#This Row],[10]]-(Table2[[#Headers],[50]]*$H$7*(ROW(Table2[[#This Row],[10]])-ROW($B$12)+1))</f>
        <v>101174</v>
      </c>
      <c r="G27" s="2">
        <f>Table2[[#This Row],[25]]-(Table2[[#Headers],[100]]*$H$7*(ROW(Table2[[#This Row],[25]])-ROW($B$12)+1))</f>
        <v>51894</v>
      </c>
    </row>
    <row r="28" spans="1:7" x14ac:dyDescent="0.25">
      <c r="A28" s="4">
        <f t="shared" si="0"/>
        <v>45125.484814814816</v>
      </c>
      <c r="B28" s="2">
        <f t="shared" si="1"/>
        <v>133414</v>
      </c>
      <c r="C28" s="2">
        <f>Table2[[#This Row],[Expected Workable Issues]]-(Table2[[#Headers],[5]]*$H$7*(ROW(Table2[[#This Row],[Expected Workable Issues]])-ROW($B$12)+1))</f>
        <v>129674</v>
      </c>
      <c r="D28" s="2">
        <f>Table2[[#This Row],[Expected Workable Issues]]-(Table2[[#Headers],[10]]*$H$7*(ROW(Table2[[#This Row],[Expected Workable Issues]])-ROW($B$12)+1))</f>
        <v>125934</v>
      </c>
      <c r="E28" s="2">
        <f>Table2[[#This Row],[5]]-(Table2[[#Headers],[25]]*$H$7*(ROW(Table2[[#This Row],[5]])-ROW($B$12)+1))</f>
        <v>110974</v>
      </c>
      <c r="F28" s="2">
        <f>Table2[[#This Row],[10]]-(Table2[[#Headers],[50]]*$H$7*(ROW(Table2[[#This Row],[10]])-ROW($B$12)+1))</f>
        <v>88534</v>
      </c>
      <c r="G28" s="2">
        <f>Table2[[#This Row],[25]]-(Table2[[#Headers],[100]]*$H$7*(ROW(Table2[[#This Row],[25]])-ROW($B$12)+1))</f>
        <v>36174</v>
      </c>
    </row>
    <row r="29" spans="1:7" x14ac:dyDescent="0.25">
      <c r="A29" s="4">
        <f t="shared" si="0"/>
        <v>45132.484814814816</v>
      </c>
      <c r="B29" s="2">
        <f t="shared" si="1"/>
        <v>123414</v>
      </c>
      <c r="C29" s="2">
        <f>Table2[[#This Row],[Expected Workable Issues]]-(Table2[[#Headers],[5]]*$H$7*(ROW(Table2[[#This Row],[Expected Workable Issues]])-ROW($B$12)+1))</f>
        <v>119454</v>
      </c>
      <c r="D29" s="2">
        <f>Table2[[#This Row],[Expected Workable Issues]]-(Table2[[#Headers],[10]]*$H$7*(ROW(Table2[[#This Row],[Expected Workable Issues]])-ROW($B$12)+1))</f>
        <v>115494</v>
      </c>
      <c r="E29" s="2">
        <f>Table2[[#This Row],[5]]-(Table2[[#Headers],[25]]*$H$7*(ROW(Table2[[#This Row],[5]])-ROW($B$12)+1))</f>
        <v>99654</v>
      </c>
      <c r="F29" s="2">
        <f>Table2[[#This Row],[10]]-(Table2[[#Headers],[50]]*$H$7*(ROW(Table2[[#This Row],[10]])-ROW($B$12)+1))</f>
        <v>75894</v>
      </c>
      <c r="G29" s="2">
        <f>Table2[[#This Row],[25]]-(Table2[[#Headers],[100]]*$H$7*(ROW(Table2[[#This Row],[25]])-ROW($B$12)+1))</f>
        <v>20454</v>
      </c>
    </row>
    <row r="30" spans="1:7" x14ac:dyDescent="0.25">
      <c r="A30" s="4">
        <f t="shared" si="0"/>
        <v>45139.484814814816</v>
      </c>
      <c r="B30" s="2">
        <f t="shared" si="1"/>
        <v>113414</v>
      </c>
      <c r="C30" s="2">
        <f>Table2[[#This Row],[Expected Workable Issues]]-(Table2[[#Headers],[5]]*$H$7*(ROW(Table2[[#This Row],[Expected Workable Issues]])-ROW($B$12)+1))</f>
        <v>109234</v>
      </c>
      <c r="D30" s="2">
        <f>Table2[[#This Row],[Expected Workable Issues]]-(Table2[[#Headers],[10]]*$H$7*(ROW(Table2[[#This Row],[Expected Workable Issues]])-ROW($B$12)+1))</f>
        <v>105054</v>
      </c>
      <c r="E30" s="2">
        <f>Table2[[#This Row],[5]]-(Table2[[#Headers],[25]]*$H$7*(ROW(Table2[[#This Row],[5]])-ROW($B$12)+1))</f>
        <v>88334</v>
      </c>
      <c r="F30" s="2">
        <f>Table2[[#This Row],[10]]-(Table2[[#Headers],[50]]*$H$7*(ROW(Table2[[#This Row],[10]])-ROW($B$12)+1))</f>
        <v>63254</v>
      </c>
      <c r="G30" s="2">
        <f>Table2[[#This Row],[25]]-(Table2[[#Headers],[100]]*$H$7*(ROW(Table2[[#This Row],[25]])-ROW($B$12)+1))</f>
        <v>4734</v>
      </c>
    </row>
    <row r="31" spans="1:7" x14ac:dyDescent="0.25">
      <c r="A31" s="4">
        <f t="shared" si="0"/>
        <v>45146.484814814816</v>
      </c>
      <c r="B31" s="2">
        <f t="shared" si="1"/>
        <v>103414</v>
      </c>
      <c r="C31" s="2">
        <f>Table2[[#This Row],[Expected Workable Issues]]-(Table2[[#Headers],[5]]*$H$7*(ROW(Table2[[#This Row],[Expected Workable Issues]])-ROW($B$12)+1))</f>
        <v>99014</v>
      </c>
      <c r="D31" s="2">
        <f>Table2[[#This Row],[Expected Workable Issues]]-(Table2[[#Headers],[10]]*$H$7*(ROW(Table2[[#This Row],[Expected Workable Issues]])-ROW($B$12)+1))</f>
        <v>94614</v>
      </c>
      <c r="E31" s="2">
        <f>Table2[[#This Row],[5]]-(Table2[[#Headers],[25]]*$H$7*(ROW(Table2[[#This Row],[5]])-ROW($B$12)+1))</f>
        <v>77014</v>
      </c>
      <c r="F31" s="2">
        <f>Table2[[#This Row],[10]]-(Table2[[#Headers],[50]]*$H$7*(ROW(Table2[[#This Row],[10]])-ROW($B$12)+1))</f>
        <v>50614</v>
      </c>
      <c r="G31" s="2">
        <f>Table2[[#This Row],[25]]-(Table2[[#Headers],[100]]*$H$7*(ROW(Table2[[#This Row],[25]])-ROW($B$12)+1))</f>
        <v>-10986</v>
      </c>
    </row>
    <row r="32" spans="1:7" x14ac:dyDescent="0.25">
      <c r="A32" s="4">
        <f t="shared" si="0"/>
        <v>45153.484814814816</v>
      </c>
      <c r="B32" s="2">
        <f t="shared" si="1"/>
        <v>93414</v>
      </c>
      <c r="C32" s="2">
        <f>Table2[[#This Row],[Expected Workable Issues]]-(Table2[[#Headers],[5]]*$H$7*(ROW(Table2[[#This Row],[Expected Workable Issues]])-ROW($B$12)+1))</f>
        <v>88794</v>
      </c>
      <c r="D32" s="2">
        <f>Table2[[#This Row],[Expected Workable Issues]]-(Table2[[#Headers],[10]]*$H$7*(ROW(Table2[[#This Row],[Expected Workable Issues]])-ROW($B$12)+1))</f>
        <v>84174</v>
      </c>
      <c r="E32" s="2">
        <f>Table2[[#This Row],[5]]-(Table2[[#Headers],[25]]*$H$7*(ROW(Table2[[#This Row],[5]])-ROW($B$12)+1))</f>
        <v>65694</v>
      </c>
      <c r="F32" s="2">
        <f>Table2[[#This Row],[10]]-(Table2[[#Headers],[50]]*$H$7*(ROW(Table2[[#This Row],[10]])-ROW($B$12)+1))</f>
        <v>37974</v>
      </c>
      <c r="G32" s="2">
        <f>Table2[[#This Row],[25]]-(Table2[[#Headers],[100]]*$H$7*(ROW(Table2[[#This Row],[25]])-ROW($B$12)+1))</f>
        <v>-26706</v>
      </c>
    </row>
    <row r="33" spans="1:7" x14ac:dyDescent="0.25">
      <c r="A33" s="4">
        <f t="shared" si="0"/>
        <v>45160.484814814816</v>
      </c>
      <c r="B33" s="2">
        <f t="shared" si="1"/>
        <v>83414</v>
      </c>
      <c r="C33" s="2">
        <f>Table2[[#This Row],[Expected Workable Issues]]-(Table2[[#Headers],[5]]*$H$7*(ROW(Table2[[#This Row],[Expected Workable Issues]])-ROW($B$12)+1))</f>
        <v>78574</v>
      </c>
      <c r="D33" s="2">
        <f>Table2[[#This Row],[Expected Workable Issues]]-(Table2[[#Headers],[10]]*$H$7*(ROW(Table2[[#This Row],[Expected Workable Issues]])-ROW($B$12)+1))</f>
        <v>73734</v>
      </c>
      <c r="E33" s="2">
        <f>Table2[[#This Row],[5]]-(Table2[[#Headers],[25]]*$H$7*(ROW(Table2[[#This Row],[5]])-ROW($B$12)+1))</f>
        <v>54374</v>
      </c>
      <c r="F33" s="2">
        <f>Table2[[#This Row],[10]]-(Table2[[#Headers],[50]]*$H$7*(ROW(Table2[[#This Row],[10]])-ROW($B$12)+1))</f>
        <v>25334</v>
      </c>
      <c r="G33" s="2">
        <f>Table2[[#This Row],[25]]-(Table2[[#Headers],[100]]*$H$7*(ROW(Table2[[#This Row],[25]])-ROW($B$12)+1))</f>
        <v>-42426</v>
      </c>
    </row>
    <row r="34" spans="1:7" x14ac:dyDescent="0.25">
      <c r="A34" s="4">
        <f t="shared" si="0"/>
        <v>45167.484814814816</v>
      </c>
      <c r="B34" s="2">
        <f t="shared" si="1"/>
        <v>73414</v>
      </c>
      <c r="C34" s="2">
        <f>Table2[[#This Row],[Expected Workable Issues]]-(Table2[[#Headers],[5]]*$H$7*(ROW(Table2[[#This Row],[Expected Workable Issues]])-ROW($B$12)+1))</f>
        <v>68354</v>
      </c>
      <c r="D34" s="2">
        <f>Table2[[#This Row],[Expected Workable Issues]]-(Table2[[#Headers],[10]]*$H$7*(ROW(Table2[[#This Row],[Expected Workable Issues]])-ROW($B$12)+1))</f>
        <v>63294</v>
      </c>
      <c r="E34" s="2">
        <f>Table2[[#This Row],[5]]-(Table2[[#Headers],[25]]*$H$7*(ROW(Table2[[#This Row],[5]])-ROW($B$12)+1))</f>
        <v>43054</v>
      </c>
      <c r="F34" s="2">
        <f>Table2[[#This Row],[10]]-(Table2[[#Headers],[50]]*$H$7*(ROW(Table2[[#This Row],[10]])-ROW($B$12)+1))</f>
        <v>12694</v>
      </c>
      <c r="G34" s="2">
        <f>Table2[[#This Row],[25]]-(Table2[[#Headers],[100]]*$H$7*(ROW(Table2[[#This Row],[25]])-ROW($B$12)+1))</f>
        <v>-58146</v>
      </c>
    </row>
    <row r="35" spans="1:7" x14ac:dyDescent="0.25">
      <c r="A35" s="4">
        <f t="shared" si="0"/>
        <v>45174.484814814816</v>
      </c>
      <c r="B35" s="2">
        <f t="shared" si="1"/>
        <v>63414</v>
      </c>
      <c r="C35" s="2">
        <f>Table2[[#This Row],[Expected Workable Issues]]-(Table2[[#Headers],[5]]*$H$7*(ROW(Table2[[#This Row],[Expected Workable Issues]])-ROW($B$12)+1))</f>
        <v>58134</v>
      </c>
      <c r="D35" s="2">
        <f>Table2[[#This Row],[Expected Workable Issues]]-(Table2[[#Headers],[10]]*$H$7*(ROW(Table2[[#This Row],[Expected Workable Issues]])-ROW($B$12)+1))</f>
        <v>52854</v>
      </c>
      <c r="E35" s="2">
        <f>Table2[[#This Row],[5]]-(Table2[[#Headers],[25]]*$H$7*(ROW(Table2[[#This Row],[5]])-ROW($B$12)+1))</f>
        <v>31734</v>
      </c>
      <c r="F35" s="2">
        <f>Table2[[#This Row],[10]]-(Table2[[#Headers],[50]]*$H$7*(ROW(Table2[[#This Row],[10]])-ROW($B$12)+1))</f>
        <v>54</v>
      </c>
      <c r="G35" s="2">
        <f>Table2[[#This Row],[25]]-(Table2[[#Headers],[100]]*$H$7*(ROW(Table2[[#This Row],[25]])-ROW($B$12)+1))</f>
        <v>-73866</v>
      </c>
    </row>
    <row r="36" spans="1:7" x14ac:dyDescent="0.25">
      <c r="A36" s="4">
        <f t="shared" si="0"/>
        <v>45181.484814814816</v>
      </c>
      <c r="B36" s="2">
        <f t="shared" si="1"/>
        <v>53414</v>
      </c>
      <c r="C36" s="2">
        <f>Table2[[#This Row],[Expected Workable Issues]]-(Table2[[#Headers],[5]]*$H$7*(ROW(Table2[[#This Row],[Expected Workable Issues]])-ROW($B$12)+1))</f>
        <v>47914</v>
      </c>
      <c r="D36" s="2">
        <f>Table2[[#This Row],[Expected Workable Issues]]-(Table2[[#Headers],[10]]*$H$7*(ROW(Table2[[#This Row],[Expected Workable Issues]])-ROW($B$12)+1))</f>
        <v>42414</v>
      </c>
      <c r="E36" s="2">
        <f>Table2[[#This Row],[5]]-(Table2[[#Headers],[25]]*$H$7*(ROW(Table2[[#This Row],[5]])-ROW($B$12)+1))</f>
        <v>20414</v>
      </c>
      <c r="F36" s="2">
        <f>Table2[[#This Row],[10]]-(Table2[[#Headers],[50]]*$H$7*(ROW(Table2[[#This Row],[10]])-ROW($B$12)+1))</f>
        <v>-12586</v>
      </c>
      <c r="G36" s="2">
        <f>Table2[[#This Row],[25]]-(Table2[[#Headers],[100]]*$H$7*(ROW(Table2[[#This Row],[25]])-ROW($B$12)+1))</f>
        <v>-89586</v>
      </c>
    </row>
    <row r="37" spans="1:7" x14ac:dyDescent="0.25">
      <c r="A37" s="4">
        <f t="shared" si="0"/>
        <v>45188.484814814816</v>
      </c>
      <c r="B37" s="2">
        <f t="shared" si="1"/>
        <v>43414</v>
      </c>
      <c r="C37" s="2">
        <f>Table2[[#This Row],[Expected Workable Issues]]-(Table2[[#Headers],[5]]*$H$7*(ROW(Table2[[#This Row],[Expected Workable Issues]])-ROW($B$12)+1))</f>
        <v>37694</v>
      </c>
      <c r="D37" s="2">
        <f>Table2[[#This Row],[Expected Workable Issues]]-(Table2[[#Headers],[10]]*$H$7*(ROW(Table2[[#This Row],[Expected Workable Issues]])-ROW($B$12)+1))</f>
        <v>31974</v>
      </c>
      <c r="E37" s="2">
        <f>Table2[[#This Row],[5]]-(Table2[[#Headers],[25]]*$H$7*(ROW(Table2[[#This Row],[5]])-ROW($B$12)+1))</f>
        <v>9094</v>
      </c>
      <c r="F37" s="2">
        <f>Table2[[#This Row],[10]]-(Table2[[#Headers],[50]]*$H$7*(ROW(Table2[[#This Row],[10]])-ROW($B$12)+1))</f>
        <v>-25226</v>
      </c>
      <c r="G37" s="2">
        <f>Table2[[#This Row],[25]]-(Table2[[#Headers],[100]]*$H$7*(ROW(Table2[[#This Row],[25]])-ROW($B$12)+1))</f>
        <v>-105306</v>
      </c>
    </row>
    <row r="38" spans="1:7" x14ac:dyDescent="0.25">
      <c r="A38" s="4">
        <f t="shared" si="0"/>
        <v>45195.484814814816</v>
      </c>
      <c r="B38" s="2">
        <f t="shared" si="1"/>
        <v>33414</v>
      </c>
      <c r="C38" s="2">
        <f>Table2[[#This Row],[Expected Workable Issues]]-(Table2[[#Headers],[5]]*$H$7*(ROW(Table2[[#This Row],[Expected Workable Issues]])-ROW($B$12)+1))</f>
        <v>27474</v>
      </c>
      <c r="D38" s="2">
        <f>Table2[[#This Row],[Expected Workable Issues]]-(Table2[[#Headers],[10]]*$H$7*(ROW(Table2[[#This Row],[Expected Workable Issues]])-ROW($B$12)+1))</f>
        <v>21534</v>
      </c>
      <c r="E38" s="2">
        <f>Table2[[#This Row],[5]]-(Table2[[#Headers],[25]]*$H$7*(ROW(Table2[[#This Row],[5]])-ROW($B$12)+1))</f>
        <v>-2226</v>
      </c>
      <c r="F38" s="2">
        <f>Table2[[#This Row],[10]]-(Table2[[#Headers],[50]]*$H$7*(ROW(Table2[[#This Row],[10]])-ROW($B$12)+1))</f>
        <v>-37866</v>
      </c>
      <c r="G38" s="2">
        <f>Table2[[#This Row],[25]]-(Table2[[#Headers],[100]]*$H$7*(ROW(Table2[[#This Row],[25]])-ROW($B$12)+1))</f>
        <v>-121026</v>
      </c>
    </row>
    <row r="39" spans="1:7" x14ac:dyDescent="0.25">
      <c r="A39" s="4">
        <f t="shared" si="0"/>
        <v>45202.484814814816</v>
      </c>
      <c r="B39" s="2">
        <f t="shared" si="1"/>
        <v>23414</v>
      </c>
      <c r="C39" s="2">
        <f>Table2[[#This Row],[Expected Workable Issues]]-(Table2[[#Headers],[5]]*$H$7*(ROW(Table2[[#This Row],[Expected Workable Issues]])-ROW($B$12)+1))</f>
        <v>17254</v>
      </c>
      <c r="D39" s="2">
        <f>Table2[[#This Row],[Expected Workable Issues]]-(Table2[[#Headers],[10]]*$H$7*(ROW(Table2[[#This Row],[Expected Workable Issues]])-ROW($B$12)+1))</f>
        <v>11094</v>
      </c>
      <c r="E39" s="2">
        <f>Table2[[#This Row],[5]]-(Table2[[#Headers],[25]]*$H$7*(ROW(Table2[[#This Row],[5]])-ROW($B$12)+1))</f>
        <v>-13546</v>
      </c>
      <c r="F39" s="2">
        <f>Table2[[#This Row],[10]]-(Table2[[#Headers],[50]]*$H$7*(ROW(Table2[[#This Row],[10]])-ROW($B$12)+1))</f>
        <v>-50506</v>
      </c>
      <c r="G39" s="2">
        <f>Table2[[#This Row],[25]]-(Table2[[#Headers],[100]]*$H$7*(ROW(Table2[[#This Row],[25]])-ROW($B$12)+1))</f>
        <v>-136746</v>
      </c>
    </row>
    <row r="40" spans="1:7" x14ac:dyDescent="0.25">
      <c r="A40" s="4">
        <f t="shared" si="0"/>
        <v>45209.484814814816</v>
      </c>
      <c r="B40" s="2">
        <f t="shared" si="1"/>
        <v>13414</v>
      </c>
      <c r="C40" s="2">
        <f>Table2[[#This Row],[Expected Workable Issues]]-(Table2[[#Headers],[5]]*$H$7*(ROW(Table2[[#This Row],[Expected Workable Issues]])-ROW($B$12)+1))</f>
        <v>7034</v>
      </c>
      <c r="D40" s="2">
        <f>Table2[[#This Row],[Expected Workable Issues]]-(Table2[[#Headers],[10]]*$H$7*(ROW(Table2[[#This Row],[Expected Workable Issues]])-ROW($B$12)+1))</f>
        <v>654</v>
      </c>
      <c r="E40" s="2">
        <f>Table2[[#This Row],[5]]-(Table2[[#Headers],[25]]*$H$7*(ROW(Table2[[#This Row],[5]])-ROW($B$12)+1))</f>
        <v>-24866</v>
      </c>
      <c r="F40" s="2">
        <f>Table2[[#This Row],[10]]-(Table2[[#Headers],[50]]*$H$7*(ROW(Table2[[#This Row],[10]])-ROW($B$12)+1))</f>
        <v>-63146</v>
      </c>
      <c r="G40" s="2">
        <f>Table2[[#This Row],[25]]-(Table2[[#Headers],[100]]*$H$7*(ROW(Table2[[#This Row],[25]])-ROW($B$12)+1))</f>
        <v>-152466</v>
      </c>
    </row>
    <row r="41" spans="1:7" x14ac:dyDescent="0.25">
      <c r="A41" s="4">
        <f t="shared" si="0"/>
        <v>45216.484814814816</v>
      </c>
      <c r="B41" s="2">
        <f t="shared" si="1"/>
        <v>3414</v>
      </c>
      <c r="C41" s="2">
        <f>Table2[[#This Row],[Expected Workable Issues]]-(Table2[[#Headers],[5]]*$H$7*(ROW(Table2[[#This Row],[Expected Workable Issues]])-ROW($B$12)+1))</f>
        <v>-3186</v>
      </c>
      <c r="D41" s="2">
        <f>Table2[[#This Row],[Expected Workable Issues]]-(Table2[[#Headers],[10]]*$H$7*(ROW(Table2[[#This Row],[Expected Workable Issues]])-ROW($B$12)+1))</f>
        <v>-9786</v>
      </c>
      <c r="E41" s="2">
        <f>Table2[[#This Row],[5]]-(Table2[[#Headers],[25]]*$H$7*(ROW(Table2[[#This Row],[5]])-ROW($B$12)+1))</f>
        <v>-36186</v>
      </c>
      <c r="F41" s="2">
        <f>Table2[[#This Row],[10]]-(Table2[[#Headers],[50]]*$H$7*(ROW(Table2[[#This Row],[10]])-ROW($B$12)+1))</f>
        <v>-75786</v>
      </c>
      <c r="G41" s="2">
        <f>Table2[[#This Row],[25]]-(Table2[[#Headers],[100]]*$H$7*(ROW(Table2[[#This Row],[25]])-ROW($B$12)+1))</f>
        <v>-168186</v>
      </c>
    </row>
    <row r="42" spans="1:7" x14ac:dyDescent="0.25">
      <c r="A42" s="4">
        <f t="shared" si="0"/>
        <v>45223.484814814816</v>
      </c>
      <c r="B42" s="2">
        <f t="shared" si="1"/>
        <v>-6586</v>
      </c>
      <c r="C42" s="2">
        <f>Table2[[#This Row],[Expected Workable Issues]]-(Table2[[#Headers],[5]]*$H$7*(ROW(Table2[[#This Row],[Expected Workable Issues]])-ROW($B$12)+1))</f>
        <v>-13406</v>
      </c>
      <c r="D42" s="2">
        <f>Table2[[#This Row],[Expected Workable Issues]]-(Table2[[#Headers],[10]]*$H$7*(ROW(Table2[[#This Row],[Expected Workable Issues]])-ROW($B$12)+1))</f>
        <v>-20226</v>
      </c>
      <c r="E42" s="2">
        <f>Table2[[#This Row],[5]]-(Table2[[#Headers],[25]]*$H$7*(ROW(Table2[[#This Row],[5]])-ROW($B$12)+1))</f>
        <v>-47506</v>
      </c>
      <c r="F42" s="2">
        <f>Table2[[#This Row],[10]]-(Table2[[#Headers],[50]]*$H$7*(ROW(Table2[[#This Row],[10]])-ROW($B$12)+1))</f>
        <v>-88426</v>
      </c>
      <c r="G42" s="2">
        <f>Table2[[#This Row],[25]]-(Table2[[#Headers],[100]]*$H$7*(ROW(Table2[[#This Row],[25]])-ROW($B$12)+1))</f>
        <v>-183906</v>
      </c>
    </row>
    <row r="43" spans="1:7" x14ac:dyDescent="0.25">
      <c r="A43" s="4">
        <f t="shared" si="0"/>
        <v>45230.484814814816</v>
      </c>
      <c r="B43" s="2">
        <f t="shared" si="1"/>
        <v>-16586</v>
      </c>
      <c r="C43" s="2">
        <f>Table2[[#This Row],[Expected Workable Issues]]-(Table2[[#Headers],[5]]*$H$7*(ROW(Table2[[#This Row],[Expected Workable Issues]])-ROW($B$12)+1))</f>
        <v>-23626</v>
      </c>
      <c r="D43" s="2">
        <f>Table2[[#This Row],[Expected Workable Issues]]-(Table2[[#Headers],[10]]*$H$7*(ROW(Table2[[#This Row],[Expected Workable Issues]])-ROW($B$12)+1))</f>
        <v>-30666</v>
      </c>
      <c r="E43" s="2">
        <f>Table2[[#This Row],[5]]-(Table2[[#Headers],[25]]*$H$7*(ROW(Table2[[#This Row],[5]])-ROW($B$12)+1))</f>
        <v>-58826</v>
      </c>
      <c r="F43" s="2">
        <f>Table2[[#This Row],[10]]-(Table2[[#Headers],[50]]*$H$7*(ROW(Table2[[#This Row],[10]])-ROW($B$12)+1))</f>
        <v>-101066</v>
      </c>
      <c r="G43" s="2">
        <f>Table2[[#This Row],[25]]-(Table2[[#Headers],[100]]*$H$7*(ROW(Table2[[#This Row],[25]])-ROW($B$12)+1))</f>
        <v>-199626</v>
      </c>
    </row>
    <row r="44" spans="1:7" x14ac:dyDescent="0.25">
      <c r="A44" s="4">
        <f t="shared" si="0"/>
        <v>45237.484814814816</v>
      </c>
      <c r="B44" s="2">
        <f t="shared" si="1"/>
        <v>-26586</v>
      </c>
      <c r="C44" s="2">
        <f>Table2[[#This Row],[Expected Workable Issues]]-(Table2[[#Headers],[5]]*$H$7*(ROW(Table2[[#This Row],[Expected Workable Issues]])-ROW($B$12)+1))</f>
        <v>-33846</v>
      </c>
      <c r="D44" s="2">
        <f>Table2[[#This Row],[Expected Workable Issues]]-(Table2[[#Headers],[10]]*$H$7*(ROW(Table2[[#This Row],[Expected Workable Issues]])-ROW($B$12)+1))</f>
        <v>-41106</v>
      </c>
      <c r="E44" s="2">
        <f>Table2[[#This Row],[5]]-(Table2[[#Headers],[25]]*$H$7*(ROW(Table2[[#This Row],[5]])-ROW($B$12)+1))</f>
        <v>-70146</v>
      </c>
      <c r="F44" s="2">
        <f>Table2[[#This Row],[10]]-(Table2[[#Headers],[50]]*$H$7*(ROW(Table2[[#This Row],[10]])-ROW($B$12)+1))</f>
        <v>-113706</v>
      </c>
      <c r="G44" s="2">
        <f>Table2[[#This Row],[25]]-(Table2[[#Headers],[100]]*$H$7*(ROW(Table2[[#This Row],[25]])-ROW($B$12)+1))</f>
        <v>-215346</v>
      </c>
    </row>
    <row r="45" spans="1:7" x14ac:dyDescent="0.25">
      <c r="A45" s="4">
        <f t="shared" si="0"/>
        <v>45244.484814814816</v>
      </c>
      <c r="B45" s="2">
        <f t="shared" si="1"/>
        <v>-36586</v>
      </c>
      <c r="C45" s="2">
        <f>Table2[[#This Row],[Expected Workable Issues]]-(Table2[[#Headers],[5]]*$H$7*(ROW(Table2[[#This Row],[Expected Workable Issues]])-ROW($B$12)+1))</f>
        <v>-44066</v>
      </c>
      <c r="D45" s="2">
        <f>Table2[[#This Row],[Expected Workable Issues]]-(Table2[[#Headers],[10]]*$H$7*(ROW(Table2[[#This Row],[Expected Workable Issues]])-ROW($B$12)+1))</f>
        <v>-51546</v>
      </c>
      <c r="E45" s="2">
        <f>Table2[[#This Row],[5]]-(Table2[[#Headers],[25]]*$H$7*(ROW(Table2[[#This Row],[5]])-ROW($B$12)+1))</f>
        <v>-81466</v>
      </c>
      <c r="F45" s="2">
        <f>Table2[[#This Row],[10]]-(Table2[[#Headers],[50]]*$H$7*(ROW(Table2[[#This Row],[10]])-ROW($B$12)+1))</f>
        <v>-126346</v>
      </c>
      <c r="G45" s="2">
        <f>Table2[[#This Row],[25]]-(Table2[[#Headers],[100]]*$H$7*(ROW(Table2[[#This Row],[25]])-ROW($B$12)+1))</f>
        <v>-231066</v>
      </c>
    </row>
    <row r="46" spans="1:7" x14ac:dyDescent="0.25">
      <c r="A46" s="4">
        <f t="shared" si="0"/>
        <v>45251.484814814816</v>
      </c>
      <c r="B46" s="2">
        <f t="shared" si="1"/>
        <v>-46586</v>
      </c>
      <c r="C46" s="2">
        <f>Table2[[#This Row],[Expected Workable Issues]]-(Table2[[#Headers],[5]]*$H$7*(ROW(Table2[[#This Row],[Expected Workable Issues]])-ROW($B$12)+1))</f>
        <v>-54286</v>
      </c>
      <c r="D46" s="2">
        <f>Table2[[#This Row],[Expected Workable Issues]]-(Table2[[#Headers],[10]]*$H$7*(ROW(Table2[[#This Row],[Expected Workable Issues]])-ROW($B$12)+1))</f>
        <v>-61986</v>
      </c>
      <c r="E46" s="2">
        <f>Table2[[#This Row],[5]]-(Table2[[#Headers],[25]]*$H$7*(ROW(Table2[[#This Row],[5]])-ROW($B$12)+1))</f>
        <v>-92786</v>
      </c>
      <c r="F46" s="2">
        <f>Table2[[#This Row],[10]]-(Table2[[#Headers],[50]]*$H$7*(ROW(Table2[[#This Row],[10]])-ROW($B$12)+1))</f>
        <v>-138986</v>
      </c>
      <c r="G46" s="2">
        <f>Table2[[#This Row],[25]]-(Table2[[#Headers],[100]]*$H$7*(ROW(Table2[[#This Row],[25]])-ROW($B$12)+1))</f>
        <v>-246786</v>
      </c>
    </row>
    <row r="47" spans="1:7" x14ac:dyDescent="0.25">
      <c r="A47" s="4">
        <f t="shared" si="0"/>
        <v>45258.484814814816</v>
      </c>
      <c r="B47" s="2">
        <f t="shared" si="1"/>
        <v>-56586</v>
      </c>
      <c r="C47" s="2">
        <f>Table2[[#This Row],[Expected Workable Issues]]-(Table2[[#Headers],[5]]*$H$7*(ROW(Table2[[#This Row],[Expected Workable Issues]])-ROW($B$12)+1))</f>
        <v>-64506</v>
      </c>
      <c r="D47" s="2">
        <f>Table2[[#This Row],[Expected Workable Issues]]-(Table2[[#Headers],[10]]*$H$7*(ROW(Table2[[#This Row],[Expected Workable Issues]])-ROW($B$12)+1))</f>
        <v>-72426</v>
      </c>
      <c r="E47" s="2">
        <f>Table2[[#This Row],[5]]-(Table2[[#Headers],[25]]*$H$7*(ROW(Table2[[#This Row],[5]])-ROW($B$12)+1))</f>
        <v>-104106</v>
      </c>
      <c r="F47" s="2">
        <f>Table2[[#This Row],[10]]-(Table2[[#Headers],[50]]*$H$7*(ROW(Table2[[#This Row],[10]])-ROW($B$12)+1))</f>
        <v>-151626</v>
      </c>
      <c r="G47" s="2">
        <f>Table2[[#This Row],[25]]-(Table2[[#Headers],[100]]*$H$7*(ROW(Table2[[#This Row],[25]])-ROW($B$12)+1))</f>
        <v>-262506</v>
      </c>
    </row>
    <row r="48" spans="1:7" x14ac:dyDescent="0.25">
      <c r="A48" s="4">
        <f t="shared" si="0"/>
        <v>45265.484814814816</v>
      </c>
      <c r="B48" s="2">
        <f t="shared" si="1"/>
        <v>-66586</v>
      </c>
      <c r="C48" s="2">
        <f>Table2[[#This Row],[Expected Workable Issues]]-(Table2[[#Headers],[5]]*$H$7*(ROW(Table2[[#This Row],[Expected Workable Issues]])-ROW($B$12)+1))</f>
        <v>-74726</v>
      </c>
      <c r="D48" s="2">
        <f>Table2[[#This Row],[Expected Workable Issues]]-(Table2[[#Headers],[10]]*$H$7*(ROW(Table2[[#This Row],[Expected Workable Issues]])-ROW($B$12)+1))</f>
        <v>-82866</v>
      </c>
      <c r="E48" s="2">
        <f>Table2[[#This Row],[5]]-(Table2[[#Headers],[25]]*$H$7*(ROW(Table2[[#This Row],[5]])-ROW($B$12)+1))</f>
        <v>-115426</v>
      </c>
      <c r="F48" s="2">
        <f>Table2[[#This Row],[10]]-(Table2[[#Headers],[50]]*$H$7*(ROW(Table2[[#This Row],[10]])-ROW($B$12)+1))</f>
        <v>-164266</v>
      </c>
      <c r="G48" s="2">
        <f>Table2[[#This Row],[25]]-(Table2[[#Headers],[100]]*$H$7*(ROW(Table2[[#This Row],[25]])-ROW($B$12)+1))</f>
        <v>-278226</v>
      </c>
    </row>
    <row r="49" spans="1:7" x14ac:dyDescent="0.25">
      <c r="A49" s="4">
        <f t="shared" si="0"/>
        <v>45272.484814814816</v>
      </c>
      <c r="B49" s="2">
        <f t="shared" si="1"/>
        <v>-76586</v>
      </c>
      <c r="C49" s="2">
        <f>Table2[[#This Row],[Expected Workable Issues]]-(Table2[[#Headers],[5]]*$H$7*(ROW(Table2[[#This Row],[Expected Workable Issues]])-ROW($B$12)+1))</f>
        <v>-84946</v>
      </c>
      <c r="D49" s="2">
        <f>Table2[[#This Row],[Expected Workable Issues]]-(Table2[[#Headers],[10]]*$H$7*(ROW(Table2[[#This Row],[Expected Workable Issues]])-ROW($B$12)+1))</f>
        <v>-93306</v>
      </c>
      <c r="E49" s="2">
        <f>Table2[[#This Row],[5]]-(Table2[[#Headers],[25]]*$H$7*(ROW(Table2[[#This Row],[5]])-ROW($B$12)+1))</f>
        <v>-126746</v>
      </c>
      <c r="F49" s="2">
        <f>Table2[[#This Row],[10]]-(Table2[[#Headers],[50]]*$H$7*(ROW(Table2[[#This Row],[10]])-ROW($B$12)+1))</f>
        <v>-176906</v>
      </c>
      <c r="G49" s="2">
        <f>Table2[[#This Row],[25]]-(Table2[[#Headers],[100]]*$H$7*(ROW(Table2[[#This Row],[25]])-ROW($B$12)+1))</f>
        <v>-293946</v>
      </c>
    </row>
    <row r="50" spans="1:7" x14ac:dyDescent="0.25">
      <c r="A50" s="4">
        <f t="shared" si="0"/>
        <v>45279.484814814816</v>
      </c>
      <c r="B50" s="2">
        <f t="shared" si="1"/>
        <v>-86586</v>
      </c>
      <c r="C50" s="2">
        <f>Table2[[#This Row],[Expected Workable Issues]]-(Table2[[#Headers],[5]]*$H$7*(ROW(Table2[[#This Row],[Expected Workable Issues]])-ROW($B$12)+1))</f>
        <v>-95166</v>
      </c>
      <c r="D50" s="2">
        <f>Table2[[#This Row],[Expected Workable Issues]]-(Table2[[#Headers],[10]]*$H$7*(ROW(Table2[[#This Row],[Expected Workable Issues]])-ROW($B$12)+1))</f>
        <v>-103746</v>
      </c>
      <c r="E50" s="2">
        <f>Table2[[#This Row],[5]]-(Table2[[#Headers],[25]]*$H$7*(ROW(Table2[[#This Row],[5]])-ROW($B$12)+1))</f>
        <v>-138066</v>
      </c>
      <c r="F50" s="2">
        <f>Table2[[#This Row],[10]]-(Table2[[#Headers],[50]]*$H$7*(ROW(Table2[[#This Row],[10]])-ROW($B$12)+1))</f>
        <v>-189546</v>
      </c>
      <c r="G50" s="2">
        <f>Table2[[#This Row],[25]]-(Table2[[#Headers],[100]]*$H$7*(ROW(Table2[[#This Row],[25]])-ROW($B$12)+1))</f>
        <v>-309666</v>
      </c>
    </row>
    <row r="51" spans="1:7" x14ac:dyDescent="0.25">
      <c r="A51" s="4">
        <f t="shared" si="0"/>
        <v>45286.484814814816</v>
      </c>
      <c r="B51" s="2">
        <f t="shared" si="1"/>
        <v>-96586</v>
      </c>
      <c r="C51" s="2">
        <f>Table2[[#This Row],[Expected Workable Issues]]-(Table2[[#Headers],[5]]*$H$7*(ROW(Table2[[#This Row],[Expected Workable Issues]])-ROW($B$12)+1))</f>
        <v>-105386</v>
      </c>
      <c r="D51" s="2">
        <f>Table2[[#This Row],[Expected Workable Issues]]-(Table2[[#Headers],[10]]*$H$7*(ROW(Table2[[#This Row],[Expected Workable Issues]])-ROW($B$12)+1))</f>
        <v>-114186</v>
      </c>
      <c r="E51" s="2">
        <f>Table2[[#This Row],[5]]-(Table2[[#Headers],[25]]*$H$7*(ROW(Table2[[#This Row],[5]])-ROW($B$12)+1))</f>
        <v>-149386</v>
      </c>
      <c r="F51" s="2">
        <f>Table2[[#This Row],[10]]-(Table2[[#Headers],[50]]*$H$7*(ROW(Table2[[#This Row],[10]])-ROW($B$12)+1))</f>
        <v>-202186</v>
      </c>
      <c r="G51" s="2">
        <f>Table2[[#This Row],[25]]-(Table2[[#Headers],[100]]*$H$7*(ROW(Table2[[#This Row],[25]])-ROW($B$12)+1))</f>
        <v>-325386</v>
      </c>
    </row>
    <row r="52" spans="1:7" x14ac:dyDescent="0.25">
      <c r="A52" s="4">
        <f t="shared" si="0"/>
        <v>45293.484814814816</v>
      </c>
      <c r="B52" s="2">
        <f t="shared" si="1"/>
        <v>-106586</v>
      </c>
      <c r="C52" s="2">
        <f>Table2[[#This Row],[Expected Workable Issues]]-(Table2[[#Headers],[5]]*$H$7*(ROW(Table2[[#This Row],[Expected Workable Issues]])-ROW($B$12)+1))</f>
        <v>-115606</v>
      </c>
      <c r="D52" s="2">
        <f>Table2[[#This Row],[Expected Workable Issues]]-(Table2[[#Headers],[10]]*$H$7*(ROW(Table2[[#This Row],[Expected Workable Issues]])-ROW($B$12)+1))</f>
        <v>-124626</v>
      </c>
      <c r="E52" s="2">
        <f>Table2[[#This Row],[5]]-(Table2[[#Headers],[25]]*$H$7*(ROW(Table2[[#This Row],[5]])-ROW($B$12)+1))</f>
        <v>-160706</v>
      </c>
      <c r="F52" s="2">
        <f>Table2[[#This Row],[10]]-(Table2[[#Headers],[50]]*$H$7*(ROW(Table2[[#This Row],[10]])-ROW($B$12)+1))</f>
        <v>-214826</v>
      </c>
      <c r="G52" s="2">
        <f>Table2[[#This Row],[25]]-(Table2[[#Headers],[100]]*$H$7*(ROW(Table2[[#This Row],[25]])-ROW($B$12)+1))</f>
        <v>-341106</v>
      </c>
    </row>
    <row r="53" spans="1:7" x14ac:dyDescent="0.25">
      <c r="A53" s="4">
        <f t="shared" si="0"/>
        <v>45300.484814814816</v>
      </c>
      <c r="B53" s="2">
        <f t="shared" si="1"/>
        <v>-116586</v>
      </c>
      <c r="C53" s="2">
        <f>Table2[[#This Row],[Expected Workable Issues]]-(Table2[[#Headers],[5]]*$H$7*(ROW(Table2[[#This Row],[Expected Workable Issues]])-ROW($B$12)+1))</f>
        <v>-125826</v>
      </c>
      <c r="D53" s="2">
        <f>Table2[[#This Row],[Expected Workable Issues]]-(Table2[[#Headers],[10]]*$H$7*(ROW(Table2[[#This Row],[Expected Workable Issues]])-ROW($B$12)+1))</f>
        <v>-135066</v>
      </c>
      <c r="E53" s="2">
        <f>Table2[[#This Row],[5]]-(Table2[[#Headers],[25]]*$H$7*(ROW(Table2[[#This Row],[5]])-ROW($B$12)+1))</f>
        <v>-172026</v>
      </c>
      <c r="F53" s="2">
        <f>Table2[[#This Row],[10]]-(Table2[[#Headers],[50]]*$H$7*(ROW(Table2[[#This Row],[10]])-ROW($B$12)+1))</f>
        <v>-227466</v>
      </c>
      <c r="G53" s="2">
        <f>Table2[[#This Row],[25]]-(Table2[[#Headers],[100]]*$H$7*(ROW(Table2[[#This Row],[25]])-ROW($B$12)+1))</f>
        <v>-356826</v>
      </c>
    </row>
    <row r="54" spans="1:7" x14ac:dyDescent="0.25">
      <c r="A54" s="4">
        <f t="shared" si="0"/>
        <v>45307.484814814816</v>
      </c>
      <c r="B54" s="2">
        <f t="shared" si="1"/>
        <v>-126586</v>
      </c>
      <c r="C54" s="2">
        <f>Table2[[#This Row],[Expected Workable Issues]]-(Table2[[#Headers],[5]]*$H$7*(ROW(Table2[[#This Row],[Expected Workable Issues]])-ROW($B$12)+1))</f>
        <v>-136046</v>
      </c>
      <c r="D54" s="2">
        <f>Table2[[#This Row],[Expected Workable Issues]]-(Table2[[#Headers],[10]]*$H$7*(ROW(Table2[[#This Row],[Expected Workable Issues]])-ROW($B$12)+1))</f>
        <v>-145506</v>
      </c>
      <c r="E54" s="2">
        <f>Table2[[#This Row],[5]]-(Table2[[#Headers],[25]]*$H$7*(ROW(Table2[[#This Row],[5]])-ROW($B$12)+1))</f>
        <v>-183346</v>
      </c>
      <c r="F54" s="2">
        <f>Table2[[#This Row],[10]]-(Table2[[#Headers],[50]]*$H$7*(ROW(Table2[[#This Row],[10]])-ROW($B$12)+1))</f>
        <v>-240106</v>
      </c>
      <c r="G54" s="2">
        <f>Table2[[#This Row],[25]]-(Table2[[#Headers],[100]]*$H$7*(ROW(Table2[[#This Row],[25]])-ROW($B$12)+1))</f>
        <v>-372546</v>
      </c>
    </row>
    <row r="55" spans="1:7" x14ac:dyDescent="0.25">
      <c r="A55" s="4">
        <f t="shared" si="0"/>
        <v>45314.484814814816</v>
      </c>
      <c r="B55" s="2">
        <f t="shared" si="1"/>
        <v>-136586</v>
      </c>
      <c r="C55" s="2">
        <f>Table2[[#This Row],[Expected Workable Issues]]-(Table2[[#Headers],[5]]*$H$7*(ROW(Table2[[#This Row],[Expected Workable Issues]])-ROW($B$12)+1))</f>
        <v>-146266</v>
      </c>
      <c r="D55" s="2">
        <f>Table2[[#This Row],[Expected Workable Issues]]-(Table2[[#Headers],[10]]*$H$7*(ROW(Table2[[#This Row],[Expected Workable Issues]])-ROW($B$12)+1))</f>
        <v>-155946</v>
      </c>
      <c r="E55" s="2">
        <f>Table2[[#This Row],[5]]-(Table2[[#Headers],[25]]*$H$7*(ROW(Table2[[#This Row],[5]])-ROW($B$12)+1))</f>
        <v>-194666</v>
      </c>
      <c r="F55" s="2">
        <f>Table2[[#This Row],[10]]-(Table2[[#Headers],[50]]*$H$7*(ROW(Table2[[#This Row],[10]])-ROW($B$12)+1))</f>
        <v>-252746</v>
      </c>
      <c r="G55" s="2">
        <f>Table2[[#This Row],[25]]-(Table2[[#Headers],[100]]*$H$7*(ROW(Table2[[#This Row],[25]])-ROW($B$12)+1))</f>
        <v>-388266</v>
      </c>
    </row>
    <row r="56" spans="1:7" x14ac:dyDescent="0.25">
      <c r="A56" s="4">
        <f t="shared" si="0"/>
        <v>45321.484814814816</v>
      </c>
      <c r="B56" s="2">
        <f t="shared" si="1"/>
        <v>-146586</v>
      </c>
      <c r="C56" s="2">
        <f>Table2[[#This Row],[Expected Workable Issues]]-(Table2[[#Headers],[5]]*$H$7*(ROW(Table2[[#This Row],[Expected Workable Issues]])-ROW($B$12)+1))</f>
        <v>-156486</v>
      </c>
      <c r="D56" s="2">
        <f>Table2[[#This Row],[Expected Workable Issues]]-(Table2[[#Headers],[10]]*$H$7*(ROW(Table2[[#This Row],[Expected Workable Issues]])-ROW($B$12)+1))</f>
        <v>-166386</v>
      </c>
      <c r="E56" s="2">
        <f>Table2[[#This Row],[5]]-(Table2[[#Headers],[25]]*$H$7*(ROW(Table2[[#This Row],[5]])-ROW($B$12)+1))</f>
        <v>-205986</v>
      </c>
      <c r="F56" s="2">
        <f>Table2[[#This Row],[10]]-(Table2[[#Headers],[50]]*$H$7*(ROW(Table2[[#This Row],[10]])-ROW($B$12)+1))</f>
        <v>-265386</v>
      </c>
      <c r="G56" s="2">
        <f>Table2[[#This Row],[25]]-(Table2[[#Headers],[100]]*$H$7*(ROW(Table2[[#This Row],[25]])-ROW($B$12)+1))</f>
        <v>-403986</v>
      </c>
    </row>
    <row r="57" spans="1:7" x14ac:dyDescent="0.25">
      <c r="A57" s="4">
        <f t="shared" si="0"/>
        <v>45328.484814814816</v>
      </c>
      <c r="B57" s="2">
        <f t="shared" si="1"/>
        <v>-156586</v>
      </c>
      <c r="C57" s="2">
        <f>Table2[[#This Row],[Expected Workable Issues]]-(Table2[[#Headers],[5]]*$H$7*(ROW(Table2[[#This Row],[Expected Workable Issues]])-ROW($B$12)+1))</f>
        <v>-166706</v>
      </c>
      <c r="D57" s="2">
        <f>Table2[[#This Row],[Expected Workable Issues]]-(Table2[[#Headers],[10]]*$H$7*(ROW(Table2[[#This Row],[Expected Workable Issues]])-ROW($B$12)+1))</f>
        <v>-176826</v>
      </c>
      <c r="E57" s="2">
        <f>Table2[[#This Row],[5]]-(Table2[[#Headers],[25]]*$H$7*(ROW(Table2[[#This Row],[5]])-ROW($B$12)+1))</f>
        <v>-217306</v>
      </c>
      <c r="F57" s="2">
        <f>Table2[[#This Row],[10]]-(Table2[[#Headers],[50]]*$H$7*(ROW(Table2[[#This Row],[10]])-ROW($B$12)+1))</f>
        <v>-278026</v>
      </c>
      <c r="G57" s="2">
        <f>Table2[[#This Row],[25]]-(Table2[[#Headers],[100]]*$H$7*(ROW(Table2[[#This Row],[25]])-ROW($B$12)+1))</f>
        <v>-419706</v>
      </c>
    </row>
    <row r="58" spans="1:7" x14ac:dyDescent="0.25">
      <c r="A58" s="4">
        <f t="shared" si="0"/>
        <v>45335.484814814816</v>
      </c>
      <c r="B58" s="2">
        <f t="shared" si="1"/>
        <v>-166586</v>
      </c>
      <c r="C58" s="2">
        <f>Table2[[#This Row],[Expected Workable Issues]]-(Table2[[#Headers],[5]]*$H$7*(ROW(Table2[[#This Row],[Expected Workable Issues]])-ROW($B$12)+1))</f>
        <v>-176926</v>
      </c>
      <c r="D58" s="2">
        <f>Table2[[#This Row],[Expected Workable Issues]]-(Table2[[#Headers],[10]]*$H$7*(ROW(Table2[[#This Row],[Expected Workable Issues]])-ROW($B$12)+1))</f>
        <v>-187266</v>
      </c>
      <c r="E58" s="2">
        <f>Table2[[#This Row],[5]]-(Table2[[#Headers],[25]]*$H$7*(ROW(Table2[[#This Row],[5]])-ROW($B$12)+1))</f>
        <v>-228626</v>
      </c>
      <c r="F58" s="2">
        <f>Table2[[#This Row],[10]]-(Table2[[#Headers],[50]]*$H$7*(ROW(Table2[[#This Row],[10]])-ROW($B$12)+1))</f>
        <v>-290666</v>
      </c>
      <c r="G58" s="2">
        <f>Table2[[#This Row],[25]]-(Table2[[#Headers],[100]]*$H$7*(ROW(Table2[[#This Row],[25]])-ROW($B$12)+1))</f>
        <v>-435426</v>
      </c>
    </row>
    <row r="59" spans="1:7" x14ac:dyDescent="0.25">
      <c r="A59" s="4">
        <f t="shared" si="0"/>
        <v>45342.484814814816</v>
      </c>
      <c r="B59" s="2">
        <f t="shared" si="1"/>
        <v>-176586</v>
      </c>
      <c r="C59" s="2">
        <f>Table2[[#This Row],[Expected Workable Issues]]-(Table2[[#Headers],[5]]*$H$7*(ROW(Table2[[#This Row],[Expected Workable Issues]])-ROW($B$12)+1))</f>
        <v>-187146</v>
      </c>
      <c r="D59" s="2">
        <f>Table2[[#This Row],[Expected Workable Issues]]-(Table2[[#Headers],[10]]*$H$7*(ROW(Table2[[#This Row],[Expected Workable Issues]])-ROW($B$12)+1))</f>
        <v>-197706</v>
      </c>
      <c r="E59" s="2">
        <f>Table2[[#This Row],[5]]-(Table2[[#Headers],[25]]*$H$7*(ROW(Table2[[#This Row],[5]])-ROW($B$12)+1))</f>
        <v>-239946</v>
      </c>
      <c r="F59" s="2">
        <f>Table2[[#This Row],[10]]-(Table2[[#Headers],[50]]*$H$7*(ROW(Table2[[#This Row],[10]])-ROW($B$12)+1))</f>
        <v>-303306</v>
      </c>
      <c r="G59" s="2">
        <f>Table2[[#This Row],[25]]-(Table2[[#Headers],[100]]*$H$7*(ROW(Table2[[#This Row],[25]])-ROW($B$12)+1))</f>
        <v>-451146</v>
      </c>
    </row>
    <row r="60" spans="1:7" x14ac:dyDescent="0.25">
      <c r="A60" s="4">
        <f t="shared" si="0"/>
        <v>45349.484814814816</v>
      </c>
      <c r="B60" s="2">
        <f t="shared" si="1"/>
        <v>-186586</v>
      </c>
      <c r="C60" s="2">
        <f>Table2[[#This Row],[Expected Workable Issues]]-(Table2[[#Headers],[5]]*$H$7*(ROW(Table2[[#This Row],[Expected Workable Issues]])-ROW($B$12)+1))</f>
        <v>-197366</v>
      </c>
      <c r="D60" s="2">
        <f>Table2[[#This Row],[Expected Workable Issues]]-(Table2[[#Headers],[10]]*$H$7*(ROW(Table2[[#This Row],[Expected Workable Issues]])-ROW($B$12)+1))</f>
        <v>-208146</v>
      </c>
      <c r="E60" s="2">
        <f>Table2[[#This Row],[5]]-(Table2[[#Headers],[25]]*$H$7*(ROW(Table2[[#This Row],[5]])-ROW($B$12)+1))</f>
        <v>-251266</v>
      </c>
      <c r="F60" s="2">
        <f>Table2[[#This Row],[10]]-(Table2[[#Headers],[50]]*$H$7*(ROW(Table2[[#This Row],[10]])-ROW($B$12)+1))</f>
        <v>-315946</v>
      </c>
      <c r="G60" s="2">
        <f>Table2[[#This Row],[25]]-(Table2[[#Headers],[100]]*$H$7*(ROW(Table2[[#This Row],[25]])-ROW($B$12)+1))</f>
        <v>-466866</v>
      </c>
    </row>
    <row r="61" spans="1:7" x14ac:dyDescent="0.25">
      <c r="A61" s="4">
        <f t="shared" si="0"/>
        <v>45356.484814814816</v>
      </c>
      <c r="B61" s="2">
        <f t="shared" si="1"/>
        <v>-196586</v>
      </c>
      <c r="C61" s="2">
        <f>Table2[[#This Row],[Expected Workable Issues]]-(Table2[[#Headers],[5]]*$H$7*(ROW(Table2[[#This Row],[Expected Workable Issues]])-ROW($B$12)+1))</f>
        <v>-207586</v>
      </c>
      <c r="D61" s="2">
        <f>Table2[[#This Row],[Expected Workable Issues]]-(Table2[[#Headers],[10]]*$H$7*(ROW(Table2[[#This Row],[Expected Workable Issues]])-ROW($B$12)+1))</f>
        <v>-218586</v>
      </c>
      <c r="E61" s="2">
        <f>Table2[[#This Row],[5]]-(Table2[[#Headers],[25]]*$H$7*(ROW(Table2[[#This Row],[5]])-ROW($B$12)+1))</f>
        <v>-262586</v>
      </c>
      <c r="F61" s="2">
        <f>Table2[[#This Row],[10]]-(Table2[[#Headers],[50]]*$H$7*(ROW(Table2[[#This Row],[10]])-ROW($B$12)+1))</f>
        <v>-328586</v>
      </c>
      <c r="G61" s="2">
        <f>Table2[[#This Row],[25]]-(Table2[[#Headers],[100]]*$H$7*(ROW(Table2[[#This Row],[25]])-ROW($B$12)+1))</f>
        <v>-482586</v>
      </c>
    </row>
    <row r="62" spans="1:7" x14ac:dyDescent="0.25">
      <c r="A62" s="4">
        <f t="shared" si="0"/>
        <v>45363.484814814816</v>
      </c>
      <c r="B62" s="2">
        <f t="shared" si="1"/>
        <v>-206586</v>
      </c>
      <c r="C62" s="2">
        <f>Table2[[#This Row],[Expected Workable Issues]]-(Table2[[#Headers],[5]]*$H$7*(ROW(Table2[[#This Row],[Expected Workable Issues]])-ROW($B$12)+1))</f>
        <v>-217806</v>
      </c>
      <c r="D62" s="2">
        <f>Table2[[#This Row],[Expected Workable Issues]]-(Table2[[#Headers],[10]]*$H$7*(ROW(Table2[[#This Row],[Expected Workable Issues]])-ROW($B$12)+1))</f>
        <v>-229026</v>
      </c>
      <c r="E62" s="2">
        <f>Table2[[#This Row],[5]]-(Table2[[#Headers],[25]]*$H$7*(ROW(Table2[[#This Row],[5]])-ROW($B$12)+1))</f>
        <v>-273906</v>
      </c>
      <c r="F62" s="2">
        <f>Table2[[#This Row],[10]]-(Table2[[#Headers],[50]]*$H$7*(ROW(Table2[[#This Row],[10]])-ROW($B$12)+1))</f>
        <v>-341226</v>
      </c>
      <c r="G62" s="2">
        <f>Table2[[#This Row],[25]]-(Table2[[#Headers],[100]]*$H$7*(ROW(Table2[[#This Row],[25]])-ROW($B$12)+1))</f>
        <v>-498306</v>
      </c>
    </row>
    <row r="63" spans="1:7" x14ac:dyDescent="0.25">
      <c r="A63" s="4">
        <f t="shared" si="0"/>
        <v>45370.484814814816</v>
      </c>
      <c r="B63" s="2">
        <f t="shared" si="1"/>
        <v>-216586</v>
      </c>
      <c r="C63" s="2">
        <f>Table2[[#This Row],[Expected Workable Issues]]-(Table2[[#Headers],[5]]*$H$7*(ROW(Table2[[#This Row],[Expected Workable Issues]])-ROW($B$12)+1))</f>
        <v>-228026</v>
      </c>
      <c r="D63" s="2">
        <f>Table2[[#This Row],[Expected Workable Issues]]-(Table2[[#Headers],[10]]*$H$7*(ROW(Table2[[#This Row],[Expected Workable Issues]])-ROW($B$12)+1))</f>
        <v>-239466</v>
      </c>
      <c r="E63" s="2">
        <f>Table2[[#This Row],[5]]-(Table2[[#Headers],[25]]*$H$7*(ROW(Table2[[#This Row],[5]])-ROW($B$12)+1))</f>
        <v>-285226</v>
      </c>
      <c r="F63" s="2">
        <f>Table2[[#This Row],[10]]-(Table2[[#Headers],[50]]*$H$7*(ROW(Table2[[#This Row],[10]])-ROW($B$12)+1))</f>
        <v>-353866</v>
      </c>
      <c r="G63" s="2">
        <f>Table2[[#This Row],[25]]-(Table2[[#Headers],[100]]*$H$7*(ROW(Table2[[#This Row],[25]])-ROW($B$12)+1))</f>
        <v>-514026</v>
      </c>
    </row>
    <row r="64" spans="1:7" x14ac:dyDescent="0.25">
      <c r="A64" s="4">
        <f t="shared" si="0"/>
        <v>45377.484814814816</v>
      </c>
      <c r="B64" s="2">
        <f t="shared" si="1"/>
        <v>-226586</v>
      </c>
      <c r="C64" s="2">
        <f>Table2[[#This Row],[Expected Workable Issues]]-(Table2[[#Headers],[5]]*$H$7*(ROW(Table2[[#This Row],[Expected Workable Issues]])-ROW($B$12)+1))</f>
        <v>-238246</v>
      </c>
      <c r="D64" s="2">
        <f>Table2[[#This Row],[Expected Workable Issues]]-(Table2[[#Headers],[10]]*$H$7*(ROW(Table2[[#This Row],[Expected Workable Issues]])-ROW($B$12)+1))</f>
        <v>-249906</v>
      </c>
      <c r="E64" s="2">
        <f>Table2[[#This Row],[5]]-(Table2[[#Headers],[25]]*$H$7*(ROW(Table2[[#This Row],[5]])-ROW($B$12)+1))</f>
        <v>-296546</v>
      </c>
      <c r="F64" s="2">
        <f>Table2[[#This Row],[10]]-(Table2[[#Headers],[50]]*$H$7*(ROW(Table2[[#This Row],[10]])-ROW($B$12)+1))</f>
        <v>-366506</v>
      </c>
      <c r="G64" s="2">
        <f>Table2[[#This Row],[25]]-(Table2[[#Headers],[100]]*$H$7*(ROW(Table2[[#This Row],[25]])-ROW($B$12)+1))</f>
        <v>-529746</v>
      </c>
    </row>
    <row r="65" spans="1:7" x14ac:dyDescent="0.25">
      <c r="A65" s="4">
        <f t="shared" si="0"/>
        <v>45384.484814814816</v>
      </c>
      <c r="B65" s="2">
        <f t="shared" si="1"/>
        <v>-236586</v>
      </c>
      <c r="C65" s="2">
        <f>Table2[[#This Row],[Expected Workable Issues]]-(Table2[[#Headers],[5]]*$H$7*(ROW(Table2[[#This Row],[Expected Workable Issues]])-ROW($B$12)+1))</f>
        <v>-248466</v>
      </c>
      <c r="D65" s="2">
        <f>Table2[[#This Row],[Expected Workable Issues]]-(Table2[[#Headers],[10]]*$H$7*(ROW(Table2[[#This Row],[Expected Workable Issues]])-ROW($B$12)+1))</f>
        <v>-260346</v>
      </c>
      <c r="E65" s="2">
        <f>Table2[[#This Row],[5]]-(Table2[[#Headers],[25]]*$H$7*(ROW(Table2[[#This Row],[5]])-ROW($B$12)+1))</f>
        <v>-307866</v>
      </c>
      <c r="F65" s="2">
        <f>Table2[[#This Row],[10]]-(Table2[[#Headers],[50]]*$H$7*(ROW(Table2[[#This Row],[10]])-ROW($B$12)+1))</f>
        <v>-379146</v>
      </c>
      <c r="G65" s="2">
        <f>Table2[[#This Row],[25]]-(Table2[[#Headers],[100]]*$H$7*(ROW(Table2[[#This Row],[25]])-ROW($B$12)+1))</f>
        <v>-545466</v>
      </c>
    </row>
    <row r="66" spans="1:7" x14ac:dyDescent="0.25">
      <c r="A66" s="4">
        <f t="shared" si="0"/>
        <v>45391.484814814816</v>
      </c>
      <c r="B66" s="2">
        <f t="shared" si="1"/>
        <v>-246586</v>
      </c>
      <c r="C66" s="2">
        <f>Table2[[#This Row],[Expected Workable Issues]]-(Table2[[#Headers],[5]]*$H$7*(ROW(Table2[[#This Row],[Expected Workable Issues]])-ROW($B$12)+1))</f>
        <v>-258686</v>
      </c>
      <c r="D66" s="2">
        <f>Table2[[#This Row],[Expected Workable Issues]]-(Table2[[#Headers],[10]]*$H$7*(ROW(Table2[[#This Row],[Expected Workable Issues]])-ROW($B$12)+1))</f>
        <v>-270786</v>
      </c>
      <c r="E66" s="2">
        <f>Table2[[#This Row],[5]]-(Table2[[#Headers],[25]]*$H$7*(ROW(Table2[[#This Row],[5]])-ROW($B$12)+1))</f>
        <v>-319186</v>
      </c>
      <c r="F66" s="2">
        <f>Table2[[#This Row],[10]]-(Table2[[#Headers],[50]]*$H$7*(ROW(Table2[[#This Row],[10]])-ROW($B$12)+1))</f>
        <v>-391786</v>
      </c>
      <c r="G66" s="2">
        <f>Table2[[#This Row],[25]]-(Table2[[#Headers],[100]]*$H$7*(ROW(Table2[[#This Row],[25]])-ROW($B$12)+1))</f>
        <v>-561186</v>
      </c>
    </row>
    <row r="67" spans="1:7" x14ac:dyDescent="0.25">
      <c r="A67" s="4">
        <f t="shared" si="0"/>
        <v>45398.484814814816</v>
      </c>
      <c r="B67" s="2">
        <f t="shared" si="1"/>
        <v>-256586</v>
      </c>
      <c r="C67" s="2">
        <f>Table2[[#This Row],[Expected Workable Issues]]-(Table2[[#Headers],[5]]*$H$7*(ROW(Table2[[#This Row],[Expected Workable Issues]])-ROW($B$12)+1))</f>
        <v>-268906</v>
      </c>
      <c r="D67" s="2">
        <f>Table2[[#This Row],[Expected Workable Issues]]-(Table2[[#Headers],[10]]*$H$7*(ROW(Table2[[#This Row],[Expected Workable Issues]])-ROW($B$12)+1))</f>
        <v>-281226</v>
      </c>
      <c r="E67" s="2">
        <f>Table2[[#This Row],[5]]-(Table2[[#Headers],[25]]*$H$7*(ROW(Table2[[#This Row],[5]])-ROW($B$12)+1))</f>
        <v>-330506</v>
      </c>
      <c r="F67" s="2">
        <f>Table2[[#This Row],[10]]-(Table2[[#Headers],[50]]*$H$7*(ROW(Table2[[#This Row],[10]])-ROW($B$12)+1))</f>
        <v>-404426</v>
      </c>
      <c r="G67" s="2">
        <f>Table2[[#This Row],[25]]-(Table2[[#Headers],[100]]*$H$7*(ROW(Table2[[#This Row],[25]])-ROW($B$12)+1))</f>
        <v>-576906</v>
      </c>
    </row>
    <row r="68" spans="1:7" x14ac:dyDescent="0.25">
      <c r="A68" s="4">
        <f t="shared" si="0"/>
        <v>45405.484814814816</v>
      </c>
      <c r="B68" s="2">
        <f t="shared" si="1"/>
        <v>-266586</v>
      </c>
      <c r="C68" s="2">
        <f>Table2[[#This Row],[Expected Workable Issues]]-(Table2[[#Headers],[5]]*$H$7*(ROW(Table2[[#This Row],[Expected Workable Issues]])-ROW($B$12)+1))</f>
        <v>-279126</v>
      </c>
      <c r="D68" s="2">
        <f>Table2[[#This Row],[Expected Workable Issues]]-(Table2[[#Headers],[10]]*$H$7*(ROW(Table2[[#This Row],[Expected Workable Issues]])-ROW($B$12)+1))</f>
        <v>-291666</v>
      </c>
      <c r="E68" s="2">
        <f>Table2[[#This Row],[5]]-(Table2[[#Headers],[25]]*$H$7*(ROW(Table2[[#This Row],[5]])-ROW($B$12)+1))</f>
        <v>-341826</v>
      </c>
      <c r="F68" s="2">
        <f>Table2[[#This Row],[10]]-(Table2[[#Headers],[50]]*$H$7*(ROW(Table2[[#This Row],[10]])-ROW($B$12)+1))</f>
        <v>-417066</v>
      </c>
      <c r="G68" s="2">
        <f>Table2[[#This Row],[25]]-(Table2[[#Headers],[100]]*$H$7*(ROW(Table2[[#This Row],[25]])-ROW($B$12)+1))</f>
        <v>-592626</v>
      </c>
    </row>
    <row r="69" spans="1:7" x14ac:dyDescent="0.25">
      <c r="A69" s="4">
        <f t="shared" si="0"/>
        <v>45412.484814814816</v>
      </c>
      <c r="B69" s="2">
        <f t="shared" si="1"/>
        <v>-276586</v>
      </c>
      <c r="C69" s="2">
        <f>Table2[[#This Row],[Expected Workable Issues]]-(Table2[[#Headers],[5]]*$H$7*(ROW(Table2[[#This Row],[Expected Workable Issues]])-ROW($B$12)+1))</f>
        <v>-289346</v>
      </c>
      <c r="D69" s="2">
        <f>Table2[[#This Row],[Expected Workable Issues]]-(Table2[[#Headers],[10]]*$H$7*(ROW(Table2[[#This Row],[Expected Workable Issues]])-ROW($B$12)+1))</f>
        <v>-302106</v>
      </c>
      <c r="E69" s="2">
        <f>Table2[[#This Row],[5]]-(Table2[[#Headers],[25]]*$H$7*(ROW(Table2[[#This Row],[5]])-ROW($B$12)+1))</f>
        <v>-353146</v>
      </c>
      <c r="F69" s="2">
        <f>Table2[[#This Row],[10]]-(Table2[[#Headers],[50]]*$H$7*(ROW(Table2[[#This Row],[10]])-ROW($B$12)+1))</f>
        <v>-429706</v>
      </c>
      <c r="G69" s="2">
        <f>Table2[[#This Row],[25]]-(Table2[[#Headers],[100]]*$H$7*(ROW(Table2[[#This Row],[25]])-ROW($B$12)+1))</f>
        <v>-608346</v>
      </c>
    </row>
    <row r="70" spans="1:7" x14ac:dyDescent="0.25">
      <c r="A70" s="4">
        <f t="shared" si="0"/>
        <v>45419.484814814816</v>
      </c>
      <c r="B70" s="2">
        <f t="shared" si="1"/>
        <v>-286586</v>
      </c>
      <c r="C70" s="2">
        <f>Table2[[#This Row],[Expected Workable Issues]]-(Table2[[#Headers],[5]]*$H$7*(ROW(Table2[[#This Row],[Expected Workable Issues]])-ROW($B$12)+1))</f>
        <v>-299566</v>
      </c>
      <c r="D70" s="2">
        <f>Table2[[#This Row],[Expected Workable Issues]]-(Table2[[#Headers],[10]]*$H$7*(ROW(Table2[[#This Row],[Expected Workable Issues]])-ROW($B$12)+1))</f>
        <v>-312546</v>
      </c>
      <c r="E70" s="2">
        <f>Table2[[#This Row],[5]]-(Table2[[#Headers],[25]]*$H$7*(ROW(Table2[[#This Row],[5]])-ROW($B$12)+1))</f>
        <v>-364466</v>
      </c>
      <c r="F70" s="2">
        <f>Table2[[#This Row],[10]]-(Table2[[#Headers],[50]]*$H$7*(ROW(Table2[[#This Row],[10]])-ROW($B$12)+1))</f>
        <v>-442346</v>
      </c>
      <c r="G70" s="2">
        <f>Table2[[#This Row],[25]]-(Table2[[#Headers],[100]]*$H$7*(ROW(Table2[[#This Row],[25]])-ROW($B$12)+1))</f>
        <v>-624066</v>
      </c>
    </row>
    <row r="71" spans="1:7" x14ac:dyDescent="0.25">
      <c r="A71" s="4">
        <f t="shared" si="0"/>
        <v>45426.484814814816</v>
      </c>
      <c r="B71" s="2">
        <f t="shared" si="1"/>
        <v>-296586</v>
      </c>
      <c r="C71" s="2">
        <f>Table2[[#This Row],[Expected Workable Issues]]-(Table2[[#Headers],[5]]*$H$7*(ROW(Table2[[#This Row],[Expected Workable Issues]])-ROW($B$12)+1))</f>
        <v>-309786</v>
      </c>
      <c r="D71" s="2">
        <f>Table2[[#This Row],[Expected Workable Issues]]-(Table2[[#Headers],[10]]*$H$7*(ROW(Table2[[#This Row],[Expected Workable Issues]])-ROW($B$12)+1))</f>
        <v>-322986</v>
      </c>
      <c r="E71" s="2">
        <f>Table2[[#This Row],[5]]-(Table2[[#Headers],[25]]*$H$7*(ROW(Table2[[#This Row],[5]])-ROW($B$12)+1))</f>
        <v>-375786</v>
      </c>
      <c r="F71" s="2">
        <f>Table2[[#This Row],[10]]-(Table2[[#Headers],[50]]*$H$7*(ROW(Table2[[#This Row],[10]])-ROW($B$12)+1))</f>
        <v>-454986</v>
      </c>
      <c r="G71" s="2">
        <f>Table2[[#This Row],[25]]-(Table2[[#Headers],[100]]*$H$7*(ROW(Table2[[#This Row],[25]])-ROW($B$12)+1))</f>
        <v>-639786</v>
      </c>
    </row>
    <row r="72" spans="1:7" x14ac:dyDescent="0.25">
      <c r="A72" s="4">
        <f t="shared" si="0"/>
        <v>45433.484814814816</v>
      </c>
      <c r="B72" s="2">
        <f t="shared" si="1"/>
        <v>-306586</v>
      </c>
      <c r="C72" s="2">
        <f>Table2[[#This Row],[Expected Workable Issues]]-(Table2[[#Headers],[5]]*$H$7*(ROW(Table2[[#This Row],[Expected Workable Issues]])-ROW($B$12)+1))</f>
        <v>-320006</v>
      </c>
      <c r="D72" s="2">
        <f>Table2[[#This Row],[Expected Workable Issues]]-(Table2[[#Headers],[10]]*$H$7*(ROW(Table2[[#This Row],[Expected Workable Issues]])-ROW($B$12)+1))</f>
        <v>-333426</v>
      </c>
      <c r="E72" s="2">
        <f>Table2[[#This Row],[5]]-(Table2[[#Headers],[25]]*$H$7*(ROW(Table2[[#This Row],[5]])-ROW($B$12)+1))</f>
        <v>-387106</v>
      </c>
      <c r="F72" s="2">
        <f>Table2[[#This Row],[10]]-(Table2[[#Headers],[50]]*$H$7*(ROW(Table2[[#This Row],[10]])-ROW($B$12)+1))</f>
        <v>-467626</v>
      </c>
      <c r="G72" s="2">
        <f>Table2[[#This Row],[25]]-(Table2[[#Headers],[100]]*$H$7*(ROW(Table2[[#This Row],[25]])-ROW($B$12)+1))</f>
        <v>-655506</v>
      </c>
    </row>
    <row r="73" spans="1:7" x14ac:dyDescent="0.25">
      <c r="A73" s="4">
        <f t="shared" si="0"/>
        <v>45440.484814814816</v>
      </c>
      <c r="B73" s="2">
        <f t="shared" si="1"/>
        <v>-316586</v>
      </c>
      <c r="C73" s="2">
        <f>Table2[[#This Row],[Expected Workable Issues]]-(Table2[[#Headers],[5]]*$H$7*(ROW(Table2[[#This Row],[Expected Workable Issues]])-ROW($B$12)+1))</f>
        <v>-330226</v>
      </c>
      <c r="D73" s="2">
        <f>Table2[[#This Row],[Expected Workable Issues]]-(Table2[[#Headers],[10]]*$H$7*(ROW(Table2[[#This Row],[Expected Workable Issues]])-ROW($B$12)+1))</f>
        <v>-343866</v>
      </c>
      <c r="E73" s="2">
        <f>Table2[[#This Row],[5]]-(Table2[[#Headers],[25]]*$H$7*(ROW(Table2[[#This Row],[5]])-ROW($B$12)+1))</f>
        <v>-398426</v>
      </c>
      <c r="F73" s="2">
        <f>Table2[[#This Row],[10]]-(Table2[[#Headers],[50]]*$H$7*(ROW(Table2[[#This Row],[10]])-ROW($B$12)+1))</f>
        <v>-480266</v>
      </c>
      <c r="G73" s="2">
        <f>Table2[[#This Row],[25]]-(Table2[[#Headers],[100]]*$H$7*(ROW(Table2[[#This Row],[25]])-ROW($B$12)+1))</f>
        <v>-671226</v>
      </c>
    </row>
    <row r="74" spans="1:7" x14ac:dyDescent="0.25">
      <c r="A74" s="4">
        <f t="shared" si="0"/>
        <v>45447.484814814816</v>
      </c>
      <c r="B74" s="2">
        <f t="shared" si="1"/>
        <v>-326586</v>
      </c>
      <c r="C74" s="2">
        <f>Table2[[#This Row],[Expected Workable Issues]]-(Table2[[#Headers],[5]]*$H$7*(ROW(Table2[[#This Row],[Expected Workable Issues]])-ROW($B$12)+1))</f>
        <v>-340446</v>
      </c>
      <c r="D74" s="2">
        <f>Table2[[#This Row],[Expected Workable Issues]]-(Table2[[#Headers],[10]]*$H$7*(ROW(Table2[[#This Row],[Expected Workable Issues]])-ROW($B$12)+1))</f>
        <v>-354306</v>
      </c>
      <c r="E74" s="2">
        <f>Table2[[#This Row],[5]]-(Table2[[#Headers],[25]]*$H$7*(ROW(Table2[[#This Row],[5]])-ROW($B$12)+1))</f>
        <v>-409746</v>
      </c>
      <c r="F74" s="2">
        <f>Table2[[#This Row],[10]]-(Table2[[#Headers],[50]]*$H$7*(ROW(Table2[[#This Row],[10]])-ROW($B$12)+1))</f>
        <v>-492906</v>
      </c>
      <c r="G74" s="2">
        <f>Table2[[#This Row],[25]]-(Table2[[#Headers],[100]]*$H$7*(ROW(Table2[[#This Row],[25]])-ROW($B$12)+1))</f>
        <v>-686946</v>
      </c>
    </row>
    <row r="75" spans="1:7" x14ac:dyDescent="0.25">
      <c r="A75" s="4">
        <f t="shared" si="0"/>
        <v>45454.484814814816</v>
      </c>
      <c r="B75" s="2">
        <f t="shared" si="1"/>
        <v>-336586</v>
      </c>
      <c r="C75" s="2">
        <f>Table2[[#This Row],[Expected Workable Issues]]-(Table2[[#Headers],[5]]*$H$7*(ROW(Table2[[#This Row],[Expected Workable Issues]])-ROW($B$12)+1))</f>
        <v>-350666</v>
      </c>
      <c r="D75" s="2">
        <f>Table2[[#This Row],[Expected Workable Issues]]-(Table2[[#Headers],[10]]*$H$7*(ROW(Table2[[#This Row],[Expected Workable Issues]])-ROW($B$12)+1))</f>
        <v>-364746</v>
      </c>
      <c r="E75" s="2">
        <f>Table2[[#This Row],[5]]-(Table2[[#Headers],[25]]*$H$7*(ROW(Table2[[#This Row],[5]])-ROW($B$12)+1))</f>
        <v>-421066</v>
      </c>
      <c r="F75" s="2">
        <f>Table2[[#This Row],[10]]-(Table2[[#Headers],[50]]*$H$7*(ROW(Table2[[#This Row],[10]])-ROW($B$12)+1))</f>
        <v>-505546</v>
      </c>
      <c r="G75" s="2">
        <f>Table2[[#This Row],[25]]-(Table2[[#Headers],[100]]*$H$7*(ROW(Table2[[#This Row],[25]])-ROW($B$12)+1))</f>
        <v>-702666</v>
      </c>
    </row>
    <row r="76" spans="1:7" x14ac:dyDescent="0.25">
      <c r="A76" s="4">
        <f t="shared" si="0"/>
        <v>45461.484814814816</v>
      </c>
      <c r="B76" s="2">
        <f t="shared" si="1"/>
        <v>-346586</v>
      </c>
      <c r="C76" s="2">
        <f>Table2[[#This Row],[Expected Workable Issues]]-(Table2[[#Headers],[5]]*$H$7*(ROW(Table2[[#This Row],[Expected Workable Issues]])-ROW($B$12)+1))</f>
        <v>-360886</v>
      </c>
      <c r="D76" s="2">
        <f>Table2[[#This Row],[Expected Workable Issues]]-(Table2[[#Headers],[10]]*$H$7*(ROW(Table2[[#This Row],[Expected Workable Issues]])-ROW($B$12)+1))</f>
        <v>-375186</v>
      </c>
      <c r="E76" s="2">
        <f>Table2[[#This Row],[5]]-(Table2[[#Headers],[25]]*$H$7*(ROW(Table2[[#This Row],[5]])-ROW($B$12)+1))</f>
        <v>-432386</v>
      </c>
      <c r="F76" s="2">
        <f>Table2[[#This Row],[10]]-(Table2[[#Headers],[50]]*$H$7*(ROW(Table2[[#This Row],[10]])-ROW($B$12)+1))</f>
        <v>-518186</v>
      </c>
      <c r="G76" s="2">
        <f>Table2[[#This Row],[25]]-(Table2[[#Headers],[100]]*$H$7*(ROW(Table2[[#This Row],[25]])-ROW($B$12)+1))</f>
        <v>-718386</v>
      </c>
    </row>
    <row r="77" spans="1:7" x14ac:dyDescent="0.25">
      <c r="A77" s="4">
        <f t="shared" si="0"/>
        <v>45468.484814814816</v>
      </c>
      <c r="B77" s="2">
        <f t="shared" si="1"/>
        <v>-356586</v>
      </c>
      <c r="C77" s="2">
        <f>Table2[[#This Row],[Expected Workable Issues]]-(Table2[[#Headers],[5]]*$H$7*(ROW(Table2[[#This Row],[Expected Workable Issues]])-ROW($B$12)+1))</f>
        <v>-371106</v>
      </c>
      <c r="D77" s="2">
        <f>Table2[[#This Row],[Expected Workable Issues]]-(Table2[[#Headers],[10]]*$H$7*(ROW(Table2[[#This Row],[Expected Workable Issues]])-ROW($B$12)+1))</f>
        <v>-385626</v>
      </c>
      <c r="E77" s="2">
        <f>Table2[[#This Row],[5]]-(Table2[[#Headers],[25]]*$H$7*(ROW(Table2[[#This Row],[5]])-ROW($B$12)+1))</f>
        <v>-443706</v>
      </c>
      <c r="F77" s="2">
        <f>Table2[[#This Row],[10]]-(Table2[[#Headers],[50]]*$H$7*(ROW(Table2[[#This Row],[10]])-ROW($B$12)+1))</f>
        <v>-530826</v>
      </c>
      <c r="G77" s="2">
        <f>Table2[[#This Row],[25]]-(Table2[[#Headers],[100]]*$H$7*(ROW(Table2[[#This Row],[25]])-ROW($B$12)+1))</f>
        <v>-734106</v>
      </c>
    </row>
    <row r="78" spans="1:7" x14ac:dyDescent="0.25">
      <c r="A78" s="4">
        <f t="shared" ref="A78:A141" si="2">A77+7</f>
        <v>45475.484814814816</v>
      </c>
      <c r="B78" s="2">
        <f t="shared" ref="B78:B109" si="3">B77+$H$4-$H$5</f>
        <v>-366586</v>
      </c>
      <c r="C78" s="2">
        <f>Table2[[#This Row],[Expected Workable Issues]]-(Table2[[#Headers],[5]]*$H$7*(ROW(Table2[[#This Row],[Expected Workable Issues]])-ROW($B$12)+1))</f>
        <v>-381326</v>
      </c>
      <c r="D78" s="2">
        <f>Table2[[#This Row],[Expected Workable Issues]]-(Table2[[#Headers],[10]]*$H$7*(ROW(Table2[[#This Row],[Expected Workable Issues]])-ROW($B$12)+1))</f>
        <v>-396066</v>
      </c>
      <c r="E78" s="2">
        <f>Table2[[#This Row],[5]]-(Table2[[#Headers],[25]]*$H$7*(ROW(Table2[[#This Row],[5]])-ROW($B$12)+1))</f>
        <v>-455026</v>
      </c>
      <c r="F78" s="2">
        <f>Table2[[#This Row],[10]]-(Table2[[#Headers],[50]]*$H$7*(ROW(Table2[[#This Row],[10]])-ROW($B$12)+1))</f>
        <v>-543466</v>
      </c>
      <c r="G78" s="2">
        <f>Table2[[#This Row],[25]]-(Table2[[#Headers],[100]]*$H$7*(ROW(Table2[[#This Row],[25]])-ROW($B$12)+1))</f>
        <v>-749826</v>
      </c>
    </row>
    <row r="79" spans="1:7" x14ac:dyDescent="0.25">
      <c r="A79" s="4">
        <f t="shared" si="2"/>
        <v>45482.484814814816</v>
      </c>
      <c r="B79" s="2">
        <f t="shared" si="3"/>
        <v>-376586</v>
      </c>
      <c r="C79" s="2">
        <f>Table2[[#This Row],[Expected Workable Issues]]-(Table2[[#Headers],[5]]*$H$7*(ROW(Table2[[#This Row],[Expected Workable Issues]])-ROW($B$12)+1))</f>
        <v>-391546</v>
      </c>
      <c r="D79" s="2">
        <f>Table2[[#This Row],[Expected Workable Issues]]-(Table2[[#Headers],[10]]*$H$7*(ROW(Table2[[#This Row],[Expected Workable Issues]])-ROW($B$12)+1))</f>
        <v>-406506</v>
      </c>
      <c r="E79" s="2">
        <f>Table2[[#This Row],[5]]-(Table2[[#Headers],[25]]*$H$7*(ROW(Table2[[#This Row],[5]])-ROW($B$12)+1))</f>
        <v>-466346</v>
      </c>
      <c r="F79" s="2">
        <f>Table2[[#This Row],[10]]-(Table2[[#Headers],[50]]*$H$7*(ROW(Table2[[#This Row],[10]])-ROW($B$12)+1))</f>
        <v>-556106</v>
      </c>
      <c r="G79" s="2">
        <f>Table2[[#This Row],[25]]-(Table2[[#Headers],[100]]*$H$7*(ROW(Table2[[#This Row],[25]])-ROW($B$12)+1))</f>
        <v>-765546</v>
      </c>
    </row>
    <row r="80" spans="1:7" x14ac:dyDescent="0.25">
      <c r="A80" s="4">
        <f t="shared" si="2"/>
        <v>45489.484814814816</v>
      </c>
      <c r="B80" s="2">
        <f t="shared" si="3"/>
        <v>-386586</v>
      </c>
      <c r="C80" s="2">
        <f>Table2[[#This Row],[Expected Workable Issues]]-(Table2[[#Headers],[5]]*$H$7*(ROW(Table2[[#This Row],[Expected Workable Issues]])-ROW($B$12)+1))</f>
        <v>-401766</v>
      </c>
      <c r="D80" s="2">
        <f>Table2[[#This Row],[Expected Workable Issues]]-(Table2[[#Headers],[10]]*$H$7*(ROW(Table2[[#This Row],[Expected Workable Issues]])-ROW($B$12)+1))</f>
        <v>-416946</v>
      </c>
      <c r="E80" s="2">
        <f>Table2[[#This Row],[5]]-(Table2[[#Headers],[25]]*$H$7*(ROW(Table2[[#This Row],[5]])-ROW($B$12)+1))</f>
        <v>-477666</v>
      </c>
      <c r="F80" s="2">
        <f>Table2[[#This Row],[10]]-(Table2[[#Headers],[50]]*$H$7*(ROW(Table2[[#This Row],[10]])-ROW($B$12)+1))</f>
        <v>-568746</v>
      </c>
      <c r="G80" s="2">
        <f>Table2[[#This Row],[25]]-(Table2[[#Headers],[100]]*$H$7*(ROW(Table2[[#This Row],[25]])-ROW($B$12)+1))</f>
        <v>-781266</v>
      </c>
    </row>
    <row r="81" spans="1:7" x14ac:dyDescent="0.25">
      <c r="A81" s="4">
        <f t="shared" si="2"/>
        <v>45496.484814814816</v>
      </c>
      <c r="B81" s="2">
        <f t="shared" si="3"/>
        <v>-396586</v>
      </c>
      <c r="C81" s="2">
        <f>Table2[[#This Row],[Expected Workable Issues]]-(Table2[[#Headers],[5]]*$H$7*(ROW(Table2[[#This Row],[Expected Workable Issues]])-ROW($B$12)+1))</f>
        <v>-411986</v>
      </c>
      <c r="D81" s="2">
        <f>Table2[[#This Row],[Expected Workable Issues]]-(Table2[[#Headers],[10]]*$H$7*(ROW(Table2[[#This Row],[Expected Workable Issues]])-ROW($B$12)+1))</f>
        <v>-427386</v>
      </c>
      <c r="E81" s="2">
        <f>Table2[[#This Row],[5]]-(Table2[[#Headers],[25]]*$H$7*(ROW(Table2[[#This Row],[5]])-ROW($B$12)+1))</f>
        <v>-488986</v>
      </c>
      <c r="F81" s="2">
        <f>Table2[[#This Row],[10]]-(Table2[[#Headers],[50]]*$H$7*(ROW(Table2[[#This Row],[10]])-ROW($B$12)+1))</f>
        <v>-581386</v>
      </c>
      <c r="G81" s="2">
        <f>Table2[[#This Row],[25]]-(Table2[[#Headers],[100]]*$H$7*(ROW(Table2[[#This Row],[25]])-ROW($B$12)+1))</f>
        <v>-796986</v>
      </c>
    </row>
    <row r="82" spans="1:7" x14ac:dyDescent="0.25">
      <c r="A82" s="4">
        <f t="shared" si="2"/>
        <v>45503.484814814816</v>
      </c>
      <c r="B82" s="2">
        <f t="shared" si="3"/>
        <v>-406586</v>
      </c>
      <c r="C82" s="2">
        <f>Table2[[#This Row],[Expected Workable Issues]]-(Table2[[#Headers],[5]]*$H$7*(ROW(Table2[[#This Row],[Expected Workable Issues]])-ROW($B$12)+1))</f>
        <v>-422206</v>
      </c>
      <c r="D82" s="2">
        <f>Table2[[#This Row],[Expected Workable Issues]]-(Table2[[#Headers],[10]]*$H$7*(ROW(Table2[[#This Row],[Expected Workable Issues]])-ROW($B$12)+1))</f>
        <v>-437826</v>
      </c>
      <c r="E82" s="2">
        <f>Table2[[#This Row],[5]]-(Table2[[#Headers],[25]]*$H$7*(ROW(Table2[[#This Row],[5]])-ROW($B$12)+1))</f>
        <v>-500306</v>
      </c>
      <c r="F82" s="2">
        <f>Table2[[#This Row],[10]]-(Table2[[#Headers],[50]]*$H$7*(ROW(Table2[[#This Row],[10]])-ROW($B$12)+1))</f>
        <v>-594026</v>
      </c>
      <c r="G82" s="2">
        <f>Table2[[#This Row],[25]]-(Table2[[#Headers],[100]]*$H$7*(ROW(Table2[[#This Row],[25]])-ROW($B$12)+1))</f>
        <v>-812706</v>
      </c>
    </row>
    <row r="83" spans="1:7" x14ac:dyDescent="0.25">
      <c r="A83" s="4">
        <f t="shared" si="2"/>
        <v>45510.484814814816</v>
      </c>
      <c r="B83" s="2">
        <f t="shared" si="3"/>
        <v>-416586</v>
      </c>
      <c r="C83" s="2">
        <f>Table2[[#This Row],[Expected Workable Issues]]-(Table2[[#Headers],[5]]*$H$7*(ROW(Table2[[#This Row],[Expected Workable Issues]])-ROW($B$12)+1))</f>
        <v>-432426</v>
      </c>
      <c r="D83" s="2">
        <f>Table2[[#This Row],[Expected Workable Issues]]-(Table2[[#Headers],[10]]*$H$7*(ROW(Table2[[#This Row],[Expected Workable Issues]])-ROW($B$12)+1))</f>
        <v>-448266</v>
      </c>
      <c r="E83" s="2">
        <f>Table2[[#This Row],[5]]-(Table2[[#Headers],[25]]*$H$7*(ROW(Table2[[#This Row],[5]])-ROW($B$12)+1))</f>
        <v>-511626</v>
      </c>
      <c r="F83" s="2">
        <f>Table2[[#This Row],[10]]-(Table2[[#Headers],[50]]*$H$7*(ROW(Table2[[#This Row],[10]])-ROW($B$12)+1))</f>
        <v>-606666</v>
      </c>
      <c r="G83" s="2">
        <f>Table2[[#This Row],[25]]-(Table2[[#Headers],[100]]*$H$7*(ROW(Table2[[#This Row],[25]])-ROW($B$12)+1))</f>
        <v>-828426</v>
      </c>
    </row>
    <row r="84" spans="1:7" x14ac:dyDescent="0.25">
      <c r="A84" s="4">
        <f t="shared" si="2"/>
        <v>45517.484814814816</v>
      </c>
      <c r="B84" s="2">
        <f t="shared" si="3"/>
        <v>-426586</v>
      </c>
      <c r="C84" s="2">
        <f>Table2[[#This Row],[Expected Workable Issues]]-(Table2[[#Headers],[5]]*$H$7*(ROW(Table2[[#This Row],[Expected Workable Issues]])-ROW($B$12)+1))</f>
        <v>-442646</v>
      </c>
      <c r="D84" s="2">
        <f>Table2[[#This Row],[Expected Workable Issues]]-(Table2[[#Headers],[10]]*$H$7*(ROW(Table2[[#This Row],[Expected Workable Issues]])-ROW($B$12)+1))</f>
        <v>-458706</v>
      </c>
      <c r="E84" s="2">
        <f>Table2[[#This Row],[5]]-(Table2[[#Headers],[25]]*$H$7*(ROW(Table2[[#This Row],[5]])-ROW($B$12)+1))</f>
        <v>-522946</v>
      </c>
      <c r="F84" s="2">
        <f>Table2[[#This Row],[10]]-(Table2[[#Headers],[50]]*$H$7*(ROW(Table2[[#This Row],[10]])-ROW($B$12)+1))</f>
        <v>-619306</v>
      </c>
      <c r="G84" s="2">
        <f>Table2[[#This Row],[25]]-(Table2[[#Headers],[100]]*$H$7*(ROW(Table2[[#This Row],[25]])-ROW($B$12)+1))</f>
        <v>-844146</v>
      </c>
    </row>
    <row r="85" spans="1:7" x14ac:dyDescent="0.25">
      <c r="A85" s="4">
        <f t="shared" si="2"/>
        <v>45524.484814814816</v>
      </c>
      <c r="B85" s="2">
        <f t="shared" si="3"/>
        <v>-436586</v>
      </c>
      <c r="C85" s="2">
        <f>Table2[[#This Row],[Expected Workable Issues]]-(Table2[[#Headers],[5]]*$H$7*(ROW(Table2[[#This Row],[Expected Workable Issues]])-ROW($B$12)+1))</f>
        <v>-452866</v>
      </c>
      <c r="D85" s="2">
        <f>Table2[[#This Row],[Expected Workable Issues]]-(Table2[[#Headers],[10]]*$H$7*(ROW(Table2[[#This Row],[Expected Workable Issues]])-ROW($B$12)+1))</f>
        <v>-469146</v>
      </c>
      <c r="E85" s="2">
        <f>Table2[[#This Row],[5]]-(Table2[[#Headers],[25]]*$H$7*(ROW(Table2[[#This Row],[5]])-ROW($B$12)+1))</f>
        <v>-534266</v>
      </c>
      <c r="F85" s="2">
        <f>Table2[[#This Row],[10]]-(Table2[[#Headers],[50]]*$H$7*(ROW(Table2[[#This Row],[10]])-ROW($B$12)+1))</f>
        <v>-631946</v>
      </c>
      <c r="G85" s="2">
        <f>Table2[[#This Row],[25]]-(Table2[[#Headers],[100]]*$H$7*(ROW(Table2[[#This Row],[25]])-ROW($B$12)+1))</f>
        <v>-859866</v>
      </c>
    </row>
    <row r="86" spans="1:7" x14ac:dyDescent="0.25">
      <c r="A86" s="4">
        <f t="shared" si="2"/>
        <v>45531.484814814816</v>
      </c>
      <c r="B86" s="2">
        <f t="shared" si="3"/>
        <v>-446586</v>
      </c>
      <c r="C86" s="2">
        <f>Table2[[#This Row],[Expected Workable Issues]]-(Table2[[#Headers],[5]]*$H$7*(ROW(Table2[[#This Row],[Expected Workable Issues]])-ROW($B$12)+1))</f>
        <v>-463086</v>
      </c>
      <c r="D86" s="2">
        <f>Table2[[#This Row],[Expected Workable Issues]]-(Table2[[#Headers],[10]]*$H$7*(ROW(Table2[[#This Row],[Expected Workable Issues]])-ROW($B$12)+1))</f>
        <v>-479586</v>
      </c>
      <c r="E86" s="2">
        <f>Table2[[#This Row],[5]]-(Table2[[#Headers],[25]]*$H$7*(ROW(Table2[[#This Row],[5]])-ROW($B$12)+1))</f>
        <v>-545586</v>
      </c>
      <c r="F86" s="2">
        <f>Table2[[#This Row],[10]]-(Table2[[#Headers],[50]]*$H$7*(ROW(Table2[[#This Row],[10]])-ROW($B$12)+1))</f>
        <v>-644586</v>
      </c>
      <c r="G86" s="2">
        <f>Table2[[#This Row],[25]]-(Table2[[#Headers],[100]]*$H$7*(ROW(Table2[[#This Row],[25]])-ROW($B$12)+1))</f>
        <v>-875586</v>
      </c>
    </row>
    <row r="87" spans="1:7" x14ac:dyDescent="0.25">
      <c r="A87" s="4">
        <f t="shared" si="2"/>
        <v>45538.484814814816</v>
      </c>
      <c r="B87" s="2">
        <f t="shared" si="3"/>
        <v>-456586</v>
      </c>
      <c r="C87" s="2">
        <f>Table2[[#This Row],[Expected Workable Issues]]-(Table2[[#Headers],[5]]*$H$7*(ROW(Table2[[#This Row],[Expected Workable Issues]])-ROW($B$12)+1))</f>
        <v>-473306</v>
      </c>
      <c r="D87" s="2">
        <f>Table2[[#This Row],[Expected Workable Issues]]-(Table2[[#Headers],[10]]*$H$7*(ROW(Table2[[#This Row],[Expected Workable Issues]])-ROW($B$12)+1))</f>
        <v>-490026</v>
      </c>
      <c r="E87" s="2">
        <f>Table2[[#This Row],[5]]-(Table2[[#Headers],[25]]*$H$7*(ROW(Table2[[#This Row],[5]])-ROW($B$12)+1))</f>
        <v>-556906</v>
      </c>
      <c r="F87" s="2">
        <f>Table2[[#This Row],[10]]-(Table2[[#Headers],[50]]*$H$7*(ROW(Table2[[#This Row],[10]])-ROW($B$12)+1))</f>
        <v>-657226</v>
      </c>
      <c r="G87" s="2">
        <f>Table2[[#This Row],[25]]-(Table2[[#Headers],[100]]*$H$7*(ROW(Table2[[#This Row],[25]])-ROW($B$12)+1))</f>
        <v>-891306</v>
      </c>
    </row>
    <row r="88" spans="1:7" x14ac:dyDescent="0.25">
      <c r="A88" s="4">
        <f t="shared" si="2"/>
        <v>45545.484814814816</v>
      </c>
      <c r="B88" s="2">
        <f t="shared" si="3"/>
        <v>-466586</v>
      </c>
      <c r="C88" s="2">
        <f>Table2[[#This Row],[Expected Workable Issues]]-(Table2[[#Headers],[5]]*$H$7*(ROW(Table2[[#This Row],[Expected Workable Issues]])-ROW($B$12)+1))</f>
        <v>-483526</v>
      </c>
      <c r="D88" s="2">
        <f>Table2[[#This Row],[Expected Workable Issues]]-(Table2[[#Headers],[10]]*$H$7*(ROW(Table2[[#This Row],[Expected Workable Issues]])-ROW($B$12)+1))</f>
        <v>-500466</v>
      </c>
      <c r="E88" s="2">
        <f>Table2[[#This Row],[5]]-(Table2[[#Headers],[25]]*$H$7*(ROW(Table2[[#This Row],[5]])-ROW($B$12)+1))</f>
        <v>-568226</v>
      </c>
      <c r="F88" s="2">
        <f>Table2[[#This Row],[10]]-(Table2[[#Headers],[50]]*$H$7*(ROW(Table2[[#This Row],[10]])-ROW($B$12)+1))</f>
        <v>-669866</v>
      </c>
      <c r="G88" s="2">
        <f>Table2[[#This Row],[25]]-(Table2[[#Headers],[100]]*$H$7*(ROW(Table2[[#This Row],[25]])-ROW($B$12)+1))</f>
        <v>-907026</v>
      </c>
    </row>
    <row r="89" spans="1:7" x14ac:dyDescent="0.25">
      <c r="A89" s="4">
        <f t="shared" si="2"/>
        <v>45552.484814814816</v>
      </c>
      <c r="B89" s="2">
        <f t="shared" si="3"/>
        <v>-476586</v>
      </c>
      <c r="C89" s="2">
        <f>Table2[[#This Row],[Expected Workable Issues]]-(Table2[[#Headers],[5]]*$H$7*(ROW(Table2[[#This Row],[Expected Workable Issues]])-ROW($B$12)+1))</f>
        <v>-493746</v>
      </c>
      <c r="D89" s="2">
        <f>Table2[[#This Row],[Expected Workable Issues]]-(Table2[[#Headers],[10]]*$H$7*(ROW(Table2[[#This Row],[Expected Workable Issues]])-ROW($B$12)+1))</f>
        <v>-510906</v>
      </c>
      <c r="E89" s="2">
        <f>Table2[[#This Row],[5]]-(Table2[[#Headers],[25]]*$H$7*(ROW(Table2[[#This Row],[5]])-ROW($B$12)+1))</f>
        <v>-579546</v>
      </c>
      <c r="F89" s="2">
        <f>Table2[[#This Row],[10]]-(Table2[[#Headers],[50]]*$H$7*(ROW(Table2[[#This Row],[10]])-ROW($B$12)+1))</f>
        <v>-682506</v>
      </c>
      <c r="G89" s="2">
        <f>Table2[[#This Row],[25]]-(Table2[[#Headers],[100]]*$H$7*(ROW(Table2[[#This Row],[25]])-ROW($B$12)+1))</f>
        <v>-922746</v>
      </c>
    </row>
    <row r="90" spans="1:7" x14ac:dyDescent="0.25">
      <c r="A90" s="4">
        <f t="shared" si="2"/>
        <v>45559.484814814816</v>
      </c>
      <c r="B90" s="2">
        <f t="shared" si="3"/>
        <v>-486586</v>
      </c>
      <c r="C90" s="2">
        <f>Table2[[#This Row],[Expected Workable Issues]]-(Table2[[#Headers],[5]]*$H$7*(ROW(Table2[[#This Row],[Expected Workable Issues]])-ROW($B$12)+1))</f>
        <v>-503966</v>
      </c>
      <c r="D90" s="2">
        <f>Table2[[#This Row],[Expected Workable Issues]]-(Table2[[#Headers],[10]]*$H$7*(ROW(Table2[[#This Row],[Expected Workable Issues]])-ROW($B$12)+1))</f>
        <v>-521346</v>
      </c>
      <c r="E90" s="2">
        <f>Table2[[#This Row],[5]]-(Table2[[#Headers],[25]]*$H$7*(ROW(Table2[[#This Row],[5]])-ROW($B$12)+1))</f>
        <v>-590866</v>
      </c>
      <c r="F90" s="2">
        <f>Table2[[#This Row],[10]]-(Table2[[#Headers],[50]]*$H$7*(ROW(Table2[[#This Row],[10]])-ROW($B$12)+1))</f>
        <v>-695146</v>
      </c>
      <c r="G90" s="2">
        <f>Table2[[#This Row],[25]]-(Table2[[#Headers],[100]]*$H$7*(ROW(Table2[[#This Row],[25]])-ROW($B$12)+1))</f>
        <v>-938466</v>
      </c>
    </row>
    <row r="91" spans="1:7" x14ac:dyDescent="0.25">
      <c r="A91" s="4">
        <f t="shared" si="2"/>
        <v>45566.484814814816</v>
      </c>
      <c r="B91" s="2">
        <f t="shared" si="3"/>
        <v>-496586</v>
      </c>
      <c r="C91" s="2">
        <f>Table2[[#This Row],[Expected Workable Issues]]-(Table2[[#Headers],[5]]*$H$7*(ROW(Table2[[#This Row],[Expected Workable Issues]])-ROW($B$12)+1))</f>
        <v>-514186</v>
      </c>
      <c r="D91" s="2">
        <f>Table2[[#This Row],[Expected Workable Issues]]-(Table2[[#Headers],[10]]*$H$7*(ROW(Table2[[#This Row],[Expected Workable Issues]])-ROW($B$12)+1))</f>
        <v>-531786</v>
      </c>
      <c r="E91" s="2">
        <f>Table2[[#This Row],[5]]-(Table2[[#Headers],[25]]*$H$7*(ROW(Table2[[#This Row],[5]])-ROW($B$12)+1))</f>
        <v>-602186</v>
      </c>
      <c r="F91" s="2">
        <f>Table2[[#This Row],[10]]-(Table2[[#Headers],[50]]*$H$7*(ROW(Table2[[#This Row],[10]])-ROW($B$12)+1))</f>
        <v>-707786</v>
      </c>
      <c r="G91" s="2">
        <f>Table2[[#This Row],[25]]-(Table2[[#Headers],[100]]*$H$7*(ROW(Table2[[#This Row],[25]])-ROW($B$12)+1))</f>
        <v>-954186</v>
      </c>
    </row>
    <row r="92" spans="1:7" x14ac:dyDescent="0.25">
      <c r="A92" s="4">
        <f t="shared" si="2"/>
        <v>45573.484814814816</v>
      </c>
      <c r="B92" s="2">
        <f t="shared" si="3"/>
        <v>-506586</v>
      </c>
      <c r="C92" s="2">
        <f>Table2[[#This Row],[Expected Workable Issues]]-(Table2[[#Headers],[5]]*$H$7*(ROW(Table2[[#This Row],[Expected Workable Issues]])-ROW($B$12)+1))</f>
        <v>-524406</v>
      </c>
      <c r="D92" s="2">
        <f>Table2[[#This Row],[Expected Workable Issues]]-(Table2[[#Headers],[10]]*$H$7*(ROW(Table2[[#This Row],[Expected Workable Issues]])-ROW($B$12)+1))</f>
        <v>-542226</v>
      </c>
      <c r="E92" s="2">
        <f>Table2[[#This Row],[5]]-(Table2[[#Headers],[25]]*$H$7*(ROW(Table2[[#This Row],[5]])-ROW($B$12)+1))</f>
        <v>-613506</v>
      </c>
      <c r="F92" s="2">
        <f>Table2[[#This Row],[10]]-(Table2[[#Headers],[50]]*$H$7*(ROW(Table2[[#This Row],[10]])-ROW($B$12)+1))</f>
        <v>-720426</v>
      </c>
      <c r="G92" s="2">
        <f>Table2[[#This Row],[25]]-(Table2[[#Headers],[100]]*$H$7*(ROW(Table2[[#This Row],[25]])-ROW($B$12)+1))</f>
        <v>-969906</v>
      </c>
    </row>
    <row r="93" spans="1:7" x14ac:dyDescent="0.25">
      <c r="A93" s="4">
        <f t="shared" si="2"/>
        <v>45580.484814814816</v>
      </c>
      <c r="B93" s="2">
        <f t="shared" si="3"/>
        <v>-516586</v>
      </c>
      <c r="C93" s="2">
        <f>Table2[[#This Row],[Expected Workable Issues]]-(Table2[[#Headers],[5]]*$H$7*(ROW(Table2[[#This Row],[Expected Workable Issues]])-ROW($B$12)+1))</f>
        <v>-534626</v>
      </c>
      <c r="D93" s="2">
        <f>Table2[[#This Row],[Expected Workable Issues]]-(Table2[[#Headers],[10]]*$H$7*(ROW(Table2[[#This Row],[Expected Workable Issues]])-ROW($B$12)+1))</f>
        <v>-552666</v>
      </c>
      <c r="E93" s="2">
        <f>Table2[[#This Row],[5]]-(Table2[[#Headers],[25]]*$H$7*(ROW(Table2[[#This Row],[5]])-ROW($B$12)+1))</f>
        <v>-624826</v>
      </c>
      <c r="F93" s="2">
        <f>Table2[[#This Row],[10]]-(Table2[[#Headers],[50]]*$H$7*(ROW(Table2[[#This Row],[10]])-ROW($B$12)+1))</f>
        <v>-733066</v>
      </c>
      <c r="G93" s="2">
        <f>Table2[[#This Row],[25]]-(Table2[[#Headers],[100]]*$H$7*(ROW(Table2[[#This Row],[25]])-ROW($B$12)+1))</f>
        <v>-985626</v>
      </c>
    </row>
    <row r="94" spans="1:7" x14ac:dyDescent="0.25">
      <c r="A94" s="4">
        <f t="shared" si="2"/>
        <v>45587.484814814816</v>
      </c>
      <c r="B94" s="2">
        <f t="shared" si="3"/>
        <v>-526586</v>
      </c>
      <c r="C94" s="2">
        <f>Table2[[#This Row],[Expected Workable Issues]]-(Table2[[#Headers],[5]]*$H$7*(ROW(Table2[[#This Row],[Expected Workable Issues]])-ROW($B$12)+1))</f>
        <v>-544846</v>
      </c>
      <c r="D94" s="2">
        <f>Table2[[#This Row],[Expected Workable Issues]]-(Table2[[#Headers],[10]]*$H$7*(ROW(Table2[[#This Row],[Expected Workable Issues]])-ROW($B$12)+1))</f>
        <v>-563106</v>
      </c>
      <c r="E94" s="2">
        <f>Table2[[#This Row],[5]]-(Table2[[#Headers],[25]]*$H$7*(ROW(Table2[[#This Row],[5]])-ROW($B$12)+1))</f>
        <v>-636146</v>
      </c>
      <c r="F94" s="2">
        <f>Table2[[#This Row],[10]]-(Table2[[#Headers],[50]]*$H$7*(ROW(Table2[[#This Row],[10]])-ROW($B$12)+1))</f>
        <v>-745706</v>
      </c>
      <c r="G94" s="2">
        <f>Table2[[#This Row],[25]]-(Table2[[#Headers],[100]]*$H$7*(ROW(Table2[[#This Row],[25]])-ROW($B$12)+1))</f>
        <v>-1001346</v>
      </c>
    </row>
    <row r="95" spans="1:7" x14ac:dyDescent="0.25">
      <c r="A95" s="4">
        <f t="shared" si="2"/>
        <v>45594.484814814816</v>
      </c>
      <c r="B95" s="2">
        <f t="shared" si="3"/>
        <v>-536586</v>
      </c>
      <c r="C95" s="2">
        <f>Table2[[#This Row],[Expected Workable Issues]]-(Table2[[#Headers],[5]]*$H$7*(ROW(Table2[[#This Row],[Expected Workable Issues]])-ROW($B$12)+1))</f>
        <v>-555066</v>
      </c>
      <c r="D95" s="2">
        <f>Table2[[#This Row],[Expected Workable Issues]]-(Table2[[#Headers],[10]]*$H$7*(ROW(Table2[[#This Row],[Expected Workable Issues]])-ROW($B$12)+1))</f>
        <v>-573546</v>
      </c>
      <c r="E95" s="2">
        <f>Table2[[#This Row],[5]]-(Table2[[#Headers],[25]]*$H$7*(ROW(Table2[[#This Row],[5]])-ROW($B$12)+1))</f>
        <v>-647466</v>
      </c>
      <c r="F95" s="2">
        <f>Table2[[#This Row],[10]]-(Table2[[#Headers],[50]]*$H$7*(ROW(Table2[[#This Row],[10]])-ROW($B$12)+1))</f>
        <v>-758346</v>
      </c>
      <c r="G95" s="2">
        <f>Table2[[#This Row],[25]]-(Table2[[#Headers],[100]]*$H$7*(ROW(Table2[[#This Row],[25]])-ROW($B$12)+1))</f>
        <v>-1017066</v>
      </c>
    </row>
    <row r="96" spans="1:7" x14ac:dyDescent="0.25">
      <c r="A96" s="4">
        <f t="shared" si="2"/>
        <v>45601.484814814816</v>
      </c>
      <c r="B96" s="2">
        <f t="shared" si="3"/>
        <v>-546586</v>
      </c>
      <c r="C96" s="2">
        <f>Table2[[#This Row],[Expected Workable Issues]]-(Table2[[#Headers],[5]]*$H$7*(ROW(Table2[[#This Row],[Expected Workable Issues]])-ROW($B$12)+1))</f>
        <v>-565286</v>
      </c>
      <c r="D96" s="2">
        <f>Table2[[#This Row],[Expected Workable Issues]]-(Table2[[#Headers],[10]]*$H$7*(ROW(Table2[[#This Row],[Expected Workable Issues]])-ROW($B$12)+1))</f>
        <v>-583986</v>
      </c>
      <c r="E96" s="2">
        <f>Table2[[#This Row],[5]]-(Table2[[#Headers],[25]]*$H$7*(ROW(Table2[[#This Row],[5]])-ROW($B$12)+1))</f>
        <v>-658786</v>
      </c>
      <c r="F96" s="2">
        <f>Table2[[#This Row],[10]]-(Table2[[#Headers],[50]]*$H$7*(ROW(Table2[[#This Row],[10]])-ROW($B$12)+1))</f>
        <v>-770986</v>
      </c>
      <c r="G96" s="2">
        <f>Table2[[#This Row],[25]]-(Table2[[#Headers],[100]]*$H$7*(ROW(Table2[[#This Row],[25]])-ROW($B$12)+1))</f>
        <v>-1032786</v>
      </c>
    </row>
    <row r="97" spans="1:7" x14ac:dyDescent="0.25">
      <c r="A97" s="4">
        <f t="shared" si="2"/>
        <v>45608.484814814816</v>
      </c>
      <c r="B97" s="2">
        <f t="shared" si="3"/>
        <v>-556586</v>
      </c>
      <c r="C97" s="2">
        <f>Table2[[#This Row],[Expected Workable Issues]]-(Table2[[#Headers],[5]]*$H$7*(ROW(Table2[[#This Row],[Expected Workable Issues]])-ROW($B$12)+1))</f>
        <v>-575506</v>
      </c>
      <c r="D97" s="2">
        <f>Table2[[#This Row],[Expected Workable Issues]]-(Table2[[#Headers],[10]]*$H$7*(ROW(Table2[[#This Row],[Expected Workable Issues]])-ROW($B$12)+1))</f>
        <v>-594426</v>
      </c>
      <c r="E97" s="2">
        <f>Table2[[#This Row],[5]]-(Table2[[#Headers],[25]]*$H$7*(ROW(Table2[[#This Row],[5]])-ROW($B$12)+1))</f>
        <v>-670106</v>
      </c>
      <c r="F97" s="2">
        <f>Table2[[#This Row],[10]]-(Table2[[#Headers],[50]]*$H$7*(ROW(Table2[[#This Row],[10]])-ROW($B$12)+1))</f>
        <v>-783626</v>
      </c>
      <c r="G97" s="2">
        <f>Table2[[#This Row],[25]]-(Table2[[#Headers],[100]]*$H$7*(ROW(Table2[[#This Row],[25]])-ROW($B$12)+1))</f>
        <v>-1048506</v>
      </c>
    </row>
    <row r="98" spans="1:7" x14ac:dyDescent="0.25">
      <c r="A98" s="4">
        <f t="shared" si="2"/>
        <v>45615.484814814816</v>
      </c>
      <c r="B98" s="2">
        <f t="shared" si="3"/>
        <v>-566586</v>
      </c>
      <c r="C98" s="2">
        <f>Table2[[#This Row],[Expected Workable Issues]]-(Table2[[#Headers],[5]]*$H$7*(ROW(Table2[[#This Row],[Expected Workable Issues]])-ROW($B$12)+1))</f>
        <v>-585726</v>
      </c>
      <c r="D98" s="2">
        <f>Table2[[#This Row],[Expected Workable Issues]]-(Table2[[#Headers],[10]]*$H$7*(ROW(Table2[[#This Row],[Expected Workable Issues]])-ROW($B$12)+1))</f>
        <v>-604866</v>
      </c>
      <c r="E98" s="2">
        <f>Table2[[#This Row],[5]]-(Table2[[#Headers],[25]]*$H$7*(ROW(Table2[[#This Row],[5]])-ROW($B$12)+1))</f>
        <v>-681426</v>
      </c>
      <c r="F98" s="2">
        <f>Table2[[#This Row],[10]]-(Table2[[#Headers],[50]]*$H$7*(ROW(Table2[[#This Row],[10]])-ROW($B$12)+1))</f>
        <v>-796266</v>
      </c>
      <c r="G98" s="2">
        <f>Table2[[#This Row],[25]]-(Table2[[#Headers],[100]]*$H$7*(ROW(Table2[[#This Row],[25]])-ROW($B$12)+1))</f>
        <v>-1064226</v>
      </c>
    </row>
    <row r="99" spans="1:7" x14ac:dyDescent="0.25">
      <c r="A99" s="4">
        <f t="shared" si="2"/>
        <v>45622.484814814816</v>
      </c>
      <c r="B99" s="2">
        <f t="shared" si="3"/>
        <v>-576586</v>
      </c>
      <c r="C99" s="2">
        <f>Table2[[#This Row],[Expected Workable Issues]]-(Table2[[#Headers],[5]]*$H$7*(ROW(Table2[[#This Row],[Expected Workable Issues]])-ROW($B$12)+1))</f>
        <v>-595946</v>
      </c>
      <c r="D99" s="2">
        <f>Table2[[#This Row],[Expected Workable Issues]]-(Table2[[#Headers],[10]]*$H$7*(ROW(Table2[[#This Row],[Expected Workable Issues]])-ROW($B$12)+1))</f>
        <v>-615306</v>
      </c>
      <c r="E99" s="2">
        <f>Table2[[#This Row],[5]]-(Table2[[#Headers],[25]]*$H$7*(ROW(Table2[[#This Row],[5]])-ROW($B$12)+1))</f>
        <v>-692746</v>
      </c>
      <c r="F99" s="2">
        <f>Table2[[#This Row],[10]]-(Table2[[#Headers],[50]]*$H$7*(ROW(Table2[[#This Row],[10]])-ROW($B$12)+1))</f>
        <v>-808906</v>
      </c>
      <c r="G99" s="2">
        <f>Table2[[#This Row],[25]]-(Table2[[#Headers],[100]]*$H$7*(ROW(Table2[[#This Row],[25]])-ROW($B$12)+1))</f>
        <v>-1079946</v>
      </c>
    </row>
    <row r="100" spans="1:7" x14ac:dyDescent="0.25">
      <c r="A100" s="4">
        <f t="shared" si="2"/>
        <v>45629.484814814816</v>
      </c>
      <c r="B100" s="2">
        <f t="shared" si="3"/>
        <v>-586586</v>
      </c>
      <c r="C100" s="2">
        <f>Table2[[#This Row],[Expected Workable Issues]]-(Table2[[#Headers],[5]]*$H$7*(ROW(Table2[[#This Row],[Expected Workable Issues]])-ROW($B$12)+1))</f>
        <v>-606166</v>
      </c>
      <c r="D100" s="2">
        <f>Table2[[#This Row],[Expected Workable Issues]]-(Table2[[#Headers],[10]]*$H$7*(ROW(Table2[[#This Row],[Expected Workable Issues]])-ROW($B$12)+1))</f>
        <v>-625746</v>
      </c>
      <c r="E100" s="2">
        <f>Table2[[#This Row],[5]]-(Table2[[#Headers],[25]]*$H$7*(ROW(Table2[[#This Row],[5]])-ROW($B$12)+1))</f>
        <v>-704066</v>
      </c>
      <c r="F100" s="2">
        <f>Table2[[#This Row],[10]]-(Table2[[#Headers],[50]]*$H$7*(ROW(Table2[[#This Row],[10]])-ROW($B$12)+1))</f>
        <v>-821546</v>
      </c>
      <c r="G100" s="2">
        <f>Table2[[#This Row],[25]]-(Table2[[#Headers],[100]]*$H$7*(ROW(Table2[[#This Row],[25]])-ROW($B$12)+1))</f>
        <v>-1095666</v>
      </c>
    </row>
    <row r="101" spans="1:7" x14ac:dyDescent="0.25">
      <c r="A101" s="4">
        <f t="shared" si="2"/>
        <v>45636.484814814816</v>
      </c>
      <c r="B101" s="2">
        <f t="shared" si="3"/>
        <v>-596586</v>
      </c>
      <c r="C101" s="2">
        <f>Table2[[#This Row],[Expected Workable Issues]]-(Table2[[#Headers],[5]]*$H$7*(ROW(Table2[[#This Row],[Expected Workable Issues]])-ROW($B$12)+1))</f>
        <v>-616386</v>
      </c>
      <c r="D101" s="2">
        <f>Table2[[#This Row],[Expected Workable Issues]]-(Table2[[#Headers],[10]]*$H$7*(ROW(Table2[[#This Row],[Expected Workable Issues]])-ROW($B$12)+1))</f>
        <v>-636186</v>
      </c>
      <c r="E101" s="2">
        <f>Table2[[#This Row],[5]]-(Table2[[#Headers],[25]]*$H$7*(ROW(Table2[[#This Row],[5]])-ROW($B$12)+1))</f>
        <v>-715386</v>
      </c>
      <c r="F101" s="2">
        <f>Table2[[#This Row],[10]]-(Table2[[#Headers],[50]]*$H$7*(ROW(Table2[[#This Row],[10]])-ROW($B$12)+1))</f>
        <v>-834186</v>
      </c>
      <c r="G101" s="2">
        <f>Table2[[#This Row],[25]]-(Table2[[#Headers],[100]]*$H$7*(ROW(Table2[[#This Row],[25]])-ROW($B$12)+1))</f>
        <v>-1111386</v>
      </c>
    </row>
    <row r="102" spans="1:7" x14ac:dyDescent="0.25">
      <c r="A102" s="4">
        <f t="shared" si="2"/>
        <v>45643.484814814816</v>
      </c>
      <c r="B102" s="2">
        <f t="shared" si="3"/>
        <v>-606586</v>
      </c>
      <c r="C102" s="2">
        <f>Table2[[#This Row],[Expected Workable Issues]]-(Table2[[#Headers],[5]]*$H$7*(ROW(Table2[[#This Row],[Expected Workable Issues]])-ROW($B$12)+1))</f>
        <v>-626606</v>
      </c>
      <c r="D102" s="2">
        <f>Table2[[#This Row],[Expected Workable Issues]]-(Table2[[#Headers],[10]]*$H$7*(ROW(Table2[[#This Row],[Expected Workable Issues]])-ROW($B$12)+1))</f>
        <v>-646626</v>
      </c>
      <c r="E102" s="2">
        <f>Table2[[#This Row],[5]]-(Table2[[#Headers],[25]]*$H$7*(ROW(Table2[[#This Row],[5]])-ROW($B$12)+1))</f>
        <v>-726706</v>
      </c>
      <c r="F102" s="2">
        <f>Table2[[#This Row],[10]]-(Table2[[#Headers],[50]]*$H$7*(ROW(Table2[[#This Row],[10]])-ROW($B$12)+1))</f>
        <v>-846826</v>
      </c>
      <c r="G102" s="2">
        <f>Table2[[#This Row],[25]]-(Table2[[#Headers],[100]]*$H$7*(ROW(Table2[[#This Row],[25]])-ROW($B$12)+1))</f>
        <v>-1127106</v>
      </c>
    </row>
    <row r="103" spans="1:7" x14ac:dyDescent="0.25">
      <c r="A103" s="4">
        <f t="shared" si="2"/>
        <v>45650.484814814816</v>
      </c>
      <c r="B103" s="2">
        <f t="shared" si="3"/>
        <v>-616586</v>
      </c>
      <c r="C103" s="2">
        <f>Table2[[#This Row],[Expected Workable Issues]]-(Table2[[#Headers],[5]]*$H$7*(ROW(Table2[[#This Row],[Expected Workable Issues]])-ROW($B$12)+1))</f>
        <v>-636826</v>
      </c>
      <c r="D103" s="2">
        <f>Table2[[#This Row],[Expected Workable Issues]]-(Table2[[#Headers],[10]]*$H$7*(ROW(Table2[[#This Row],[Expected Workable Issues]])-ROW($B$12)+1))</f>
        <v>-657066</v>
      </c>
      <c r="E103" s="2">
        <f>Table2[[#This Row],[5]]-(Table2[[#Headers],[25]]*$H$7*(ROW(Table2[[#This Row],[5]])-ROW($B$12)+1))</f>
        <v>-738026</v>
      </c>
      <c r="F103" s="2">
        <f>Table2[[#This Row],[10]]-(Table2[[#Headers],[50]]*$H$7*(ROW(Table2[[#This Row],[10]])-ROW($B$12)+1))</f>
        <v>-859466</v>
      </c>
      <c r="G103" s="2">
        <f>Table2[[#This Row],[25]]-(Table2[[#Headers],[100]]*$H$7*(ROW(Table2[[#This Row],[25]])-ROW($B$12)+1))</f>
        <v>-1142826</v>
      </c>
    </row>
    <row r="104" spans="1:7" x14ac:dyDescent="0.25">
      <c r="A104" s="4">
        <f t="shared" si="2"/>
        <v>45657.484814814816</v>
      </c>
      <c r="B104" s="2">
        <f t="shared" si="3"/>
        <v>-626586</v>
      </c>
      <c r="C104" s="2">
        <f>Table2[[#This Row],[Expected Workable Issues]]-(Table2[[#Headers],[5]]*$H$7*(ROW(Table2[[#This Row],[Expected Workable Issues]])-ROW($B$12)+1))</f>
        <v>-647046</v>
      </c>
      <c r="D104" s="2">
        <f>Table2[[#This Row],[Expected Workable Issues]]-(Table2[[#Headers],[10]]*$H$7*(ROW(Table2[[#This Row],[Expected Workable Issues]])-ROW($B$12)+1))</f>
        <v>-667506</v>
      </c>
      <c r="E104" s="2">
        <f>Table2[[#This Row],[5]]-(Table2[[#Headers],[25]]*$H$7*(ROW(Table2[[#This Row],[5]])-ROW($B$12)+1))</f>
        <v>-749346</v>
      </c>
      <c r="F104" s="2">
        <f>Table2[[#This Row],[10]]-(Table2[[#Headers],[50]]*$H$7*(ROW(Table2[[#This Row],[10]])-ROW($B$12)+1))</f>
        <v>-872106</v>
      </c>
      <c r="G104" s="2">
        <f>Table2[[#This Row],[25]]-(Table2[[#Headers],[100]]*$H$7*(ROW(Table2[[#This Row],[25]])-ROW($B$12)+1))</f>
        <v>-1158546</v>
      </c>
    </row>
    <row r="105" spans="1:7" x14ac:dyDescent="0.25">
      <c r="A105" s="4">
        <f t="shared" si="2"/>
        <v>45664.484814814816</v>
      </c>
      <c r="B105" s="2">
        <f t="shared" si="3"/>
        <v>-636586</v>
      </c>
      <c r="C105" s="2">
        <f>Table2[[#This Row],[Expected Workable Issues]]-(Table2[[#Headers],[5]]*$H$7*(ROW(Table2[[#This Row],[Expected Workable Issues]])-ROW($B$12)+1))</f>
        <v>-657266</v>
      </c>
      <c r="D105" s="2">
        <f>Table2[[#This Row],[Expected Workable Issues]]-(Table2[[#Headers],[10]]*$H$7*(ROW(Table2[[#This Row],[Expected Workable Issues]])-ROW($B$12)+1))</f>
        <v>-677946</v>
      </c>
      <c r="E105" s="2">
        <f>Table2[[#This Row],[5]]-(Table2[[#Headers],[25]]*$H$7*(ROW(Table2[[#This Row],[5]])-ROW($B$12)+1))</f>
        <v>-760666</v>
      </c>
      <c r="F105" s="2">
        <f>Table2[[#This Row],[10]]-(Table2[[#Headers],[50]]*$H$7*(ROW(Table2[[#This Row],[10]])-ROW($B$12)+1))</f>
        <v>-884746</v>
      </c>
      <c r="G105" s="2">
        <f>Table2[[#This Row],[25]]-(Table2[[#Headers],[100]]*$H$7*(ROW(Table2[[#This Row],[25]])-ROW($B$12)+1))</f>
        <v>-1174266</v>
      </c>
    </row>
    <row r="106" spans="1:7" x14ac:dyDescent="0.25">
      <c r="A106" s="4">
        <f t="shared" si="2"/>
        <v>45671.484814814816</v>
      </c>
      <c r="B106" s="2">
        <f t="shared" si="3"/>
        <v>-646586</v>
      </c>
      <c r="C106" s="2">
        <f>Table2[[#This Row],[Expected Workable Issues]]-(Table2[[#Headers],[5]]*$H$7*(ROW(Table2[[#This Row],[Expected Workable Issues]])-ROW($B$12)+1))</f>
        <v>-667486</v>
      </c>
      <c r="D106" s="2">
        <f>Table2[[#This Row],[Expected Workable Issues]]-(Table2[[#Headers],[10]]*$H$7*(ROW(Table2[[#This Row],[Expected Workable Issues]])-ROW($B$12)+1))</f>
        <v>-688386</v>
      </c>
      <c r="E106" s="2">
        <f>Table2[[#This Row],[5]]-(Table2[[#Headers],[25]]*$H$7*(ROW(Table2[[#This Row],[5]])-ROW($B$12)+1))</f>
        <v>-771986</v>
      </c>
      <c r="F106" s="2">
        <f>Table2[[#This Row],[10]]-(Table2[[#Headers],[50]]*$H$7*(ROW(Table2[[#This Row],[10]])-ROW($B$12)+1))</f>
        <v>-897386</v>
      </c>
      <c r="G106" s="2">
        <f>Table2[[#This Row],[25]]-(Table2[[#Headers],[100]]*$H$7*(ROW(Table2[[#This Row],[25]])-ROW($B$12)+1))</f>
        <v>-1189986</v>
      </c>
    </row>
    <row r="107" spans="1:7" x14ac:dyDescent="0.25">
      <c r="A107" s="4">
        <f t="shared" si="2"/>
        <v>45678.484814814816</v>
      </c>
      <c r="B107" s="2">
        <f t="shared" si="3"/>
        <v>-656586</v>
      </c>
      <c r="C107" s="2">
        <f>Table2[[#This Row],[Expected Workable Issues]]-(Table2[[#Headers],[5]]*$H$7*(ROW(Table2[[#This Row],[Expected Workable Issues]])-ROW($B$12)+1))</f>
        <v>-677706</v>
      </c>
      <c r="D107" s="2">
        <f>Table2[[#This Row],[Expected Workable Issues]]-(Table2[[#Headers],[10]]*$H$7*(ROW(Table2[[#This Row],[Expected Workable Issues]])-ROW($B$12)+1))</f>
        <v>-698826</v>
      </c>
      <c r="E107" s="2">
        <f>Table2[[#This Row],[5]]-(Table2[[#Headers],[25]]*$H$7*(ROW(Table2[[#This Row],[5]])-ROW($B$12)+1))</f>
        <v>-783306</v>
      </c>
      <c r="F107" s="2">
        <f>Table2[[#This Row],[10]]-(Table2[[#Headers],[50]]*$H$7*(ROW(Table2[[#This Row],[10]])-ROW($B$12)+1))</f>
        <v>-910026</v>
      </c>
      <c r="G107" s="2">
        <f>Table2[[#This Row],[25]]-(Table2[[#Headers],[100]]*$H$7*(ROW(Table2[[#This Row],[25]])-ROW($B$12)+1))</f>
        <v>-1205706</v>
      </c>
    </row>
    <row r="108" spans="1:7" x14ac:dyDescent="0.25">
      <c r="A108" s="4">
        <f t="shared" si="2"/>
        <v>45685.484814814816</v>
      </c>
      <c r="B108" s="2">
        <f t="shared" si="3"/>
        <v>-666586</v>
      </c>
      <c r="C108" s="2">
        <f>Table2[[#This Row],[Expected Workable Issues]]-(Table2[[#Headers],[5]]*$H$7*(ROW(Table2[[#This Row],[Expected Workable Issues]])-ROW($B$12)+1))</f>
        <v>-687926</v>
      </c>
      <c r="D108" s="2">
        <f>Table2[[#This Row],[Expected Workable Issues]]-(Table2[[#Headers],[10]]*$H$7*(ROW(Table2[[#This Row],[Expected Workable Issues]])-ROW($B$12)+1))</f>
        <v>-709266</v>
      </c>
      <c r="E108" s="2">
        <f>Table2[[#This Row],[5]]-(Table2[[#Headers],[25]]*$H$7*(ROW(Table2[[#This Row],[5]])-ROW($B$12)+1))</f>
        <v>-794626</v>
      </c>
      <c r="F108" s="2">
        <f>Table2[[#This Row],[10]]-(Table2[[#Headers],[50]]*$H$7*(ROW(Table2[[#This Row],[10]])-ROW($B$12)+1))</f>
        <v>-922666</v>
      </c>
      <c r="G108" s="2">
        <f>Table2[[#This Row],[25]]-(Table2[[#Headers],[100]]*$H$7*(ROW(Table2[[#This Row],[25]])-ROW($B$12)+1))</f>
        <v>-1221426</v>
      </c>
    </row>
    <row r="109" spans="1:7" x14ac:dyDescent="0.25">
      <c r="A109" s="4">
        <f t="shared" si="2"/>
        <v>45692.484814814816</v>
      </c>
      <c r="B109" s="2">
        <f t="shared" si="3"/>
        <v>-676586</v>
      </c>
      <c r="C109" s="2">
        <f>Table2[[#This Row],[Expected Workable Issues]]-(Table2[[#Headers],[5]]*$H$7*(ROW(Table2[[#This Row],[Expected Workable Issues]])-ROW($B$12)+1))</f>
        <v>-698146</v>
      </c>
      <c r="D109" s="2">
        <f>Table2[[#This Row],[Expected Workable Issues]]-(Table2[[#Headers],[10]]*$H$7*(ROW(Table2[[#This Row],[Expected Workable Issues]])-ROW($B$12)+1))</f>
        <v>-719706</v>
      </c>
      <c r="E109" s="2">
        <f>Table2[[#This Row],[5]]-(Table2[[#Headers],[25]]*$H$7*(ROW(Table2[[#This Row],[5]])-ROW($B$12)+1))</f>
        <v>-805946</v>
      </c>
      <c r="F109" s="2">
        <f>Table2[[#This Row],[10]]-(Table2[[#Headers],[50]]*$H$7*(ROW(Table2[[#This Row],[10]])-ROW($B$12)+1))</f>
        <v>-935306</v>
      </c>
      <c r="G109" s="2">
        <f>Table2[[#This Row],[25]]-(Table2[[#Headers],[100]]*$H$7*(ROW(Table2[[#This Row],[25]])-ROW($B$12)+1))</f>
        <v>-1237146</v>
      </c>
    </row>
    <row r="110" spans="1:7" x14ac:dyDescent="0.25">
      <c r="A110" s="4">
        <f t="shared" si="2"/>
        <v>45699.484814814816</v>
      </c>
      <c r="B110" s="2">
        <f t="shared" ref="B110:B141" si="4">B109+$H$4-$H$5</f>
        <v>-686586</v>
      </c>
      <c r="C110" s="2">
        <f>Table2[[#This Row],[Expected Workable Issues]]-(Table2[[#Headers],[5]]*$H$7*(ROW(Table2[[#This Row],[Expected Workable Issues]])-ROW($B$12)+1))</f>
        <v>-708366</v>
      </c>
      <c r="D110" s="2">
        <f>Table2[[#This Row],[Expected Workable Issues]]-(Table2[[#Headers],[10]]*$H$7*(ROW(Table2[[#This Row],[Expected Workable Issues]])-ROW($B$12)+1))</f>
        <v>-730146</v>
      </c>
      <c r="E110" s="2">
        <f>Table2[[#This Row],[5]]-(Table2[[#Headers],[25]]*$H$7*(ROW(Table2[[#This Row],[5]])-ROW($B$12)+1))</f>
        <v>-817266</v>
      </c>
      <c r="F110" s="2">
        <f>Table2[[#This Row],[10]]-(Table2[[#Headers],[50]]*$H$7*(ROW(Table2[[#This Row],[10]])-ROW($B$12)+1))</f>
        <v>-947946</v>
      </c>
      <c r="G110" s="2">
        <f>Table2[[#This Row],[25]]-(Table2[[#Headers],[100]]*$H$7*(ROW(Table2[[#This Row],[25]])-ROW($B$12)+1))</f>
        <v>-1252866</v>
      </c>
    </row>
    <row r="111" spans="1:7" x14ac:dyDescent="0.25">
      <c r="A111" s="4">
        <f t="shared" si="2"/>
        <v>45706.484814814816</v>
      </c>
      <c r="B111" s="2">
        <f t="shared" si="4"/>
        <v>-696586</v>
      </c>
      <c r="C111" s="2">
        <f>Table2[[#This Row],[Expected Workable Issues]]-(Table2[[#Headers],[5]]*$H$7*(ROW(Table2[[#This Row],[Expected Workable Issues]])-ROW($B$12)+1))</f>
        <v>-718586</v>
      </c>
      <c r="D111" s="2">
        <f>Table2[[#This Row],[Expected Workable Issues]]-(Table2[[#Headers],[10]]*$H$7*(ROW(Table2[[#This Row],[Expected Workable Issues]])-ROW($B$12)+1))</f>
        <v>-740586</v>
      </c>
      <c r="E111" s="2">
        <f>Table2[[#This Row],[5]]-(Table2[[#Headers],[25]]*$H$7*(ROW(Table2[[#This Row],[5]])-ROW($B$12)+1))</f>
        <v>-828586</v>
      </c>
      <c r="F111" s="2">
        <f>Table2[[#This Row],[10]]-(Table2[[#Headers],[50]]*$H$7*(ROW(Table2[[#This Row],[10]])-ROW($B$12)+1))</f>
        <v>-960586</v>
      </c>
      <c r="G111" s="2">
        <f>Table2[[#This Row],[25]]-(Table2[[#Headers],[100]]*$H$7*(ROW(Table2[[#This Row],[25]])-ROW($B$12)+1))</f>
        <v>-1268586</v>
      </c>
    </row>
    <row r="112" spans="1:7" x14ac:dyDescent="0.25">
      <c r="A112" s="4">
        <f t="shared" si="2"/>
        <v>45713.484814814816</v>
      </c>
      <c r="B112" s="2">
        <f t="shared" si="4"/>
        <v>-706586</v>
      </c>
      <c r="C112" s="2">
        <f>Table2[[#This Row],[Expected Workable Issues]]-(Table2[[#Headers],[5]]*$H$7*(ROW(Table2[[#This Row],[Expected Workable Issues]])-ROW($B$12)+1))</f>
        <v>-728806</v>
      </c>
      <c r="D112" s="2">
        <f>Table2[[#This Row],[Expected Workable Issues]]-(Table2[[#Headers],[10]]*$H$7*(ROW(Table2[[#This Row],[Expected Workable Issues]])-ROW($B$12)+1))</f>
        <v>-751026</v>
      </c>
      <c r="E112" s="2">
        <f>Table2[[#This Row],[5]]-(Table2[[#Headers],[25]]*$H$7*(ROW(Table2[[#This Row],[5]])-ROW($B$12)+1))</f>
        <v>-839906</v>
      </c>
      <c r="F112" s="2">
        <f>Table2[[#This Row],[10]]-(Table2[[#Headers],[50]]*$H$7*(ROW(Table2[[#This Row],[10]])-ROW($B$12)+1))</f>
        <v>-973226</v>
      </c>
      <c r="G112" s="2">
        <f>Table2[[#This Row],[25]]-(Table2[[#Headers],[100]]*$H$7*(ROW(Table2[[#This Row],[25]])-ROW($B$12)+1))</f>
        <v>-1284306</v>
      </c>
    </row>
    <row r="113" spans="1:7" x14ac:dyDescent="0.25">
      <c r="A113" s="4">
        <f t="shared" si="2"/>
        <v>45720.484814814816</v>
      </c>
      <c r="B113" s="2">
        <f t="shared" si="4"/>
        <v>-716586</v>
      </c>
      <c r="C113" s="2">
        <f>Table2[[#This Row],[Expected Workable Issues]]-(Table2[[#Headers],[5]]*$H$7*(ROW(Table2[[#This Row],[Expected Workable Issues]])-ROW($B$12)+1))</f>
        <v>-739026</v>
      </c>
      <c r="D113" s="2">
        <f>Table2[[#This Row],[Expected Workable Issues]]-(Table2[[#Headers],[10]]*$H$7*(ROW(Table2[[#This Row],[Expected Workable Issues]])-ROW($B$12)+1))</f>
        <v>-761466</v>
      </c>
      <c r="E113" s="2">
        <f>Table2[[#This Row],[5]]-(Table2[[#Headers],[25]]*$H$7*(ROW(Table2[[#This Row],[5]])-ROW($B$12)+1))</f>
        <v>-851226</v>
      </c>
      <c r="F113" s="2">
        <f>Table2[[#This Row],[10]]-(Table2[[#Headers],[50]]*$H$7*(ROW(Table2[[#This Row],[10]])-ROW($B$12)+1))</f>
        <v>-985866</v>
      </c>
      <c r="G113" s="2">
        <f>Table2[[#This Row],[25]]-(Table2[[#Headers],[100]]*$H$7*(ROW(Table2[[#This Row],[25]])-ROW($B$12)+1))</f>
        <v>-1300026</v>
      </c>
    </row>
    <row r="114" spans="1:7" x14ac:dyDescent="0.25">
      <c r="A114" s="4">
        <f t="shared" si="2"/>
        <v>45727.484814814816</v>
      </c>
      <c r="B114" s="2">
        <f t="shared" si="4"/>
        <v>-726586</v>
      </c>
      <c r="C114" s="2">
        <f>Table2[[#This Row],[Expected Workable Issues]]-(Table2[[#Headers],[5]]*$H$7*(ROW(Table2[[#This Row],[Expected Workable Issues]])-ROW($B$12)+1))</f>
        <v>-749246</v>
      </c>
      <c r="D114" s="2">
        <f>Table2[[#This Row],[Expected Workable Issues]]-(Table2[[#Headers],[10]]*$H$7*(ROW(Table2[[#This Row],[Expected Workable Issues]])-ROW($B$12)+1))</f>
        <v>-771906</v>
      </c>
      <c r="E114" s="2">
        <f>Table2[[#This Row],[5]]-(Table2[[#Headers],[25]]*$H$7*(ROW(Table2[[#This Row],[5]])-ROW($B$12)+1))</f>
        <v>-862546</v>
      </c>
      <c r="F114" s="2">
        <f>Table2[[#This Row],[10]]-(Table2[[#Headers],[50]]*$H$7*(ROW(Table2[[#This Row],[10]])-ROW($B$12)+1))</f>
        <v>-998506</v>
      </c>
      <c r="G114" s="2">
        <f>Table2[[#This Row],[25]]-(Table2[[#Headers],[100]]*$H$7*(ROW(Table2[[#This Row],[25]])-ROW($B$12)+1))</f>
        <v>-1315746</v>
      </c>
    </row>
    <row r="115" spans="1:7" x14ac:dyDescent="0.25">
      <c r="A115" s="4">
        <f t="shared" si="2"/>
        <v>45734.484814814816</v>
      </c>
      <c r="B115" s="2">
        <f t="shared" si="4"/>
        <v>-736586</v>
      </c>
      <c r="C115" s="2">
        <f>Table2[[#This Row],[Expected Workable Issues]]-(Table2[[#Headers],[5]]*$H$7*(ROW(Table2[[#This Row],[Expected Workable Issues]])-ROW($B$12)+1))</f>
        <v>-759466</v>
      </c>
      <c r="D115" s="2">
        <f>Table2[[#This Row],[Expected Workable Issues]]-(Table2[[#Headers],[10]]*$H$7*(ROW(Table2[[#This Row],[Expected Workable Issues]])-ROW($B$12)+1))</f>
        <v>-782346</v>
      </c>
      <c r="E115" s="2">
        <f>Table2[[#This Row],[5]]-(Table2[[#Headers],[25]]*$H$7*(ROW(Table2[[#This Row],[5]])-ROW($B$12)+1))</f>
        <v>-873866</v>
      </c>
      <c r="F115" s="2">
        <f>Table2[[#This Row],[10]]-(Table2[[#Headers],[50]]*$H$7*(ROW(Table2[[#This Row],[10]])-ROW($B$12)+1))</f>
        <v>-1011146</v>
      </c>
      <c r="G115" s="2">
        <f>Table2[[#This Row],[25]]-(Table2[[#Headers],[100]]*$H$7*(ROW(Table2[[#This Row],[25]])-ROW($B$12)+1))</f>
        <v>-1331466</v>
      </c>
    </row>
    <row r="116" spans="1:7" x14ac:dyDescent="0.25">
      <c r="A116" s="4">
        <f t="shared" si="2"/>
        <v>45741.484814814816</v>
      </c>
      <c r="B116" s="2">
        <f t="shared" si="4"/>
        <v>-746586</v>
      </c>
      <c r="C116" s="2">
        <f>Table2[[#This Row],[Expected Workable Issues]]-(Table2[[#Headers],[5]]*$H$7*(ROW(Table2[[#This Row],[Expected Workable Issues]])-ROW($B$12)+1))</f>
        <v>-769686</v>
      </c>
      <c r="D116" s="2">
        <f>Table2[[#This Row],[Expected Workable Issues]]-(Table2[[#Headers],[10]]*$H$7*(ROW(Table2[[#This Row],[Expected Workable Issues]])-ROW($B$12)+1))</f>
        <v>-792786</v>
      </c>
      <c r="E116" s="2">
        <f>Table2[[#This Row],[5]]-(Table2[[#Headers],[25]]*$H$7*(ROW(Table2[[#This Row],[5]])-ROW($B$12)+1))</f>
        <v>-885186</v>
      </c>
      <c r="F116" s="2">
        <f>Table2[[#This Row],[10]]-(Table2[[#Headers],[50]]*$H$7*(ROW(Table2[[#This Row],[10]])-ROW($B$12)+1))</f>
        <v>-1023786</v>
      </c>
      <c r="G116" s="2">
        <f>Table2[[#This Row],[25]]-(Table2[[#Headers],[100]]*$H$7*(ROW(Table2[[#This Row],[25]])-ROW($B$12)+1))</f>
        <v>-1347186</v>
      </c>
    </row>
    <row r="117" spans="1:7" x14ac:dyDescent="0.25">
      <c r="A117" s="4">
        <f t="shared" si="2"/>
        <v>45748.484814814816</v>
      </c>
      <c r="B117" s="2">
        <f t="shared" si="4"/>
        <v>-756586</v>
      </c>
      <c r="C117" s="2">
        <f>Table2[[#This Row],[Expected Workable Issues]]-(Table2[[#Headers],[5]]*$H$7*(ROW(Table2[[#This Row],[Expected Workable Issues]])-ROW($B$12)+1))</f>
        <v>-779906</v>
      </c>
      <c r="D117" s="2">
        <f>Table2[[#This Row],[Expected Workable Issues]]-(Table2[[#Headers],[10]]*$H$7*(ROW(Table2[[#This Row],[Expected Workable Issues]])-ROW($B$12)+1))</f>
        <v>-803226</v>
      </c>
      <c r="E117" s="2">
        <f>Table2[[#This Row],[5]]-(Table2[[#Headers],[25]]*$H$7*(ROW(Table2[[#This Row],[5]])-ROW($B$12)+1))</f>
        <v>-896506</v>
      </c>
      <c r="F117" s="2">
        <f>Table2[[#This Row],[10]]-(Table2[[#Headers],[50]]*$H$7*(ROW(Table2[[#This Row],[10]])-ROW($B$12)+1))</f>
        <v>-1036426</v>
      </c>
      <c r="G117" s="2">
        <f>Table2[[#This Row],[25]]-(Table2[[#Headers],[100]]*$H$7*(ROW(Table2[[#This Row],[25]])-ROW($B$12)+1))</f>
        <v>-1362906</v>
      </c>
    </row>
    <row r="118" spans="1:7" x14ac:dyDescent="0.25">
      <c r="A118" s="4">
        <f t="shared" si="2"/>
        <v>45755.484814814816</v>
      </c>
      <c r="B118" s="2">
        <f t="shared" si="4"/>
        <v>-766586</v>
      </c>
      <c r="C118" s="2">
        <f>Table2[[#This Row],[Expected Workable Issues]]-(Table2[[#Headers],[5]]*$H$7*(ROW(Table2[[#This Row],[Expected Workable Issues]])-ROW($B$12)+1))</f>
        <v>-790126</v>
      </c>
      <c r="D118" s="2">
        <f>Table2[[#This Row],[Expected Workable Issues]]-(Table2[[#Headers],[10]]*$H$7*(ROW(Table2[[#This Row],[Expected Workable Issues]])-ROW($B$12)+1))</f>
        <v>-813666</v>
      </c>
      <c r="E118" s="2">
        <f>Table2[[#This Row],[5]]-(Table2[[#Headers],[25]]*$H$7*(ROW(Table2[[#This Row],[5]])-ROW($B$12)+1))</f>
        <v>-907826</v>
      </c>
      <c r="F118" s="2">
        <f>Table2[[#This Row],[10]]-(Table2[[#Headers],[50]]*$H$7*(ROW(Table2[[#This Row],[10]])-ROW($B$12)+1))</f>
        <v>-1049066</v>
      </c>
      <c r="G118" s="2">
        <f>Table2[[#This Row],[25]]-(Table2[[#Headers],[100]]*$H$7*(ROW(Table2[[#This Row],[25]])-ROW($B$12)+1))</f>
        <v>-1378626</v>
      </c>
    </row>
    <row r="119" spans="1:7" x14ac:dyDescent="0.25">
      <c r="A119" s="4">
        <f t="shared" si="2"/>
        <v>45762.484814814816</v>
      </c>
      <c r="B119" s="2">
        <f t="shared" si="4"/>
        <v>-776586</v>
      </c>
      <c r="C119" s="2">
        <f>Table2[[#This Row],[Expected Workable Issues]]-(Table2[[#Headers],[5]]*$H$7*(ROW(Table2[[#This Row],[Expected Workable Issues]])-ROW($B$12)+1))</f>
        <v>-800346</v>
      </c>
      <c r="D119" s="2">
        <f>Table2[[#This Row],[Expected Workable Issues]]-(Table2[[#Headers],[10]]*$H$7*(ROW(Table2[[#This Row],[Expected Workable Issues]])-ROW($B$12)+1))</f>
        <v>-824106</v>
      </c>
      <c r="E119" s="2">
        <f>Table2[[#This Row],[5]]-(Table2[[#Headers],[25]]*$H$7*(ROW(Table2[[#This Row],[5]])-ROW($B$12)+1))</f>
        <v>-919146</v>
      </c>
      <c r="F119" s="2">
        <f>Table2[[#This Row],[10]]-(Table2[[#Headers],[50]]*$H$7*(ROW(Table2[[#This Row],[10]])-ROW($B$12)+1))</f>
        <v>-1061706</v>
      </c>
      <c r="G119" s="2">
        <f>Table2[[#This Row],[25]]-(Table2[[#Headers],[100]]*$H$7*(ROW(Table2[[#This Row],[25]])-ROW($B$12)+1))</f>
        <v>-1394346</v>
      </c>
    </row>
    <row r="120" spans="1:7" x14ac:dyDescent="0.25">
      <c r="A120" s="4">
        <f t="shared" si="2"/>
        <v>45769.484814814816</v>
      </c>
      <c r="B120" s="2">
        <f t="shared" si="4"/>
        <v>-786586</v>
      </c>
      <c r="C120" s="2">
        <f>Table2[[#This Row],[Expected Workable Issues]]-(Table2[[#Headers],[5]]*$H$7*(ROW(Table2[[#This Row],[Expected Workable Issues]])-ROW($B$12)+1))</f>
        <v>-810566</v>
      </c>
      <c r="D120" s="2">
        <f>Table2[[#This Row],[Expected Workable Issues]]-(Table2[[#Headers],[10]]*$H$7*(ROW(Table2[[#This Row],[Expected Workable Issues]])-ROW($B$12)+1))</f>
        <v>-834546</v>
      </c>
      <c r="E120" s="2">
        <f>Table2[[#This Row],[5]]-(Table2[[#Headers],[25]]*$H$7*(ROW(Table2[[#This Row],[5]])-ROW($B$12)+1))</f>
        <v>-930466</v>
      </c>
      <c r="F120" s="2">
        <f>Table2[[#This Row],[10]]-(Table2[[#Headers],[50]]*$H$7*(ROW(Table2[[#This Row],[10]])-ROW($B$12)+1))</f>
        <v>-1074346</v>
      </c>
      <c r="G120" s="2">
        <f>Table2[[#This Row],[25]]-(Table2[[#Headers],[100]]*$H$7*(ROW(Table2[[#This Row],[25]])-ROW($B$12)+1))</f>
        <v>-1410066</v>
      </c>
    </row>
    <row r="121" spans="1:7" x14ac:dyDescent="0.25">
      <c r="A121" s="4">
        <f t="shared" si="2"/>
        <v>45776.484814814816</v>
      </c>
      <c r="B121" s="2">
        <f t="shared" si="4"/>
        <v>-796586</v>
      </c>
      <c r="C121" s="2">
        <f>Table2[[#This Row],[Expected Workable Issues]]-(Table2[[#Headers],[5]]*$H$7*(ROW(Table2[[#This Row],[Expected Workable Issues]])-ROW($B$12)+1))</f>
        <v>-820786</v>
      </c>
      <c r="D121" s="2">
        <f>Table2[[#This Row],[Expected Workable Issues]]-(Table2[[#Headers],[10]]*$H$7*(ROW(Table2[[#This Row],[Expected Workable Issues]])-ROW($B$12)+1))</f>
        <v>-844986</v>
      </c>
      <c r="E121" s="2">
        <f>Table2[[#This Row],[5]]-(Table2[[#Headers],[25]]*$H$7*(ROW(Table2[[#This Row],[5]])-ROW($B$12)+1))</f>
        <v>-941786</v>
      </c>
      <c r="F121" s="2">
        <f>Table2[[#This Row],[10]]-(Table2[[#Headers],[50]]*$H$7*(ROW(Table2[[#This Row],[10]])-ROW($B$12)+1))</f>
        <v>-1086986</v>
      </c>
      <c r="G121" s="2">
        <f>Table2[[#This Row],[25]]-(Table2[[#Headers],[100]]*$H$7*(ROW(Table2[[#This Row],[25]])-ROW($B$12)+1))</f>
        <v>-1425786</v>
      </c>
    </row>
    <row r="122" spans="1:7" x14ac:dyDescent="0.25">
      <c r="A122" s="4">
        <f t="shared" si="2"/>
        <v>45783.484814814816</v>
      </c>
      <c r="B122" s="2">
        <f t="shared" si="4"/>
        <v>-806586</v>
      </c>
      <c r="C122" s="2">
        <f>Table2[[#This Row],[Expected Workable Issues]]-(Table2[[#Headers],[5]]*$H$7*(ROW(Table2[[#This Row],[Expected Workable Issues]])-ROW($B$12)+1))</f>
        <v>-831006</v>
      </c>
      <c r="D122" s="2">
        <f>Table2[[#This Row],[Expected Workable Issues]]-(Table2[[#Headers],[10]]*$H$7*(ROW(Table2[[#This Row],[Expected Workable Issues]])-ROW($B$12)+1))</f>
        <v>-855426</v>
      </c>
      <c r="E122" s="2">
        <f>Table2[[#This Row],[5]]-(Table2[[#Headers],[25]]*$H$7*(ROW(Table2[[#This Row],[5]])-ROW($B$12)+1))</f>
        <v>-953106</v>
      </c>
      <c r="F122" s="2">
        <f>Table2[[#This Row],[10]]-(Table2[[#Headers],[50]]*$H$7*(ROW(Table2[[#This Row],[10]])-ROW($B$12)+1))</f>
        <v>-1099626</v>
      </c>
      <c r="G122" s="2">
        <f>Table2[[#This Row],[25]]-(Table2[[#Headers],[100]]*$H$7*(ROW(Table2[[#This Row],[25]])-ROW($B$12)+1))</f>
        <v>-1441506</v>
      </c>
    </row>
    <row r="123" spans="1:7" x14ac:dyDescent="0.25">
      <c r="A123" s="4">
        <f t="shared" si="2"/>
        <v>45790.484814814816</v>
      </c>
      <c r="B123" s="2">
        <f t="shared" si="4"/>
        <v>-816586</v>
      </c>
      <c r="C123" s="2">
        <f>Table2[[#This Row],[Expected Workable Issues]]-(Table2[[#Headers],[5]]*$H$7*(ROW(Table2[[#This Row],[Expected Workable Issues]])-ROW($B$12)+1))</f>
        <v>-841226</v>
      </c>
      <c r="D123" s="2">
        <f>Table2[[#This Row],[Expected Workable Issues]]-(Table2[[#Headers],[10]]*$H$7*(ROW(Table2[[#This Row],[Expected Workable Issues]])-ROW($B$12)+1))</f>
        <v>-865866</v>
      </c>
      <c r="E123" s="2">
        <f>Table2[[#This Row],[5]]-(Table2[[#Headers],[25]]*$H$7*(ROW(Table2[[#This Row],[5]])-ROW($B$12)+1))</f>
        <v>-964426</v>
      </c>
      <c r="F123" s="2">
        <f>Table2[[#This Row],[10]]-(Table2[[#Headers],[50]]*$H$7*(ROW(Table2[[#This Row],[10]])-ROW($B$12)+1))</f>
        <v>-1112266</v>
      </c>
      <c r="G123" s="2">
        <f>Table2[[#This Row],[25]]-(Table2[[#Headers],[100]]*$H$7*(ROW(Table2[[#This Row],[25]])-ROW($B$12)+1))</f>
        <v>-1457226</v>
      </c>
    </row>
    <row r="124" spans="1:7" x14ac:dyDescent="0.25">
      <c r="A124" s="4">
        <f t="shared" si="2"/>
        <v>45797.484814814816</v>
      </c>
      <c r="B124" s="2">
        <f t="shared" si="4"/>
        <v>-826586</v>
      </c>
      <c r="C124" s="2">
        <f>Table2[[#This Row],[Expected Workable Issues]]-(Table2[[#Headers],[5]]*$H$7*(ROW(Table2[[#This Row],[Expected Workable Issues]])-ROW($B$12)+1))</f>
        <v>-851446</v>
      </c>
      <c r="D124" s="2">
        <f>Table2[[#This Row],[Expected Workable Issues]]-(Table2[[#Headers],[10]]*$H$7*(ROW(Table2[[#This Row],[Expected Workable Issues]])-ROW($B$12)+1))</f>
        <v>-876306</v>
      </c>
      <c r="E124" s="2">
        <f>Table2[[#This Row],[5]]-(Table2[[#Headers],[25]]*$H$7*(ROW(Table2[[#This Row],[5]])-ROW($B$12)+1))</f>
        <v>-975746</v>
      </c>
      <c r="F124" s="2">
        <f>Table2[[#This Row],[10]]-(Table2[[#Headers],[50]]*$H$7*(ROW(Table2[[#This Row],[10]])-ROW($B$12)+1))</f>
        <v>-1124906</v>
      </c>
      <c r="G124" s="2">
        <f>Table2[[#This Row],[25]]-(Table2[[#Headers],[100]]*$H$7*(ROW(Table2[[#This Row],[25]])-ROW($B$12)+1))</f>
        <v>-1472946</v>
      </c>
    </row>
    <row r="125" spans="1:7" x14ac:dyDescent="0.25">
      <c r="A125" s="4">
        <f t="shared" si="2"/>
        <v>45804.484814814816</v>
      </c>
      <c r="B125" s="2">
        <f t="shared" si="4"/>
        <v>-836586</v>
      </c>
      <c r="C125" s="2">
        <f>Table2[[#This Row],[Expected Workable Issues]]-(Table2[[#Headers],[5]]*$H$7*(ROW(Table2[[#This Row],[Expected Workable Issues]])-ROW($B$12)+1))</f>
        <v>-861666</v>
      </c>
      <c r="D125" s="2">
        <f>Table2[[#This Row],[Expected Workable Issues]]-(Table2[[#Headers],[10]]*$H$7*(ROW(Table2[[#This Row],[Expected Workable Issues]])-ROW($B$12)+1))</f>
        <v>-886746</v>
      </c>
      <c r="E125" s="2">
        <f>Table2[[#This Row],[5]]-(Table2[[#Headers],[25]]*$H$7*(ROW(Table2[[#This Row],[5]])-ROW($B$12)+1))</f>
        <v>-987066</v>
      </c>
      <c r="F125" s="2">
        <f>Table2[[#This Row],[10]]-(Table2[[#Headers],[50]]*$H$7*(ROW(Table2[[#This Row],[10]])-ROW($B$12)+1))</f>
        <v>-1137546</v>
      </c>
      <c r="G125" s="2">
        <f>Table2[[#This Row],[25]]-(Table2[[#Headers],[100]]*$H$7*(ROW(Table2[[#This Row],[25]])-ROW($B$12)+1))</f>
        <v>-1488666</v>
      </c>
    </row>
    <row r="126" spans="1:7" x14ac:dyDescent="0.25">
      <c r="A126" s="4">
        <f t="shared" si="2"/>
        <v>45811.484814814816</v>
      </c>
      <c r="B126" s="2">
        <f t="shared" si="4"/>
        <v>-846586</v>
      </c>
      <c r="C126" s="2">
        <f>Table2[[#This Row],[Expected Workable Issues]]-(Table2[[#Headers],[5]]*$H$7*(ROW(Table2[[#This Row],[Expected Workable Issues]])-ROW($B$12)+1))</f>
        <v>-871886</v>
      </c>
      <c r="D126" s="2">
        <f>Table2[[#This Row],[Expected Workable Issues]]-(Table2[[#Headers],[10]]*$H$7*(ROW(Table2[[#This Row],[Expected Workable Issues]])-ROW($B$12)+1))</f>
        <v>-897186</v>
      </c>
      <c r="E126" s="2">
        <f>Table2[[#This Row],[5]]-(Table2[[#Headers],[25]]*$H$7*(ROW(Table2[[#This Row],[5]])-ROW($B$12)+1))</f>
        <v>-998386</v>
      </c>
      <c r="F126" s="2">
        <f>Table2[[#This Row],[10]]-(Table2[[#Headers],[50]]*$H$7*(ROW(Table2[[#This Row],[10]])-ROW($B$12)+1))</f>
        <v>-1150186</v>
      </c>
      <c r="G126" s="2">
        <f>Table2[[#This Row],[25]]-(Table2[[#Headers],[100]]*$H$7*(ROW(Table2[[#This Row],[25]])-ROW($B$12)+1))</f>
        <v>-1504386</v>
      </c>
    </row>
    <row r="127" spans="1:7" x14ac:dyDescent="0.25">
      <c r="A127" s="4">
        <f t="shared" si="2"/>
        <v>45818.484814814816</v>
      </c>
      <c r="B127" s="2">
        <f t="shared" si="4"/>
        <v>-856586</v>
      </c>
      <c r="C127" s="2">
        <f>Table2[[#This Row],[Expected Workable Issues]]-(Table2[[#Headers],[5]]*$H$7*(ROW(Table2[[#This Row],[Expected Workable Issues]])-ROW($B$12)+1))</f>
        <v>-882106</v>
      </c>
      <c r="D127" s="2">
        <f>Table2[[#This Row],[Expected Workable Issues]]-(Table2[[#Headers],[10]]*$H$7*(ROW(Table2[[#This Row],[Expected Workable Issues]])-ROW($B$12)+1))</f>
        <v>-907626</v>
      </c>
      <c r="E127" s="2">
        <f>Table2[[#This Row],[5]]-(Table2[[#Headers],[25]]*$H$7*(ROW(Table2[[#This Row],[5]])-ROW($B$12)+1))</f>
        <v>-1009706</v>
      </c>
      <c r="F127" s="2">
        <f>Table2[[#This Row],[10]]-(Table2[[#Headers],[50]]*$H$7*(ROW(Table2[[#This Row],[10]])-ROW($B$12)+1))</f>
        <v>-1162826</v>
      </c>
      <c r="G127" s="2">
        <f>Table2[[#This Row],[25]]-(Table2[[#Headers],[100]]*$H$7*(ROW(Table2[[#This Row],[25]])-ROW($B$12)+1))</f>
        <v>-1520106</v>
      </c>
    </row>
    <row r="128" spans="1:7" x14ac:dyDescent="0.25">
      <c r="A128" s="4">
        <f t="shared" si="2"/>
        <v>45825.484814814816</v>
      </c>
      <c r="B128" s="2">
        <f t="shared" si="4"/>
        <v>-866586</v>
      </c>
      <c r="C128" s="2">
        <f>Table2[[#This Row],[Expected Workable Issues]]-(Table2[[#Headers],[5]]*$H$7*(ROW(Table2[[#This Row],[Expected Workable Issues]])-ROW($B$12)+1))</f>
        <v>-892326</v>
      </c>
      <c r="D128" s="2">
        <f>Table2[[#This Row],[Expected Workable Issues]]-(Table2[[#Headers],[10]]*$H$7*(ROW(Table2[[#This Row],[Expected Workable Issues]])-ROW($B$12)+1))</f>
        <v>-918066</v>
      </c>
      <c r="E128" s="2">
        <f>Table2[[#This Row],[5]]-(Table2[[#Headers],[25]]*$H$7*(ROW(Table2[[#This Row],[5]])-ROW($B$12)+1))</f>
        <v>-1021026</v>
      </c>
      <c r="F128" s="2">
        <f>Table2[[#This Row],[10]]-(Table2[[#Headers],[50]]*$H$7*(ROW(Table2[[#This Row],[10]])-ROW($B$12)+1))</f>
        <v>-1175466</v>
      </c>
      <c r="G128" s="2">
        <f>Table2[[#This Row],[25]]-(Table2[[#Headers],[100]]*$H$7*(ROW(Table2[[#This Row],[25]])-ROW($B$12)+1))</f>
        <v>-1535826</v>
      </c>
    </row>
    <row r="129" spans="1:7" x14ac:dyDescent="0.25">
      <c r="A129" s="4">
        <f t="shared" si="2"/>
        <v>45832.484814814816</v>
      </c>
      <c r="B129" s="2">
        <f t="shared" si="4"/>
        <v>-876586</v>
      </c>
      <c r="C129" s="2">
        <f>Table2[[#This Row],[Expected Workable Issues]]-(Table2[[#Headers],[5]]*$H$7*(ROW(Table2[[#This Row],[Expected Workable Issues]])-ROW($B$12)+1))</f>
        <v>-902546</v>
      </c>
      <c r="D129" s="2">
        <f>Table2[[#This Row],[Expected Workable Issues]]-(Table2[[#Headers],[10]]*$H$7*(ROW(Table2[[#This Row],[Expected Workable Issues]])-ROW($B$12)+1))</f>
        <v>-928506</v>
      </c>
      <c r="E129" s="2">
        <f>Table2[[#This Row],[5]]-(Table2[[#Headers],[25]]*$H$7*(ROW(Table2[[#This Row],[5]])-ROW($B$12)+1))</f>
        <v>-1032346</v>
      </c>
      <c r="F129" s="2">
        <f>Table2[[#This Row],[10]]-(Table2[[#Headers],[50]]*$H$7*(ROW(Table2[[#This Row],[10]])-ROW($B$12)+1))</f>
        <v>-1188106</v>
      </c>
      <c r="G129" s="2">
        <f>Table2[[#This Row],[25]]-(Table2[[#Headers],[100]]*$H$7*(ROW(Table2[[#This Row],[25]])-ROW($B$12)+1))</f>
        <v>-1551546</v>
      </c>
    </row>
    <row r="130" spans="1:7" x14ac:dyDescent="0.25">
      <c r="A130" s="4">
        <f t="shared" si="2"/>
        <v>45839.484814814816</v>
      </c>
      <c r="B130" s="2">
        <f t="shared" si="4"/>
        <v>-886586</v>
      </c>
      <c r="C130" s="2">
        <f>Table2[[#This Row],[Expected Workable Issues]]-(Table2[[#Headers],[5]]*$H$7*(ROW(Table2[[#This Row],[Expected Workable Issues]])-ROW($B$12)+1))</f>
        <v>-912766</v>
      </c>
      <c r="D130" s="2">
        <f>Table2[[#This Row],[Expected Workable Issues]]-(Table2[[#Headers],[10]]*$H$7*(ROW(Table2[[#This Row],[Expected Workable Issues]])-ROW($B$12)+1))</f>
        <v>-938946</v>
      </c>
      <c r="E130" s="2">
        <f>Table2[[#This Row],[5]]-(Table2[[#Headers],[25]]*$H$7*(ROW(Table2[[#This Row],[5]])-ROW($B$12)+1))</f>
        <v>-1043666</v>
      </c>
      <c r="F130" s="2">
        <f>Table2[[#This Row],[10]]-(Table2[[#Headers],[50]]*$H$7*(ROW(Table2[[#This Row],[10]])-ROW($B$12)+1))</f>
        <v>-1200746</v>
      </c>
      <c r="G130" s="2">
        <f>Table2[[#This Row],[25]]-(Table2[[#Headers],[100]]*$H$7*(ROW(Table2[[#This Row],[25]])-ROW($B$12)+1))</f>
        <v>-1567266</v>
      </c>
    </row>
    <row r="131" spans="1:7" x14ac:dyDescent="0.25">
      <c r="A131" s="4">
        <f t="shared" si="2"/>
        <v>45846.484814814816</v>
      </c>
      <c r="B131" s="2">
        <f t="shared" si="4"/>
        <v>-896586</v>
      </c>
      <c r="C131" s="2">
        <f>Table2[[#This Row],[Expected Workable Issues]]-(Table2[[#Headers],[5]]*$H$7*(ROW(Table2[[#This Row],[Expected Workable Issues]])-ROW($B$12)+1))</f>
        <v>-922986</v>
      </c>
      <c r="D131" s="2">
        <f>Table2[[#This Row],[Expected Workable Issues]]-(Table2[[#Headers],[10]]*$H$7*(ROW(Table2[[#This Row],[Expected Workable Issues]])-ROW($B$12)+1))</f>
        <v>-949386</v>
      </c>
      <c r="E131" s="2">
        <f>Table2[[#This Row],[5]]-(Table2[[#Headers],[25]]*$H$7*(ROW(Table2[[#This Row],[5]])-ROW($B$12)+1))</f>
        <v>-1054986</v>
      </c>
      <c r="F131" s="2">
        <f>Table2[[#This Row],[10]]-(Table2[[#Headers],[50]]*$H$7*(ROW(Table2[[#This Row],[10]])-ROW($B$12)+1))</f>
        <v>-1213386</v>
      </c>
      <c r="G131" s="2">
        <f>Table2[[#This Row],[25]]-(Table2[[#Headers],[100]]*$H$7*(ROW(Table2[[#This Row],[25]])-ROW($B$12)+1))</f>
        <v>-1582986</v>
      </c>
    </row>
    <row r="132" spans="1:7" x14ac:dyDescent="0.25">
      <c r="A132" s="4">
        <f t="shared" si="2"/>
        <v>45853.484814814816</v>
      </c>
      <c r="B132" s="2">
        <f t="shared" si="4"/>
        <v>-906586</v>
      </c>
      <c r="C132" s="2">
        <f>Table2[[#This Row],[Expected Workable Issues]]-(Table2[[#Headers],[5]]*$H$7*(ROW(Table2[[#This Row],[Expected Workable Issues]])-ROW($B$12)+1))</f>
        <v>-933206</v>
      </c>
      <c r="D132" s="2">
        <f>Table2[[#This Row],[Expected Workable Issues]]-(Table2[[#Headers],[10]]*$H$7*(ROW(Table2[[#This Row],[Expected Workable Issues]])-ROW($B$12)+1))</f>
        <v>-959826</v>
      </c>
      <c r="E132" s="2">
        <f>Table2[[#This Row],[5]]-(Table2[[#Headers],[25]]*$H$7*(ROW(Table2[[#This Row],[5]])-ROW($B$12)+1))</f>
        <v>-1066306</v>
      </c>
      <c r="F132" s="2">
        <f>Table2[[#This Row],[10]]-(Table2[[#Headers],[50]]*$H$7*(ROW(Table2[[#This Row],[10]])-ROW($B$12)+1))</f>
        <v>-1226026</v>
      </c>
      <c r="G132" s="2">
        <f>Table2[[#This Row],[25]]-(Table2[[#Headers],[100]]*$H$7*(ROW(Table2[[#This Row],[25]])-ROW($B$12)+1))</f>
        <v>-1598706</v>
      </c>
    </row>
    <row r="133" spans="1:7" x14ac:dyDescent="0.25">
      <c r="A133" s="4">
        <f t="shared" si="2"/>
        <v>45860.484814814816</v>
      </c>
      <c r="B133" s="2">
        <f t="shared" si="4"/>
        <v>-916586</v>
      </c>
      <c r="C133" s="2">
        <f>Table2[[#This Row],[Expected Workable Issues]]-(Table2[[#Headers],[5]]*$H$7*(ROW(Table2[[#This Row],[Expected Workable Issues]])-ROW($B$12)+1))</f>
        <v>-943426</v>
      </c>
      <c r="D133" s="2">
        <f>Table2[[#This Row],[Expected Workable Issues]]-(Table2[[#Headers],[10]]*$H$7*(ROW(Table2[[#This Row],[Expected Workable Issues]])-ROW($B$12)+1))</f>
        <v>-970266</v>
      </c>
      <c r="E133" s="2">
        <f>Table2[[#This Row],[5]]-(Table2[[#Headers],[25]]*$H$7*(ROW(Table2[[#This Row],[5]])-ROW($B$12)+1))</f>
        <v>-1077626</v>
      </c>
      <c r="F133" s="2">
        <f>Table2[[#This Row],[10]]-(Table2[[#Headers],[50]]*$H$7*(ROW(Table2[[#This Row],[10]])-ROW($B$12)+1))</f>
        <v>-1238666</v>
      </c>
      <c r="G133" s="2">
        <f>Table2[[#This Row],[25]]-(Table2[[#Headers],[100]]*$H$7*(ROW(Table2[[#This Row],[25]])-ROW($B$12)+1))</f>
        <v>-1614426</v>
      </c>
    </row>
    <row r="134" spans="1:7" x14ac:dyDescent="0.25">
      <c r="A134" s="4">
        <f t="shared" si="2"/>
        <v>45867.484814814816</v>
      </c>
      <c r="B134" s="2">
        <f t="shared" si="4"/>
        <v>-926586</v>
      </c>
      <c r="C134" s="2">
        <f>Table2[[#This Row],[Expected Workable Issues]]-(Table2[[#Headers],[5]]*$H$7*(ROW(Table2[[#This Row],[Expected Workable Issues]])-ROW($B$12)+1))</f>
        <v>-953646</v>
      </c>
      <c r="D134" s="2">
        <f>Table2[[#This Row],[Expected Workable Issues]]-(Table2[[#Headers],[10]]*$H$7*(ROW(Table2[[#This Row],[Expected Workable Issues]])-ROW($B$12)+1))</f>
        <v>-980706</v>
      </c>
      <c r="E134" s="2">
        <f>Table2[[#This Row],[5]]-(Table2[[#Headers],[25]]*$H$7*(ROW(Table2[[#This Row],[5]])-ROW($B$12)+1))</f>
        <v>-1088946</v>
      </c>
      <c r="F134" s="2">
        <f>Table2[[#This Row],[10]]-(Table2[[#Headers],[50]]*$H$7*(ROW(Table2[[#This Row],[10]])-ROW($B$12)+1))</f>
        <v>-1251306</v>
      </c>
      <c r="G134" s="2">
        <f>Table2[[#This Row],[25]]-(Table2[[#Headers],[100]]*$H$7*(ROW(Table2[[#This Row],[25]])-ROW($B$12)+1))</f>
        <v>-1630146</v>
      </c>
    </row>
    <row r="135" spans="1:7" x14ac:dyDescent="0.25">
      <c r="A135" s="4">
        <f t="shared" si="2"/>
        <v>45874.484814814816</v>
      </c>
      <c r="B135" s="2">
        <f t="shared" si="4"/>
        <v>-936586</v>
      </c>
      <c r="C135" s="2">
        <f>Table2[[#This Row],[Expected Workable Issues]]-(Table2[[#Headers],[5]]*$H$7*(ROW(Table2[[#This Row],[Expected Workable Issues]])-ROW($B$12)+1))</f>
        <v>-963866</v>
      </c>
      <c r="D135" s="2">
        <f>Table2[[#This Row],[Expected Workable Issues]]-(Table2[[#Headers],[10]]*$H$7*(ROW(Table2[[#This Row],[Expected Workable Issues]])-ROW($B$12)+1))</f>
        <v>-991146</v>
      </c>
      <c r="E135" s="2">
        <f>Table2[[#This Row],[5]]-(Table2[[#Headers],[25]]*$H$7*(ROW(Table2[[#This Row],[5]])-ROW($B$12)+1))</f>
        <v>-1100266</v>
      </c>
      <c r="F135" s="2">
        <f>Table2[[#This Row],[10]]-(Table2[[#Headers],[50]]*$H$7*(ROW(Table2[[#This Row],[10]])-ROW($B$12)+1))</f>
        <v>-1263946</v>
      </c>
      <c r="G135" s="2">
        <f>Table2[[#This Row],[25]]-(Table2[[#Headers],[100]]*$H$7*(ROW(Table2[[#This Row],[25]])-ROW($B$12)+1))</f>
        <v>-1645866</v>
      </c>
    </row>
    <row r="136" spans="1:7" x14ac:dyDescent="0.25">
      <c r="A136" s="4">
        <f t="shared" si="2"/>
        <v>45881.484814814816</v>
      </c>
      <c r="B136" s="2">
        <f t="shared" si="4"/>
        <v>-946586</v>
      </c>
      <c r="C136" s="2">
        <f>Table2[[#This Row],[Expected Workable Issues]]-(Table2[[#Headers],[5]]*$H$7*(ROW(Table2[[#This Row],[Expected Workable Issues]])-ROW($B$12)+1))</f>
        <v>-974086</v>
      </c>
      <c r="D136" s="2">
        <f>Table2[[#This Row],[Expected Workable Issues]]-(Table2[[#Headers],[10]]*$H$7*(ROW(Table2[[#This Row],[Expected Workable Issues]])-ROW($B$12)+1))</f>
        <v>-1001586</v>
      </c>
      <c r="E136" s="2">
        <f>Table2[[#This Row],[5]]-(Table2[[#Headers],[25]]*$H$7*(ROW(Table2[[#This Row],[5]])-ROW($B$12)+1))</f>
        <v>-1111586</v>
      </c>
      <c r="F136" s="2">
        <f>Table2[[#This Row],[10]]-(Table2[[#Headers],[50]]*$H$7*(ROW(Table2[[#This Row],[10]])-ROW($B$12)+1))</f>
        <v>-1276586</v>
      </c>
      <c r="G136" s="2">
        <f>Table2[[#This Row],[25]]-(Table2[[#Headers],[100]]*$H$7*(ROW(Table2[[#This Row],[25]])-ROW($B$12)+1))</f>
        <v>-1661586</v>
      </c>
    </row>
    <row r="137" spans="1:7" x14ac:dyDescent="0.25">
      <c r="A137" s="4">
        <f t="shared" si="2"/>
        <v>45888.484814814816</v>
      </c>
      <c r="B137" s="2">
        <f t="shared" si="4"/>
        <v>-956586</v>
      </c>
      <c r="C137" s="2">
        <f>Table2[[#This Row],[Expected Workable Issues]]-(Table2[[#Headers],[5]]*$H$7*(ROW(Table2[[#This Row],[Expected Workable Issues]])-ROW($B$12)+1))</f>
        <v>-984306</v>
      </c>
      <c r="D137" s="2">
        <f>Table2[[#This Row],[Expected Workable Issues]]-(Table2[[#Headers],[10]]*$H$7*(ROW(Table2[[#This Row],[Expected Workable Issues]])-ROW($B$12)+1))</f>
        <v>-1012026</v>
      </c>
      <c r="E137" s="2">
        <f>Table2[[#This Row],[5]]-(Table2[[#Headers],[25]]*$H$7*(ROW(Table2[[#This Row],[5]])-ROW($B$12)+1))</f>
        <v>-1122906</v>
      </c>
      <c r="F137" s="2">
        <f>Table2[[#This Row],[10]]-(Table2[[#Headers],[50]]*$H$7*(ROW(Table2[[#This Row],[10]])-ROW($B$12)+1))</f>
        <v>-1289226</v>
      </c>
      <c r="G137" s="2">
        <f>Table2[[#This Row],[25]]-(Table2[[#Headers],[100]]*$H$7*(ROW(Table2[[#This Row],[25]])-ROW($B$12)+1))</f>
        <v>-1677306</v>
      </c>
    </row>
    <row r="138" spans="1:7" x14ac:dyDescent="0.25">
      <c r="A138" s="4">
        <f t="shared" si="2"/>
        <v>45895.484814814816</v>
      </c>
      <c r="B138" s="2">
        <f t="shared" si="4"/>
        <v>-966586</v>
      </c>
      <c r="C138" s="2">
        <f>Table2[[#This Row],[Expected Workable Issues]]-(Table2[[#Headers],[5]]*$H$7*(ROW(Table2[[#This Row],[Expected Workable Issues]])-ROW($B$12)+1))</f>
        <v>-994526</v>
      </c>
      <c r="D138" s="2">
        <f>Table2[[#This Row],[Expected Workable Issues]]-(Table2[[#Headers],[10]]*$H$7*(ROW(Table2[[#This Row],[Expected Workable Issues]])-ROW($B$12)+1))</f>
        <v>-1022466</v>
      </c>
      <c r="E138" s="2">
        <f>Table2[[#This Row],[5]]-(Table2[[#Headers],[25]]*$H$7*(ROW(Table2[[#This Row],[5]])-ROW($B$12)+1))</f>
        <v>-1134226</v>
      </c>
      <c r="F138" s="2">
        <f>Table2[[#This Row],[10]]-(Table2[[#Headers],[50]]*$H$7*(ROW(Table2[[#This Row],[10]])-ROW($B$12)+1))</f>
        <v>-1301866</v>
      </c>
      <c r="G138" s="2">
        <f>Table2[[#This Row],[25]]-(Table2[[#Headers],[100]]*$H$7*(ROW(Table2[[#This Row],[25]])-ROW($B$12)+1))</f>
        <v>-1693026</v>
      </c>
    </row>
    <row r="139" spans="1:7" x14ac:dyDescent="0.25">
      <c r="A139" s="4">
        <f t="shared" si="2"/>
        <v>45902.484814814816</v>
      </c>
      <c r="B139" s="2">
        <f t="shared" si="4"/>
        <v>-976586</v>
      </c>
      <c r="C139" s="2">
        <f>Table2[[#This Row],[Expected Workable Issues]]-(Table2[[#Headers],[5]]*$H$7*(ROW(Table2[[#This Row],[Expected Workable Issues]])-ROW($B$12)+1))</f>
        <v>-1004746</v>
      </c>
      <c r="D139" s="2">
        <f>Table2[[#This Row],[Expected Workable Issues]]-(Table2[[#Headers],[10]]*$H$7*(ROW(Table2[[#This Row],[Expected Workable Issues]])-ROW($B$12)+1))</f>
        <v>-1032906</v>
      </c>
      <c r="E139" s="2">
        <f>Table2[[#This Row],[5]]-(Table2[[#Headers],[25]]*$H$7*(ROW(Table2[[#This Row],[5]])-ROW($B$12)+1))</f>
        <v>-1145546</v>
      </c>
      <c r="F139" s="2">
        <f>Table2[[#This Row],[10]]-(Table2[[#Headers],[50]]*$H$7*(ROW(Table2[[#This Row],[10]])-ROW($B$12)+1))</f>
        <v>-1314506</v>
      </c>
      <c r="G139" s="2">
        <f>Table2[[#This Row],[25]]-(Table2[[#Headers],[100]]*$H$7*(ROW(Table2[[#This Row],[25]])-ROW($B$12)+1))</f>
        <v>-1708746</v>
      </c>
    </row>
    <row r="140" spans="1:7" x14ac:dyDescent="0.25">
      <c r="A140" s="4">
        <f t="shared" si="2"/>
        <v>45909.484814814816</v>
      </c>
      <c r="B140" s="2">
        <f t="shared" si="4"/>
        <v>-986586</v>
      </c>
      <c r="C140" s="2">
        <f>Table2[[#This Row],[Expected Workable Issues]]-(Table2[[#Headers],[5]]*$H$7*(ROW(Table2[[#This Row],[Expected Workable Issues]])-ROW($B$12)+1))</f>
        <v>-1014966</v>
      </c>
      <c r="D140" s="2">
        <f>Table2[[#This Row],[Expected Workable Issues]]-(Table2[[#Headers],[10]]*$H$7*(ROW(Table2[[#This Row],[Expected Workable Issues]])-ROW($B$12)+1))</f>
        <v>-1043346</v>
      </c>
      <c r="E140" s="2">
        <f>Table2[[#This Row],[5]]-(Table2[[#Headers],[25]]*$H$7*(ROW(Table2[[#This Row],[5]])-ROW($B$12)+1))</f>
        <v>-1156866</v>
      </c>
      <c r="F140" s="2">
        <f>Table2[[#This Row],[10]]-(Table2[[#Headers],[50]]*$H$7*(ROW(Table2[[#This Row],[10]])-ROW($B$12)+1))</f>
        <v>-1327146</v>
      </c>
      <c r="G140" s="2">
        <f>Table2[[#This Row],[25]]-(Table2[[#Headers],[100]]*$H$7*(ROW(Table2[[#This Row],[25]])-ROW($B$12)+1))</f>
        <v>-1724466</v>
      </c>
    </row>
    <row r="141" spans="1:7" x14ac:dyDescent="0.25">
      <c r="A141" s="4">
        <f t="shared" si="2"/>
        <v>45916.484814814816</v>
      </c>
      <c r="B141" s="2">
        <f t="shared" si="4"/>
        <v>-996586</v>
      </c>
      <c r="C141" s="2">
        <f>Table2[[#This Row],[Expected Workable Issues]]-(Table2[[#Headers],[5]]*$H$7*(ROW(Table2[[#This Row],[Expected Workable Issues]])-ROW($B$12)+1))</f>
        <v>-1025186</v>
      </c>
      <c r="D141" s="2">
        <f>Table2[[#This Row],[Expected Workable Issues]]-(Table2[[#Headers],[10]]*$H$7*(ROW(Table2[[#This Row],[Expected Workable Issues]])-ROW($B$12)+1))</f>
        <v>-1053786</v>
      </c>
      <c r="E141" s="2">
        <f>Table2[[#This Row],[5]]-(Table2[[#Headers],[25]]*$H$7*(ROW(Table2[[#This Row],[5]])-ROW($B$12)+1))</f>
        <v>-1168186</v>
      </c>
      <c r="F141" s="2">
        <f>Table2[[#This Row],[10]]-(Table2[[#Headers],[50]]*$H$7*(ROW(Table2[[#This Row],[10]])-ROW($B$12)+1))</f>
        <v>-1339786</v>
      </c>
      <c r="G141" s="2">
        <f>Table2[[#This Row],[25]]-(Table2[[#Headers],[100]]*$H$7*(ROW(Table2[[#This Row],[25]])-ROW($B$12)+1))</f>
        <v>-1740186</v>
      </c>
    </row>
    <row r="142" spans="1:7" x14ac:dyDescent="0.25">
      <c r="A142" s="4">
        <f t="shared" ref="A142:A166" si="5">A141+7</f>
        <v>45923.484814814816</v>
      </c>
      <c r="B142" s="2">
        <f t="shared" ref="B142:B166" si="6">B141+$H$4-$H$5</f>
        <v>-1006586</v>
      </c>
      <c r="C142" s="2">
        <f>Table2[[#This Row],[Expected Workable Issues]]-(Table2[[#Headers],[5]]*$H$7*(ROW(Table2[[#This Row],[Expected Workable Issues]])-ROW($B$12)+1))</f>
        <v>-1035406</v>
      </c>
      <c r="D142" s="2">
        <f>Table2[[#This Row],[Expected Workable Issues]]-(Table2[[#Headers],[10]]*$H$7*(ROW(Table2[[#This Row],[Expected Workable Issues]])-ROW($B$12)+1))</f>
        <v>-1064226</v>
      </c>
      <c r="E142" s="2">
        <f>Table2[[#This Row],[5]]-(Table2[[#Headers],[25]]*$H$7*(ROW(Table2[[#This Row],[5]])-ROW($B$12)+1))</f>
        <v>-1179506</v>
      </c>
      <c r="F142" s="2">
        <f>Table2[[#This Row],[10]]-(Table2[[#Headers],[50]]*$H$7*(ROW(Table2[[#This Row],[10]])-ROW($B$12)+1))</f>
        <v>-1352426</v>
      </c>
      <c r="G142" s="2">
        <f>Table2[[#This Row],[25]]-(Table2[[#Headers],[100]]*$H$7*(ROW(Table2[[#This Row],[25]])-ROW($B$12)+1))</f>
        <v>-1755906</v>
      </c>
    </row>
    <row r="143" spans="1:7" x14ac:dyDescent="0.25">
      <c r="A143" s="4">
        <f t="shared" si="5"/>
        <v>45930.484814814816</v>
      </c>
      <c r="B143" s="2">
        <f t="shared" si="6"/>
        <v>-1016586</v>
      </c>
      <c r="C143" s="2">
        <f>Table2[[#This Row],[Expected Workable Issues]]-(Table2[[#Headers],[5]]*$H$7*(ROW(Table2[[#This Row],[Expected Workable Issues]])-ROW($B$12)+1))</f>
        <v>-1045626</v>
      </c>
      <c r="D143" s="2">
        <f>Table2[[#This Row],[Expected Workable Issues]]-(Table2[[#Headers],[10]]*$H$7*(ROW(Table2[[#This Row],[Expected Workable Issues]])-ROW($B$12)+1))</f>
        <v>-1074666</v>
      </c>
      <c r="E143" s="2">
        <f>Table2[[#This Row],[5]]-(Table2[[#Headers],[25]]*$H$7*(ROW(Table2[[#This Row],[5]])-ROW($B$12)+1))</f>
        <v>-1190826</v>
      </c>
      <c r="F143" s="2">
        <f>Table2[[#This Row],[10]]-(Table2[[#Headers],[50]]*$H$7*(ROW(Table2[[#This Row],[10]])-ROW($B$12)+1))</f>
        <v>-1365066</v>
      </c>
      <c r="G143" s="2">
        <f>Table2[[#This Row],[25]]-(Table2[[#Headers],[100]]*$H$7*(ROW(Table2[[#This Row],[25]])-ROW($B$12)+1))</f>
        <v>-1771626</v>
      </c>
    </row>
    <row r="144" spans="1:7" x14ac:dyDescent="0.25">
      <c r="A144" s="4">
        <f t="shared" si="5"/>
        <v>45937.484814814816</v>
      </c>
      <c r="B144" s="2">
        <f t="shared" si="6"/>
        <v>-1026586</v>
      </c>
      <c r="C144" s="2">
        <f>Table2[[#This Row],[Expected Workable Issues]]-(Table2[[#Headers],[5]]*$H$7*(ROW(Table2[[#This Row],[Expected Workable Issues]])-ROW($B$12)+1))</f>
        <v>-1055846</v>
      </c>
      <c r="D144" s="2">
        <f>Table2[[#This Row],[Expected Workable Issues]]-(Table2[[#Headers],[10]]*$H$7*(ROW(Table2[[#This Row],[Expected Workable Issues]])-ROW($B$12)+1))</f>
        <v>-1085106</v>
      </c>
      <c r="E144" s="2">
        <f>Table2[[#This Row],[5]]-(Table2[[#Headers],[25]]*$H$7*(ROW(Table2[[#This Row],[5]])-ROW($B$12)+1))</f>
        <v>-1202146</v>
      </c>
      <c r="F144" s="2">
        <f>Table2[[#This Row],[10]]-(Table2[[#Headers],[50]]*$H$7*(ROW(Table2[[#This Row],[10]])-ROW($B$12)+1))</f>
        <v>-1377706</v>
      </c>
      <c r="G144" s="2">
        <f>Table2[[#This Row],[25]]-(Table2[[#Headers],[100]]*$H$7*(ROW(Table2[[#This Row],[25]])-ROW($B$12)+1))</f>
        <v>-1787346</v>
      </c>
    </row>
    <row r="145" spans="1:7" x14ac:dyDescent="0.25">
      <c r="A145" s="4">
        <f t="shared" si="5"/>
        <v>45944.484814814816</v>
      </c>
      <c r="B145" s="2">
        <f t="shared" si="6"/>
        <v>-1036586</v>
      </c>
      <c r="C145" s="2">
        <f>Table2[[#This Row],[Expected Workable Issues]]-(Table2[[#Headers],[5]]*$H$7*(ROW(Table2[[#This Row],[Expected Workable Issues]])-ROW($B$12)+1))</f>
        <v>-1066066</v>
      </c>
      <c r="D145" s="2">
        <f>Table2[[#This Row],[Expected Workable Issues]]-(Table2[[#Headers],[10]]*$H$7*(ROW(Table2[[#This Row],[Expected Workable Issues]])-ROW($B$12)+1))</f>
        <v>-1095546</v>
      </c>
      <c r="E145" s="2">
        <f>Table2[[#This Row],[5]]-(Table2[[#Headers],[25]]*$H$7*(ROW(Table2[[#This Row],[5]])-ROW($B$12)+1))</f>
        <v>-1213466</v>
      </c>
      <c r="F145" s="2">
        <f>Table2[[#This Row],[10]]-(Table2[[#Headers],[50]]*$H$7*(ROW(Table2[[#This Row],[10]])-ROW($B$12)+1))</f>
        <v>-1390346</v>
      </c>
      <c r="G145" s="2">
        <f>Table2[[#This Row],[25]]-(Table2[[#Headers],[100]]*$H$7*(ROW(Table2[[#This Row],[25]])-ROW($B$12)+1))</f>
        <v>-1803066</v>
      </c>
    </row>
    <row r="146" spans="1:7" x14ac:dyDescent="0.25">
      <c r="A146" s="4">
        <f t="shared" si="5"/>
        <v>45951.484814814816</v>
      </c>
      <c r="B146" s="2">
        <f t="shared" si="6"/>
        <v>-1046586</v>
      </c>
      <c r="C146" s="2">
        <f>Table2[[#This Row],[Expected Workable Issues]]-(Table2[[#Headers],[5]]*$H$7*(ROW(Table2[[#This Row],[Expected Workable Issues]])-ROW($B$12)+1))</f>
        <v>-1076286</v>
      </c>
      <c r="D146" s="2">
        <f>Table2[[#This Row],[Expected Workable Issues]]-(Table2[[#Headers],[10]]*$H$7*(ROW(Table2[[#This Row],[Expected Workable Issues]])-ROW($B$12)+1))</f>
        <v>-1105986</v>
      </c>
      <c r="E146" s="2">
        <f>Table2[[#This Row],[5]]-(Table2[[#Headers],[25]]*$H$7*(ROW(Table2[[#This Row],[5]])-ROW($B$12)+1))</f>
        <v>-1224786</v>
      </c>
      <c r="F146" s="2">
        <f>Table2[[#This Row],[10]]-(Table2[[#Headers],[50]]*$H$7*(ROW(Table2[[#This Row],[10]])-ROW($B$12)+1))</f>
        <v>-1402986</v>
      </c>
      <c r="G146" s="2">
        <f>Table2[[#This Row],[25]]-(Table2[[#Headers],[100]]*$H$7*(ROW(Table2[[#This Row],[25]])-ROW($B$12)+1))</f>
        <v>-1818786</v>
      </c>
    </row>
    <row r="147" spans="1:7" x14ac:dyDescent="0.25">
      <c r="A147" s="4">
        <f t="shared" si="5"/>
        <v>45958.484814814816</v>
      </c>
      <c r="B147" s="2">
        <f t="shared" si="6"/>
        <v>-1056586</v>
      </c>
      <c r="C147" s="2">
        <f>Table2[[#This Row],[Expected Workable Issues]]-(Table2[[#Headers],[5]]*$H$7*(ROW(Table2[[#This Row],[Expected Workable Issues]])-ROW($B$12)+1))</f>
        <v>-1086506</v>
      </c>
      <c r="D147" s="2">
        <f>Table2[[#This Row],[Expected Workable Issues]]-(Table2[[#Headers],[10]]*$H$7*(ROW(Table2[[#This Row],[Expected Workable Issues]])-ROW($B$12)+1))</f>
        <v>-1116426</v>
      </c>
      <c r="E147" s="2">
        <f>Table2[[#This Row],[5]]-(Table2[[#Headers],[25]]*$H$7*(ROW(Table2[[#This Row],[5]])-ROW($B$12)+1))</f>
        <v>-1236106</v>
      </c>
      <c r="F147" s="2">
        <f>Table2[[#This Row],[10]]-(Table2[[#Headers],[50]]*$H$7*(ROW(Table2[[#This Row],[10]])-ROW($B$12)+1))</f>
        <v>-1415626</v>
      </c>
      <c r="G147" s="2">
        <f>Table2[[#This Row],[25]]-(Table2[[#Headers],[100]]*$H$7*(ROW(Table2[[#This Row],[25]])-ROW($B$12)+1))</f>
        <v>-1834506</v>
      </c>
    </row>
    <row r="148" spans="1:7" x14ac:dyDescent="0.25">
      <c r="A148" s="4">
        <f t="shared" si="5"/>
        <v>45965.484814814816</v>
      </c>
      <c r="B148" s="2">
        <f t="shared" si="6"/>
        <v>-1066586</v>
      </c>
      <c r="C148" s="2">
        <f>Table2[[#This Row],[Expected Workable Issues]]-(Table2[[#Headers],[5]]*$H$7*(ROW(Table2[[#This Row],[Expected Workable Issues]])-ROW($B$12)+1))</f>
        <v>-1096726</v>
      </c>
      <c r="D148" s="2">
        <f>Table2[[#This Row],[Expected Workable Issues]]-(Table2[[#Headers],[10]]*$H$7*(ROW(Table2[[#This Row],[Expected Workable Issues]])-ROW($B$12)+1))</f>
        <v>-1126866</v>
      </c>
      <c r="E148" s="2">
        <f>Table2[[#This Row],[5]]-(Table2[[#Headers],[25]]*$H$7*(ROW(Table2[[#This Row],[5]])-ROW($B$12)+1))</f>
        <v>-1247426</v>
      </c>
      <c r="F148" s="2">
        <f>Table2[[#This Row],[10]]-(Table2[[#Headers],[50]]*$H$7*(ROW(Table2[[#This Row],[10]])-ROW($B$12)+1))</f>
        <v>-1428266</v>
      </c>
      <c r="G148" s="2">
        <f>Table2[[#This Row],[25]]-(Table2[[#Headers],[100]]*$H$7*(ROW(Table2[[#This Row],[25]])-ROW($B$12)+1))</f>
        <v>-1850226</v>
      </c>
    </row>
    <row r="149" spans="1:7" x14ac:dyDescent="0.25">
      <c r="A149" s="4">
        <f t="shared" si="5"/>
        <v>45972.484814814816</v>
      </c>
      <c r="B149" s="2">
        <f t="shared" si="6"/>
        <v>-1076586</v>
      </c>
      <c r="C149" s="2">
        <f>Table2[[#This Row],[Expected Workable Issues]]-(Table2[[#Headers],[5]]*$H$7*(ROW(Table2[[#This Row],[Expected Workable Issues]])-ROW($B$12)+1))</f>
        <v>-1106946</v>
      </c>
      <c r="D149" s="2">
        <f>Table2[[#This Row],[Expected Workable Issues]]-(Table2[[#Headers],[10]]*$H$7*(ROW(Table2[[#This Row],[Expected Workable Issues]])-ROW($B$12)+1))</f>
        <v>-1137306</v>
      </c>
      <c r="E149" s="2">
        <f>Table2[[#This Row],[5]]-(Table2[[#Headers],[25]]*$H$7*(ROW(Table2[[#This Row],[5]])-ROW($B$12)+1))</f>
        <v>-1258746</v>
      </c>
      <c r="F149" s="2">
        <f>Table2[[#This Row],[10]]-(Table2[[#Headers],[50]]*$H$7*(ROW(Table2[[#This Row],[10]])-ROW($B$12)+1))</f>
        <v>-1440906</v>
      </c>
      <c r="G149" s="2">
        <f>Table2[[#This Row],[25]]-(Table2[[#Headers],[100]]*$H$7*(ROW(Table2[[#This Row],[25]])-ROW($B$12)+1))</f>
        <v>-1865946</v>
      </c>
    </row>
    <row r="150" spans="1:7" x14ac:dyDescent="0.25">
      <c r="A150" s="4">
        <f t="shared" si="5"/>
        <v>45979.484814814816</v>
      </c>
      <c r="B150" s="2">
        <f t="shared" si="6"/>
        <v>-1086586</v>
      </c>
      <c r="C150" s="2">
        <f>Table2[[#This Row],[Expected Workable Issues]]-(Table2[[#Headers],[5]]*$H$7*(ROW(Table2[[#This Row],[Expected Workable Issues]])-ROW($B$12)+1))</f>
        <v>-1117166</v>
      </c>
      <c r="D150" s="2">
        <f>Table2[[#This Row],[Expected Workable Issues]]-(Table2[[#Headers],[10]]*$H$7*(ROW(Table2[[#This Row],[Expected Workable Issues]])-ROW($B$12)+1))</f>
        <v>-1147746</v>
      </c>
      <c r="E150" s="2">
        <f>Table2[[#This Row],[5]]-(Table2[[#Headers],[25]]*$H$7*(ROW(Table2[[#This Row],[5]])-ROW($B$12)+1))</f>
        <v>-1270066</v>
      </c>
      <c r="F150" s="2">
        <f>Table2[[#This Row],[10]]-(Table2[[#Headers],[50]]*$H$7*(ROW(Table2[[#This Row],[10]])-ROW($B$12)+1))</f>
        <v>-1453546</v>
      </c>
      <c r="G150" s="2">
        <f>Table2[[#This Row],[25]]-(Table2[[#Headers],[100]]*$H$7*(ROW(Table2[[#This Row],[25]])-ROW($B$12)+1))</f>
        <v>-1881666</v>
      </c>
    </row>
    <row r="151" spans="1:7" x14ac:dyDescent="0.25">
      <c r="A151" s="4">
        <f t="shared" si="5"/>
        <v>45986.484814814816</v>
      </c>
      <c r="B151" s="2">
        <f t="shared" si="6"/>
        <v>-1096586</v>
      </c>
      <c r="C151" s="2">
        <f>Table2[[#This Row],[Expected Workable Issues]]-(Table2[[#Headers],[5]]*$H$7*(ROW(Table2[[#This Row],[Expected Workable Issues]])-ROW($B$12)+1))</f>
        <v>-1127386</v>
      </c>
      <c r="D151" s="2">
        <f>Table2[[#This Row],[Expected Workable Issues]]-(Table2[[#Headers],[10]]*$H$7*(ROW(Table2[[#This Row],[Expected Workable Issues]])-ROW($B$12)+1))</f>
        <v>-1158186</v>
      </c>
      <c r="E151" s="2">
        <f>Table2[[#This Row],[5]]-(Table2[[#Headers],[25]]*$H$7*(ROW(Table2[[#This Row],[5]])-ROW($B$12)+1))</f>
        <v>-1281386</v>
      </c>
      <c r="F151" s="2">
        <f>Table2[[#This Row],[10]]-(Table2[[#Headers],[50]]*$H$7*(ROW(Table2[[#This Row],[10]])-ROW($B$12)+1))</f>
        <v>-1466186</v>
      </c>
      <c r="G151" s="2">
        <f>Table2[[#This Row],[25]]-(Table2[[#Headers],[100]]*$H$7*(ROW(Table2[[#This Row],[25]])-ROW($B$12)+1))</f>
        <v>-1897386</v>
      </c>
    </row>
    <row r="152" spans="1:7" x14ac:dyDescent="0.25">
      <c r="A152" s="4">
        <f t="shared" si="5"/>
        <v>45993.484814814816</v>
      </c>
      <c r="B152" s="2">
        <f t="shared" si="6"/>
        <v>-1106586</v>
      </c>
      <c r="C152" s="2">
        <f>Table2[[#This Row],[Expected Workable Issues]]-(Table2[[#Headers],[5]]*$H$7*(ROW(Table2[[#This Row],[Expected Workable Issues]])-ROW($B$12)+1))</f>
        <v>-1137606</v>
      </c>
      <c r="D152" s="2">
        <f>Table2[[#This Row],[Expected Workable Issues]]-(Table2[[#Headers],[10]]*$H$7*(ROW(Table2[[#This Row],[Expected Workable Issues]])-ROW($B$12)+1))</f>
        <v>-1168626</v>
      </c>
      <c r="E152" s="2">
        <f>Table2[[#This Row],[5]]-(Table2[[#Headers],[25]]*$H$7*(ROW(Table2[[#This Row],[5]])-ROW($B$12)+1))</f>
        <v>-1292706</v>
      </c>
      <c r="F152" s="2">
        <f>Table2[[#This Row],[10]]-(Table2[[#Headers],[50]]*$H$7*(ROW(Table2[[#This Row],[10]])-ROW($B$12)+1))</f>
        <v>-1478826</v>
      </c>
      <c r="G152" s="2">
        <f>Table2[[#This Row],[25]]-(Table2[[#Headers],[100]]*$H$7*(ROW(Table2[[#This Row],[25]])-ROW($B$12)+1))</f>
        <v>-1913106</v>
      </c>
    </row>
    <row r="153" spans="1:7" x14ac:dyDescent="0.25">
      <c r="A153" s="4">
        <f t="shared" si="5"/>
        <v>46000.484814814816</v>
      </c>
      <c r="B153" s="2">
        <f t="shared" si="6"/>
        <v>-1116586</v>
      </c>
      <c r="C153" s="2">
        <f>Table2[[#This Row],[Expected Workable Issues]]-(Table2[[#Headers],[5]]*$H$7*(ROW(Table2[[#This Row],[Expected Workable Issues]])-ROW($B$12)+1))</f>
        <v>-1147826</v>
      </c>
      <c r="D153" s="2">
        <f>Table2[[#This Row],[Expected Workable Issues]]-(Table2[[#Headers],[10]]*$H$7*(ROW(Table2[[#This Row],[Expected Workable Issues]])-ROW($B$12)+1))</f>
        <v>-1179066</v>
      </c>
      <c r="E153" s="2">
        <f>Table2[[#This Row],[5]]-(Table2[[#Headers],[25]]*$H$7*(ROW(Table2[[#This Row],[5]])-ROW($B$12)+1))</f>
        <v>-1304026</v>
      </c>
      <c r="F153" s="2">
        <f>Table2[[#This Row],[10]]-(Table2[[#Headers],[50]]*$H$7*(ROW(Table2[[#This Row],[10]])-ROW($B$12)+1))</f>
        <v>-1491466</v>
      </c>
      <c r="G153" s="2">
        <f>Table2[[#This Row],[25]]-(Table2[[#Headers],[100]]*$H$7*(ROW(Table2[[#This Row],[25]])-ROW($B$12)+1))</f>
        <v>-1928826</v>
      </c>
    </row>
    <row r="154" spans="1:7" x14ac:dyDescent="0.25">
      <c r="A154" s="4">
        <f t="shared" si="5"/>
        <v>46007.484814814816</v>
      </c>
      <c r="B154" s="2">
        <f t="shared" si="6"/>
        <v>-1126586</v>
      </c>
      <c r="C154" s="2">
        <f>Table2[[#This Row],[Expected Workable Issues]]-(Table2[[#Headers],[5]]*$H$7*(ROW(Table2[[#This Row],[Expected Workable Issues]])-ROW($B$12)+1))</f>
        <v>-1158046</v>
      </c>
      <c r="D154" s="2">
        <f>Table2[[#This Row],[Expected Workable Issues]]-(Table2[[#Headers],[10]]*$H$7*(ROW(Table2[[#This Row],[Expected Workable Issues]])-ROW($B$12)+1))</f>
        <v>-1189506</v>
      </c>
      <c r="E154" s="2">
        <f>Table2[[#This Row],[5]]-(Table2[[#Headers],[25]]*$H$7*(ROW(Table2[[#This Row],[5]])-ROW($B$12)+1))</f>
        <v>-1315346</v>
      </c>
      <c r="F154" s="2">
        <f>Table2[[#This Row],[10]]-(Table2[[#Headers],[50]]*$H$7*(ROW(Table2[[#This Row],[10]])-ROW($B$12)+1))</f>
        <v>-1504106</v>
      </c>
      <c r="G154" s="2">
        <f>Table2[[#This Row],[25]]-(Table2[[#Headers],[100]]*$H$7*(ROW(Table2[[#This Row],[25]])-ROW($B$12)+1))</f>
        <v>-1944546</v>
      </c>
    </row>
    <row r="155" spans="1:7" x14ac:dyDescent="0.25">
      <c r="A155" s="4">
        <f t="shared" si="5"/>
        <v>46014.484814814816</v>
      </c>
      <c r="B155" s="2">
        <f t="shared" si="6"/>
        <v>-1136586</v>
      </c>
      <c r="C155" s="2">
        <f>Table2[[#This Row],[Expected Workable Issues]]-(Table2[[#Headers],[5]]*$H$7*(ROW(Table2[[#This Row],[Expected Workable Issues]])-ROW($B$12)+1))</f>
        <v>-1168266</v>
      </c>
      <c r="D155" s="2">
        <f>Table2[[#This Row],[Expected Workable Issues]]-(Table2[[#Headers],[10]]*$H$7*(ROW(Table2[[#This Row],[Expected Workable Issues]])-ROW($B$12)+1))</f>
        <v>-1199946</v>
      </c>
      <c r="E155" s="2">
        <f>Table2[[#This Row],[5]]-(Table2[[#Headers],[25]]*$H$7*(ROW(Table2[[#This Row],[5]])-ROW($B$12)+1))</f>
        <v>-1326666</v>
      </c>
      <c r="F155" s="2">
        <f>Table2[[#This Row],[10]]-(Table2[[#Headers],[50]]*$H$7*(ROW(Table2[[#This Row],[10]])-ROW($B$12)+1))</f>
        <v>-1516746</v>
      </c>
      <c r="G155" s="2">
        <f>Table2[[#This Row],[25]]-(Table2[[#Headers],[100]]*$H$7*(ROW(Table2[[#This Row],[25]])-ROW($B$12)+1))</f>
        <v>-1960266</v>
      </c>
    </row>
    <row r="156" spans="1:7" x14ac:dyDescent="0.25">
      <c r="A156" s="4">
        <f t="shared" si="5"/>
        <v>46021.484814814816</v>
      </c>
      <c r="B156" s="2">
        <f t="shared" si="6"/>
        <v>-1146586</v>
      </c>
      <c r="C156" s="2">
        <f>Table2[[#This Row],[Expected Workable Issues]]-(Table2[[#Headers],[5]]*$H$7*(ROW(Table2[[#This Row],[Expected Workable Issues]])-ROW($B$12)+1))</f>
        <v>-1178486</v>
      </c>
      <c r="D156" s="2">
        <f>Table2[[#This Row],[Expected Workable Issues]]-(Table2[[#Headers],[10]]*$H$7*(ROW(Table2[[#This Row],[Expected Workable Issues]])-ROW($B$12)+1))</f>
        <v>-1210386</v>
      </c>
      <c r="E156" s="2">
        <f>Table2[[#This Row],[5]]-(Table2[[#Headers],[25]]*$H$7*(ROW(Table2[[#This Row],[5]])-ROW($B$12)+1))</f>
        <v>-1337986</v>
      </c>
      <c r="F156" s="2">
        <f>Table2[[#This Row],[10]]-(Table2[[#Headers],[50]]*$H$7*(ROW(Table2[[#This Row],[10]])-ROW($B$12)+1))</f>
        <v>-1529386</v>
      </c>
      <c r="G156" s="2">
        <f>Table2[[#This Row],[25]]-(Table2[[#Headers],[100]]*$H$7*(ROW(Table2[[#This Row],[25]])-ROW($B$12)+1))</f>
        <v>-1975986</v>
      </c>
    </row>
    <row r="157" spans="1:7" x14ac:dyDescent="0.25">
      <c r="A157" s="4">
        <f t="shared" si="5"/>
        <v>46028.484814814816</v>
      </c>
      <c r="B157" s="2">
        <f t="shared" si="6"/>
        <v>-1156586</v>
      </c>
      <c r="C157" s="2">
        <f>Table2[[#This Row],[Expected Workable Issues]]-(Table2[[#Headers],[5]]*$H$7*(ROW(Table2[[#This Row],[Expected Workable Issues]])-ROW($B$12)+1))</f>
        <v>-1188706</v>
      </c>
      <c r="D157" s="2">
        <f>Table2[[#This Row],[Expected Workable Issues]]-(Table2[[#Headers],[10]]*$H$7*(ROW(Table2[[#This Row],[Expected Workable Issues]])-ROW($B$12)+1))</f>
        <v>-1220826</v>
      </c>
      <c r="E157" s="2">
        <f>Table2[[#This Row],[5]]-(Table2[[#Headers],[25]]*$H$7*(ROW(Table2[[#This Row],[5]])-ROW($B$12)+1))</f>
        <v>-1349306</v>
      </c>
      <c r="F157" s="2">
        <f>Table2[[#This Row],[10]]-(Table2[[#Headers],[50]]*$H$7*(ROW(Table2[[#This Row],[10]])-ROW($B$12)+1))</f>
        <v>-1542026</v>
      </c>
      <c r="G157" s="2">
        <f>Table2[[#This Row],[25]]-(Table2[[#Headers],[100]]*$H$7*(ROW(Table2[[#This Row],[25]])-ROW($B$12)+1))</f>
        <v>-1991706</v>
      </c>
    </row>
    <row r="158" spans="1:7" x14ac:dyDescent="0.25">
      <c r="A158" s="4">
        <f t="shared" si="5"/>
        <v>46035.484814814816</v>
      </c>
      <c r="B158" s="2">
        <f t="shared" si="6"/>
        <v>-1166586</v>
      </c>
      <c r="C158" s="2">
        <f>Table2[[#This Row],[Expected Workable Issues]]-(Table2[[#Headers],[5]]*$H$7*(ROW(Table2[[#This Row],[Expected Workable Issues]])-ROW($B$12)+1))</f>
        <v>-1198926</v>
      </c>
      <c r="D158" s="2">
        <f>Table2[[#This Row],[Expected Workable Issues]]-(Table2[[#Headers],[10]]*$H$7*(ROW(Table2[[#This Row],[Expected Workable Issues]])-ROW($B$12)+1))</f>
        <v>-1231266</v>
      </c>
      <c r="E158" s="2">
        <f>Table2[[#This Row],[5]]-(Table2[[#Headers],[25]]*$H$7*(ROW(Table2[[#This Row],[5]])-ROW($B$12)+1))</f>
        <v>-1360626</v>
      </c>
      <c r="F158" s="2">
        <f>Table2[[#This Row],[10]]-(Table2[[#Headers],[50]]*$H$7*(ROW(Table2[[#This Row],[10]])-ROW($B$12)+1))</f>
        <v>-1554666</v>
      </c>
      <c r="G158" s="2">
        <f>Table2[[#This Row],[25]]-(Table2[[#Headers],[100]]*$H$7*(ROW(Table2[[#This Row],[25]])-ROW($B$12)+1))</f>
        <v>-2007426</v>
      </c>
    </row>
    <row r="159" spans="1:7" x14ac:dyDescent="0.25">
      <c r="A159" s="4">
        <f t="shared" si="5"/>
        <v>46042.484814814816</v>
      </c>
      <c r="B159" s="2">
        <f t="shared" si="6"/>
        <v>-1176586</v>
      </c>
      <c r="C159" s="2">
        <f>Table2[[#This Row],[Expected Workable Issues]]-(Table2[[#Headers],[5]]*$H$7*(ROW(Table2[[#This Row],[Expected Workable Issues]])-ROW($B$12)+1))</f>
        <v>-1209146</v>
      </c>
      <c r="D159" s="2">
        <f>Table2[[#This Row],[Expected Workable Issues]]-(Table2[[#Headers],[10]]*$H$7*(ROW(Table2[[#This Row],[Expected Workable Issues]])-ROW($B$12)+1))</f>
        <v>-1241706</v>
      </c>
      <c r="E159" s="2">
        <f>Table2[[#This Row],[5]]-(Table2[[#Headers],[25]]*$H$7*(ROW(Table2[[#This Row],[5]])-ROW($B$12)+1))</f>
        <v>-1371946</v>
      </c>
      <c r="F159" s="2">
        <f>Table2[[#This Row],[10]]-(Table2[[#Headers],[50]]*$H$7*(ROW(Table2[[#This Row],[10]])-ROW($B$12)+1))</f>
        <v>-1567306</v>
      </c>
      <c r="G159" s="2">
        <f>Table2[[#This Row],[25]]-(Table2[[#Headers],[100]]*$H$7*(ROW(Table2[[#This Row],[25]])-ROW($B$12)+1))</f>
        <v>-2023146</v>
      </c>
    </row>
    <row r="160" spans="1:7" x14ac:dyDescent="0.25">
      <c r="A160" s="4">
        <f t="shared" si="5"/>
        <v>46049.484814814816</v>
      </c>
      <c r="B160" s="2">
        <f t="shared" si="6"/>
        <v>-1186586</v>
      </c>
      <c r="C160" s="2">
        <f>Table2[[#This Row],[Expected Workable Issues]]-(Table2[[#Headers],[5]]*$H$7*(ROW(Table2[[#This Row],[Expected Workable Issues]])-ROW($B$12)+1))</f>
        <v>-1219366</v>
      </c>
      <c r="D160" s="2">
        <f>Table2[[#This Row],[Expected Workable Issues]]-(Table2[[#Headers],[10]]*$H$7*(ROW(Table2[[#This Row],[Expected Workable Issues]])-ROW($B$12)+1))</f>
        <v>-1252146</v>
      </c>
      <c r="E160" s="2">
        <f>Table2[[#This Row],[5]]-(Table2[[#Headers],[25]]*$H$7*(ROW(Table2[[#This Row],[5]])-ROW($B$12)+1))</f>
        <v>-1383266</v>
      </c>
      <c r="F160" s="2">
        <f>Table2[[#This Row],[10]]-(Table2[[#Headers],[50]]*$H$7*(ROW(Table2[[#This Row],[10]])-ROW($B$12)+1))</f>
        <v>-1579946</v>
      </c>
      <c r="G160" s="2">
        <f>Table2[[#This Row],[25]]-(Table2[[#Headers],[100]]*$H$7*(ROW(Table2[[#This Row],[25]])-ROW($B$12)+1))</f>
        <v>-2038866</v>
      </c>
    </row>
    <row r="161" spans="1:7" x14ac:dyDescent="0.25">
      <c r="A161" s="4">
        <f t="shared" si="5"/>
        <v>46056.484814814816</v>
      </c>
      <c r="B161" s="2">
        <f t="shared" si="6"/>
        <v>-1196586</v>
      </c>
      <c r="C161" s="2">
        <f>Table2[[#This Row],[Expected Workable Issues]]-(Table2[[#Headers],[5]]*$H$7*(ROW(Table2[[#This Row],[Expected Workable Issues]])-ROW($B$12)+1))</f>
        <v>-1229586</v>
      </c>
      <c r="D161" s="2">
        <f>Table2[[#This Row],[Expected Workable Issues]]-(Table2[[#Headers],[10]]*$H$7*(ROW(Table2[[#This Row],[Expected Workable Issues]])-ROW($B$12)+1))</f>
        <v>-1262586</v>
      </c>
      <c r="E161" s="2">
        <f>Table2[[#This Row],[5]]-(Table2[[#Headers],[25]]*$H$7*(ROW(Table2[[#This Row],[5]])-ROW($B$12)+1))</f>
        <v>-1394586</v>
      </c>
      <c r="F161" s="2">
        <f>Table2[[#This Row],[10]]-(Table2[[#Headers],[50]]*$H$7*(ROW(Table2[[#This Row],[10]])-ROW($B$12)+1))</f>
        <v>-1592586</v>
      </c>
      <c r="G161" s="2">
        <f>Table2[[#This Row],[25]]-(Table2[[#Headers],[100]]*$H$7*(ROW(Table2[[#This Row],[25]])-ROW($B$12)+1))</f>
        <v>-2054586</v>
      </c>
    </row>
    <row r="162" spans="1:7" x14ac:dyDescent="0.25">
      <c r="A162" s="4">
        <f t="shared" si="5"/>
        <v>46063.484814814816</v>
      </c>
      <c r="B162" s="2">
        <f t="shared" si="6"/>
        <v>-1206586</v>
      </c>
      <c r="C162" s="2">
        <f>Table2[[#This Row],[Expected Workable Issues]]-(Table2[[#Headers],[5]]*$H$7*(ROW(Table2[[#This Row],[Expected Workable Issues]])-ROW($B$12)+1))</f>
        <v>-1239806</v>
      </c>
      <c r="D162" s="2">
        <f>Table2[[#This Row],[Expected Workable Issues]]-(Table2[[#Headers],[10]]*$H$7*(ROW(Table2[[#This Row],[Expected Workable Issues]])-ROW($B$12)+1))</f>
        <v>-1273026</v>
      </c>
      <c r="E162" s="2">
        <f>Table2[[#This Row],[5]]-(Table2[[#Headers],[25]]*$H$7*(ROW(Table2[[#This Row],[5]])-ROW($B$12)+1))</f>
        <v>-1405906</v>
      </c>
      <c r="F162" s="2">
        <f>Table2[[#This Row],[10]]-(Table2[[#Headers],[50]]*$H$7*(ROW(Table2[[#This Row],[10]])-ROW($B$12)+1))</f>
        <v>-1605226</v>
      </c>
      <c r="G162" s="2">
        <f>Table2[[#This Row],[25]]-(Table2[[#Headers],[100]]*$H$7*(ROW(Table2[[#This Row],[25]])-ROW($B$12)+1))</f>
        <v>-2070306</v>
      </c>
    </row>
    <row r="163" spans="1:7" x14ac:dyDescent="0.25">
      <c r="A163" s="4">
        <f t="shared" si="5"/>
        <v>46070.484814814816</v>
      </c>
      <c r="B163" s="2">
        <f t="shared" si="6"/>
        <v>-1216586</v>
      </c>
      <c r="C163" s="2">
        <f>Table2[[#This Row],[Expected Workable Issues]]-(Table2[[#Headers],[5]]*$H$7*(ROW(Table2[[#This Row],[Expected Workable Issues]])-ROW($B$12)+1))</f>
        <v>-1250026</v>
      </c>
      <c r="D163" s="2">
        <f>Table2[[#This Row],[Expected Workable Issues]]-(Table2[[#Headers],[10]]*$H$7*(ROW(Table2[[#This Row],[Expected Workable Issues]])-ROW($B$12)+1))</f>
        <v>-1283466</v>
      </c>
      <c r="E163" s="2">
        <f>Table2[[#This Row],[5]]-(Table2[[#Headers],[25]]*$H$7*(ROW(Table2[[#This Row],[5]])-ROW($B$12)+1))</f>
        <v>-1417226</v>
      </c>
      <c r="F163" s="2">
        <f>Table2[[#This Row],[10]]-(Table2[[#Headers],[50]]*$H$7*(ROW(Table2[[#This Row],[10]])-ROW($B$12)+1))</f>
        <v>-1617866</v>
      </c>
      <c r="G163" s="2">
        <f>Table2[[#This Row],[25]]-(Table2[[#Headers],[100]]*$H$7*(ROW(Table2[[#This Row],[25]])-ROW($B$12)+1))</f>
        <v>-2086026</v>
      </c>
    </row>
    <row r="164" spans="1:7" x14ac:dyDescent="0.25">
      <c r="A164" s="4">
        <f t="shared" si="5"/>
        <v>46077.484814814816</v>
      </c>
      <c r="B164" s="2">
        <f t="shared" si="6"/>
        <v>-1226586</v>
      </c>
      <c r="C164" s="2">
        <f>Table2[[#This Row],[Expected Workable Issues]]-(Table2[[#Headers],[5]]*$H$7*(ROW(Table2[[#This Row],[Expected Workable Issues]])-ROW($B$12)+1))</f>
        <v>-1260246</v>
      </c>
      <c r="D164" s="2">
        <f>Table2[[#This Row],[Expected Workable Issues]]-(Table2[[#Headers],[10]]*$H$7*(ROW(Table2[[#This Row],[Expected Workable Issues]])-ROW($B$12)+1))</f>
        <v>-1293906</v>
      </c>
      <c r="E164" s="2">
        <f>Table2[[#This Row],[5]]-(Table2[[#Headers],[25]]*$H$7*(ROW(Table2[[#This Row],[5]])-ROW($B$12)+1))</f>
        <v>-1428546</v>
      </c>
      <c r="F164" s="2">
        <f>Table2[[#This Row],[10]]-(Table2[[#Headers],[50]]*$H$7*(ROW(Table2[[#This Row],[10]])-ROW($B$12)+1))</f>
        <v>-1630506</v>
      </c>
      <c r="G164" s="2">
        <f>Table2[[#This Row],[25]]-(Table2[[#Headers],[100]]*$H$7*(ROW(Table2[[#This Row],[25]])-ROW($B$12)+1))</f>
        <v>-2101746</v>
      </c>
    </row>
    <row r="165" spans="1:7" x14ac:dyDescent="0.25">
      <c r="A165" s="4">
        <f t="shared" si="5"/>
        <v>46084.484814814816</v>
      </c>
      <c r="B165" s="2">
        <f t="shared" si="6"/>
        <v>-1236586</v>
      </c>
      <c r="C165" s="2">
        <f>Table2[[#This Row],[Expected Workable Issues]]-(Table2[[#Headers],[5]]*$H$7*(ROW(Table2[[#This Row],[Expected Workable Issues]])-ROW($B$12)+1))</f>
        <v>-1270466</v>
      </c>
      <c r="D165" s="2">
        <f>Table2[[#This Row],[Expected Workable Issues]]-(Table2[[#Headers],[10]]*$H$7*(ROW(Table2[[#This Row],[Expected Workable Issues]])-ROW($B$12)+1))</f>
        <v>-1304346</v>
      </c>
      <c r="E165" s="2">
        <f>Table2[[#This Row],[5]]-(Table2[[#Headers],[25]]*$H$7*(ROW(Table2[[#This Row],[5]])-ROW($B$12)+1))</f>
        <v>-1439866</v>
      </c>
      <c r="F165" s="2">
        <f>Table2[[#This Row],[10]]-(Table2[[#Headers],[50]]*$H$7*(ROW(Table2[[#This Row],[10]])-ROW($B$12)+1))</f>
        <v>-1643146</v>
      </c>
      <c r="G165" s="2">
        <f>Table2[[#This Row],[25]]-(Table2[[#Headers],[100]]*$H$7*(ROW(Table2[[#This Row],[25]])-ROW($B$12)+1))</f>
        <v>-2117466</v>
      </c>
    </row>
    <row r="166" spans="1:7" x14ac:dyDescent="0.25">
      <c r="A166" s="4">
        <f t="shared" si="5"/>
        <v>46091.484814814816</v>
      </c>
      <c r="B166" s="2">
        <f t="shared" si="6"/>
        <v>-1246586</v>
      </c>
      <c r="C166" s="2">
        <f>Table2[[#This Row],[Expected Workable Issues]]-(Table2[[#Headers],[5]]*$H$7*(ROW(Table2[[#This Row],[Expected Workable Issues]])-ROW($B$12)+1))</f>
        <v>-1280686</v>
      </c>
      <c r="D166" s="2">
        <f>Table2[[#This Row],[Expected Workable Issues]]-(Table2[[#Headers],[10]]*$H$7*(ROW(Table2[[#This Row],[Expected Workable Issues]])-ROW($B$12)+1))</f>
        <v>-1314786</v>
      </c>
      <c r="E166" s="2">
        <f>Table2[[#This Row],[5]]-(Table2[[#Headers],[25]]*$H$7*(ROW(Table2[[#This Row],[5]])-ROW($B$12)+1))</f>
        <v>-1451186</v>
      </c>
      <c r="F166" s="2">
        <f>Table2[[#This Row],[10]]-(Table2[[#Headers],[50]]*$H$7*(ROW(Table2[[#This Row],[10]])-ROW($B$12)+1))</f>
        <v>-1655786</v>
      </c>
      <c r="G166" s="2">
        <f>Table2[[#This Row],[25]]-(Table2[[#Headers],[100]]*$H$7*(ROW(Table2[[#This Row],[25]])-ROW($B$12)+1))</f>
        <v>-2133186</v>
      </c>
    </row>
  </sheetData>
  <mergeCells count="1">
    <mergeCell ref="C10:G10"/>
  </mergeCells>
  <phoneticPr fontId="18" type="noConversion"/>
  <conditionalFormatting sqref="B12:G166">
    <cfRule type="expression" dxfId="0" priority="5">
      <formula>B12 &lt;=26000</formula>
    </cfRule>
  </conditionalFormatting>
  <conditionalFormatting sqref="H4:J4">
    <cfRule type="colorScale" priority="4">
      <colorScale>
        <cfvo type="min"/>
        <cfvo type="max"/>
        <color rgb="FFB95B5B"/>
        <color theme="9" tint="0.39997558519241921"/>
      </colorScale>
    </cfRule>
  </conditionalFormatting>
  <conditionalFormatting sqref="H5:J5">
    <cfRule type="colorScale" priority="3">
      <colorScale>
        <cfvo type="min"/>
        <cfvo type="max"/>
        <color theme="9" tint="0.39997558519241921"/>
        <color rgb="FFB95B5B"/>
      </colorScale>
    </cfRule>
  </conditionalFormatting>
  <conditionalFormatting sqref="H7:J7">
    <cfRule type="colorScale" priority="2">
      <colorScale>
        <cfvo type="min"/>
        <cfvo type="max"/>
        <color theme="9" tint="0.39997558519241921"/>
        <color rgb="FFB95B5B"/>
      </colorScale>
    </cfRule>
  </conditionalFormatting>
  <conditionalFormatting sqref="H6:J6">
    <cfRule type="colorScale" priority="1">
      <colorScale>
        <cfvo type="min"/>
        <cfvo type="max"/>
        <color theme="9" tint="0.39997558519241921"/>
        <color rgb="FFB95B5B"/>
      </colorScale>
    </cfRule>
  </conditionalFormatting>
  <dataValidations count="1">
    <dataValidation type="list" allowBlank="1" showInputMessage="1" showErrorMessage="1" sqref="H8" xr:uid="{FE6D1079-5804-408D-B163-72B9233641B0}">
      <formula1>"ADJ Only, ADJ &amp; AUTO"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3EFBD9-A86D-4750-9AA6-BB5CB9A592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Queries</vt:lpstr>
      <vt:lpstr>historical burndown</vt:lpstr>
      <vt:lpstr>IO burndown model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Sellers, William K</dc:creator>
  <cp:keywords/>
  <dc:description/>
  <cp:lastModifiedBy>William Sellers</cp:lastModifiedBy>
  <cp:revision/>
  <dcterms:created xsi:type="dcterms:W3CDTF">2023-03-02T16:29:26Z</dcterms:created>
  <dcterms:modified xsi:type="dcterms:W3CDTF">2023-03-24T13:12:33Z</dcterms:modified>
  <cp:category/>
  <cp:contentStatus/>
</cp:coreProperties>
</file>