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jgsutherland/Downloads/"/>
    </mc:Choice>
  </mc:AlternateContent>
  <xr:revisionPtr revIDLastSave="0" documentId="13_ncr:1_{083436E5-449C-BB44-9A2B-18F49B81D775}" xr6:coauthVersionLast="47" xr6:coauthVersionMax="47" xr10:uidLastSave="{00000000-0000-0000-0000-000000000000}"/>
  <bookViews>
    <workbookView xWindow="0" yWindow="500" windowWidth="28800" windowHeight="16060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6" r:id="rId4"/>
    <sheet name="Edinburgh Research" sheetId="7" r:id="rId5"/>
    <sheet name="Successful US Plays" sheetId="8" r:id="rId6"/>
    <sheet name="Failed US Plays" sheetId="9" r:id="rId7"/>
    <sheet name="Descriptive Statistics" sheetId="10" r:id="rId8"/>
    <sheet name="Chart1" sheetId="11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2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0" l="1"/>
  <c r="B14" i="10"/>
  <c r="C13" i="10"/>
  <c r="C12" i="10"/>
  <c r="B13" i="10"/>
  <c r="B12" i="10"/>
  <c r="C7" i="10"/>
  <c r="B7" i="10"/>
  <c r="C6" i="10"/>
  <c r="C5" i="10"/>
  <c r="B6" i="10"/>
  <c r="B5" i="10"/>
  <c r="C11" i="10"/>
  <c r="C4" i="10"/>
  <c r="B11" i="10"/>
  <c r="B4" i="10"/>
  <c r="C10" i="10"/>
  <c r="C9" i="10"/>
  <c r="B10" i="10"/>
  <c r="B9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C3" i="7"/>
  <c r="C4" i="7"/>
  <c r="C5" i="7"/>
  <c r="C6" i="7"/>
  <c r="D2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<sst xmlns="http://schemas.openxmlformats.org/spreadsheetml/2006/main" count="38343" uniqueCount="8398">
  <si>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</si>
  <si>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</si>
  <si>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</si>
  <si>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</si>
  <si>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</si>
  <si>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</si>
  <si>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</si>
  <si>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</si>
  <si>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</si>
  <si>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</si>
  <si>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</si>
  <si>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</si>
  <si>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</si>
  <si>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</si>
  <si>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</si>
  <si>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</si>
  <si>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</si>
  <si>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</si>
  <si>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</si>
  <si>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</si>
  <si>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</si>
  <si>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</si>
  <si>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</si>
  <si>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</si>
  <si>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</si>
  <si>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</si>
  <si>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</si>
  <si>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</si>
  <si>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</si>
  <si>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</si>
  <si>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</si>
  <si>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</si>
  <si>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</si>
  <si>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</si>
  <si>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</si>
  <si>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</si>
  <si>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</si>
  <si>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</si>
  <si>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</si>
  <si>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</si>
  <si>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</si>
  <si>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</si>
  <si>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</si>
  <si>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</si>
  <si>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</si>
  <si>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</si>
  <si>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</si>
  <si>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</si>
  <si>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</si>
  <si>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</si>
  <si>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</si>
  <si>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</si>
  <si>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</si>
  <si>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</si>
  <si>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</si>
  <si>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</si>
  <si>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</si>
  <si>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</si>
  <si>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</si>
  <si>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</si>
  <si>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</si>
  <si>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</si>
  <si>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</si>
  <si>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</si>
  <si>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</si>
  <si>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</si>
  <si>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</si>
  <si>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</si>
  <si>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</si>
  <si>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</si>
  <si>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</si>
  <si>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</si>
  <si>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</si>
  <si>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</si>
  <si>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</si>
  <si>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</si>
  <si>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</si>
  <si>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</si>
  <si>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</si>
  <si>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</si>
  <si>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</si>
  <si>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</si>
  <si>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</si>
  <si>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</si>
  <si>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</si>
  <si>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</si>
  <si>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</si>
  <si>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</si>
  <si>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</si>
  <si>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</si>
  <si>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</si>
  <si>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</si>
  <si>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</si>
  <si>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</si>
  <si>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</si>
  <si>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</si>
  <si>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</si>
  <si>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</si>
  <si>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</si>
  <si>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</si>
  <si>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</si>
  <si>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</si>
  <si>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</si>
  <si>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</si>
  <si>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</si>
  <si>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</si>
  <si>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</si>
  <si>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</si>
  <si>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</si>
  <si>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</si>
  <si>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</si>
  <si>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</si>
  <si>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</si>
  <si>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</si>
  <si>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</si>
  <si>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</si>
  <si>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</si>
  <si>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</si>
  <si>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</si>
  <si>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</si>
  <si>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</si>
  <si>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</si>
  <si>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</si>
  <si>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</si>
  <si>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</si>
  <si>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</si>
  <si>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</si>
  <si>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</si>
  <si>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</si>
  <si>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</si>
  <si>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</si>
  <si>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</si>
  <si>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</si>
  <si>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</si>
  <si>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</si>
  <si>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</si>
  <si>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</si>
  <si>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</si>
  <si>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</si>
  <si>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</si>
  <si>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</si>
  <si>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</si>
  <si>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</si>
  <si>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</si>
  <si>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</si>
  <si>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</si>
  <si>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</si>
  <si>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</si>
  <si>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</si>
  <si>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</si>
  <si>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</si>
  <si>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</si>
  <si>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</si>
  <si>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</si>
  <si>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</si>
  <si>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</si>
  <si>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</si>
  <si>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</si>
  <si>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</si>
  <si>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</si>
  <si>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</si>
  <si>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</si>
  <si>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</si>
  <si>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</si>
  <si>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</si>
  <si>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</si>
  <si>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</si>
  <si>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</si>
  <si>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</si>
  <si>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</si>
  <si>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</si>
  <si>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</si>
  <si>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</si>
  <si>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</si>
  <si>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</si>
  <si>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</si>
  <si>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</si>
  <si>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</si>
  <si>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</si>
  <si>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</si>
  <si>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</si>
  <si>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</si>
  <si>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</si>
  <si>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</si>
  <si>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</si>
  <si>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</si>
  <si>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</si>
  <si>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</si>
  <si>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</si>
  <si>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</si>
  <si>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</si>
  <si>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</si>
  <si>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</si>
  <si>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</si>
  <si>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</si>
  <si>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</si>
  <si>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</si>
  <si>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</si>
  <si>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</si>
  <si>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</si>
  <si>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</si>
  <si>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</si>
  <si>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</si>
  <si>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</si>
  <si>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</si>
  <si>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</si>
  <si>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</si>
  <si>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</si>
  <si>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</si>
  <si>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</si>
  <si>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</si>
  <si>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</si>
  <si>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</si>
  <si>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</si>
  <si>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</si>
  <si>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</si>
  <si>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</si>
  <si>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</si>
  <si>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</si>
  <si>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</si>
  <si>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</si>
  <si>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</si>
  <si>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</si>
  <si>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</si>
  <si>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</si>
  <si>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</si>
  <si>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</si>
  <si>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</si>
  <si>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</si>
  <si>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</si>
  <si>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</si>
  <si>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</si>
  <si>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</si>
  <si>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</si>
  <si>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</si>
  <si>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</si>
  <si>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</si>
  <si>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</si>
  <si>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</si>
  <si>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</si>
  <si>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</si>
  <si>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</si>
  <si>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</si>
  <si>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</si>
  <si>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</si>
  <si>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</si>
  <si>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</si>
  <si>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</si>
  <si>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</si>
  <si>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</si>
  <si>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</si>
  <si>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</si>
  <si>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</si>
  <si>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</si>
  <si>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</si>
  <si>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</si>
  <si>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</si>
  <si>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</si>
  <si>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</si>
  <si>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</si>
  <si>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</si>
  <si>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</si>
  <si>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</si>
  <si>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</si>
  <si>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</si>
  <si>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</si>
  <si>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</si>
  <si>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</si>
  <si>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</si>
  <si>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</si>
  <si>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</si>
  <si>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</si>
  <si>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</si>
  <si>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</si>
  <si>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</si>
  <si>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</si>
  <si>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</si>
  <si>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</si>
  <si>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</si>
  <si>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</si>
  <si>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</si>
  <si>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</si>
  <si>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</si>
  <si>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</si>
  <si>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</si>
  <si>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</si>
  <si>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</si>
  <si>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</si>
  <si>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</si>
  <si>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</si>
  <si>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</si>
  <si>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</si>
  <si>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</si>
  <si>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</si>
  <si>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</si>
  <si>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</si>
  <si>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</si>
  <si>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</si>
  <si>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</si>
  <si>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</si>
  <si>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</si>
  <si>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</si>
  <si>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</si>
  <si>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</si>
  <si>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</si>
  <si>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</si>
  <si>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</si>
  <si>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</si>
  <si>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</si>
  <si>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</si>
  <si>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</si>
  <si>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</si>
  <si>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</si>
  <si>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</si>
  <si>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</si>
  <si>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</si>
  <si>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</si>
  <si>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</si>
  <si>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</si>
  <si>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</si>
  <si>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</si>
  <si>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</si>
  <si>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</si>
  <si>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</si>
  <si>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</si>
  <si>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</si>
  <si>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</si>
  <si>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</si>
  <si>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</si>
  <si>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</si>
  <si>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</si>
  <si>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</si>
  <si>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</si>
  <si>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</si>
  <si>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</si>
  <si>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</si>
  <si>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</si>
  <si>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</si>
  <si>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</si>
  <si>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</si>
  <si>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</si>
  <si>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</si>
  <si>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</si>
  <si>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</si>
  <si>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</si>
  <si>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</si>
  <si>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</si>
  <si>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</si>
  <si>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</si>
  <si>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</si>
  <si>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</si>
  <si>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</si>
  <si>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</si>
  <si>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</si>
  <si>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</si>
  <si>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</si>
  <si>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</si>
  <si>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</si>
  <si>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</si>
  <si>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</si>
  <si>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</si>
  <si>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</si>
  <si>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</si>
  <si>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</si>
  <si>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</si>
  <si>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</si>
  <si>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</si>
  <si>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</si>
  <si>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</si>
  <si>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</si>
  <si>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</si>
  <si>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</si>
  <si>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</si>
  <si>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</si>
  <si>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</si>
  <si>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</si>
  <si>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</si>
  <si>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</si>
  <si>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</si>
  <si>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</si>
  <si>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</si>
  <si>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</si>
  <si>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</si>
  <si>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</si>
  <si>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</si>
  <si>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</si>
  <si>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</si>
  <si>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</si>
  <si>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</si>
  <si>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</si>
  <si>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</si>
  <si>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</si>
  <si>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</si>
  <si>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</si>
  <si>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</si>
  <si>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</si>
  <si>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</si>
  <si>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</si>
  <si>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</si>
  <si>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</si>
  <si>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</si>
  <si>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</si>
  <si>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</si>
  <si>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</si>
  <si>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</si>
  <si>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</si>
  <si>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</si>
  <si>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</si>
  <si>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</si>
  <si>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</si>
  <si>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</si>
  <si>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</si>
  <si>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</si>
  <si>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</si>
  <si>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</si>
  <si>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</si>
  <si>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</si>
  <si>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</si>
  <si>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</si>
  <si>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</si>
  <si>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</si>
  <si>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</si>
  <si>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</si>
  <si>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</si>
  <si>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</si>
  <si>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</si>
  <si>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</si>
  <si>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</si>
  <si>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</si>
  <si>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</si>
  <si>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</si>
  <si>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</si>
  <si>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</si>
  <si>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</si>
  <si>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</si>
  <si>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</si>
  <si>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</si>
  <si>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</si>
  <si>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</si>
  <si>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</si>
  <si>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</si>
  <si>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</si>
  <si>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</si>
  <si>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</si>
  <si>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</si>
  <si>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</si>
  <si>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</si>
  <si>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</si>
  <si>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</si>
  <si>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</si>
  <si>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</si>
  <si>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</si>
  <si>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</si>
  <si>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</si>
  <si>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</si>
  <si>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</si>
  <si>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</si>
  <si>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</si>
  <si>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</si>
  <si>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</si>
  <si>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</si>
  <si>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</si>
  <si>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</si>
  <si>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</si>
  <si>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</si>
  <si>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</si>
  <si>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</si>
  <si>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</si>
  <si>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</si>
  <si>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</si>
  <si>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</si>
  <si>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</si>
  <si>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</si>
  <si>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</si>
  <si>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</si>
  <si>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</si>
  <si>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</si>
  <si>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</si>
  <si>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</si>
  <si>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</si>
  <si>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</si>
  <si>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</si>
  <si>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</si>
  <si>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</si>
  <si>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</si>
  <si>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</si>
  <si>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</si>
  <si>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</si>
  <si>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</si>
  <si>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</si>
  <si>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</si>
  <si>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</si>
  <si>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</si>
  <si>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</si>
  <si>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</si>
  <si>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</si>
  <si>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</si>
  <si>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</si>
  <si>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</si>
  <si>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</si>
  <si>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</si>
  <si>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</si>
  <si>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</si>
  <si>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</si>
  <si>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</si>
  <si>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</si>
  <si>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</si>
  <si>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</si>
  <si>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</si>
  <si>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</si>
  <si>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</si>
  <si>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</si>
  <si>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</si>
  <si>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</si>
  <si>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</si>
  <si>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</si>
  <si>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</si>
  <si>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</si>
  <si>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</si>
  <si>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</si>
  <si>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</si>
  <si>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</si>
  <si>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</si>
  <si>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</si>
  <si>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</si>
  <si>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</si>
  <si>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</si>
  <si>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</si>
  <si>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</si>
  <si>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</si>
  <si>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</si>
  <si>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</si>
  <si>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</si>
  <si>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</si>
  <si>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</si>
  <si>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</si>
  <si>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</si>
  <si>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</si>
  <si>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</si>
  <si>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</si>
  <si>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</si>
  <si>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</si>
  <si>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</si>
  <si>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</si>
  <si>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</si>
  <si>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</si>
  <si>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</si>
  <si>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</si>
  <si>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</si>
  <si>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</si>
  <si>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</si>
  <si>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</si>
  <si>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</si>
  <si>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</si>
  <si>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</si>
  <si>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</si>
  <si>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</si>
  <si>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</si>
  <si>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</si>
  <si>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</si>
  <si>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</si>
  <si>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</si>
  <si>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</si>
  <si>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</si>
  <si>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</si>
  <si>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</si>
  <si>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</si>
  <si>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</si>
  <si>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</si>
  <si>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</si>
  <si>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</si>
  <si>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</si>
  <si>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</si>
  <si>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</si>
  <si>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</si>
  <si>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</si>
  <si>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</si>
  <si>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</si>
  <si>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</si>
  <si>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</si>
  <si>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</si>
  <si>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</si>
  <si>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</si>
  <si>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</si>
  <si>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</si>
  <si>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</si>
  <si>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</si>
  <si>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</si>
  <si>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</si>
  <si>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</si>
  <si>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</si>
  <si>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</si>
  <si>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</si>
  <si>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</si>
  <si>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</si>
  <si>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</si>
  <si>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</si>
  <si>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</si>
  <si>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</si>
  <si>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</si>
  <si>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</si>
  <si>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</si>
  <si>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</si>
  <si>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</si>
  <si>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</si>
  <si>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</si>
  <si>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</si>
  <si>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</si>
  <si>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</si>
  <si>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</si>
  <si>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</si>
  <si>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</si>
  <si>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</si>
  <si>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</si>
  <si>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</si>
  <si>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</si>
  <si>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</si>
  <si>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</si>
  <si>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</si>
  <si>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</si>
  <si>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</si>
  <si>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</si>
  <si>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</si>
  <si>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</si>
  <si>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</si>
  <si>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</si>
  <si>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</si>
  <si>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</si>
  <si>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</si>
  <si>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</si>
  <si>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</si>
  <si>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</si>
  <si>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</si>
  <si>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</si>
  <si>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</si>
  <si>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</si>
  <si>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</si>
  <si>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</si>
  <si>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</si>
  <si>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</si>
  <si>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</si>
  <si>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</si>
  <si>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</si>
  <si>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</si>
  <si>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</si>
  <si>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</si>
  <si>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</si>
  <si>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</si>
  <si>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</si>
  <si>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</si>
  <si>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</si>
  <si>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</si>
  <si>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</si>
  <si>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</si>
  <si>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</si>
  <si>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</si>
  <si>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</si>
  <si>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</si>
  <si>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</si>
  <si>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</si>
  <si>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</si>
  <si>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</si>
  <si>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</si>
  <si>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</si>
  <si>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</si>
  <si>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</si>
  <si>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</si>
  <si>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</si>
  <si>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</si>
  <si>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</si>
  <si>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</si>
  <si>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</si>
  <si>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</si>
  <si>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</si>
  <si>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</si>
  <si>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</si>
  <si>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</si>
  <si>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</si>
  <si>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</si>
  <si>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</si>
  <si>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</si>
  <si>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</si>
  <si>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</si>
  <si>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</si>
  <si>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</si>
  <si>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</si>
  <si>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</si>
  <si>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</si>
  <si>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</si>
  <si>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</si>
  <si>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</si>
  <si>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</si>
  <si>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</si>
  <si>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</si>
  <si>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</si>
  <si>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</si>
  <si>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</si>
  <si>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</si>
  <si>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</si>
  <si>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</si>
  <si>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</si>
  <si>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</si>
  <si>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</si>
  <si>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</si>
  <si>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</si>
  <si>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</si>
  <si>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</si>
  <si>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</si>
  <si>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</si>
  <si>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</si>
  <si>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</si>
  <si>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</si>
  <si>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</si>
  <si>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</si>
  <si>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</si>
  <si>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</si>
  <si>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</si>
  <si>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</si>
  <si>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</si>
  <si>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</si>
  <si>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</si>
  <si>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</si>
  <si>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</si>
  <si>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</si>
  <si>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</si>
  <si>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</si>
  <si>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</si>
  <si>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</si>
  <si>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</si>
  <si>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</si>
  <si>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</si>
  <si>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</si>
  <si>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</si>
  <si>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</si>
  <si>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</si>
  <si>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</si>
  <si>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</si>
  <si>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</si>
  <si>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</si>
  <si>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</si>
  <si>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</si>
  <si>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</si>
  <si>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</si>
  <si>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</si>
  <si>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</si>
  <si>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</si>
  <si>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</si>
  <si>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</si>
  <si>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</si>
  <si>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</si>
  <si>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</si>
  <si>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</si>
  <si>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</si>
  <si>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</si>
  <si>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</si>
  <si>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</si>
  <si>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</si>
  <si>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</si>
  <si>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</si>
  <si>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</si>
  <si>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</si>
  <si>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</si>
  <si>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</si>
  <si>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</si>
  <si>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</si>
  <si>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</si>
  <si>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</si>
  <si>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</si>
  <si>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</si>
  <si>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</si>
  <si>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</si>
  <si>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</si>
  <si>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</si>
  <si>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</si>
  <si>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</si>
  <si>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</si>
  <si>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</si>
  <si>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</si>
  <si>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</si>
  <si>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</si>
  <si>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</si>
  <si>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</si>
  <si>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</si>
  <si>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</si>
  <si>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</si>
  <si>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</si>
  <si>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</si>
  <si>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</si>
  <si>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</si>
  <si>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</si>
  <si>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</si>
  <si>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</si>
  <si>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</si>
  <si>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</si>
  <si>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</si>
  <si>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</si>
  <si>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</si>
  <si>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</si>
  <si>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</si>
  <si>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</si>
  <si>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</si>
  <si>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</si>
  <si>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</si>
  <si>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</si>
  <si>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</si>
  <si>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</si>
  <si>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</si>
  <si>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</si>
  <si>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</si>
  <si>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</si>
  <si>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</si>
  <si>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</si>
  <si>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</si>
  <si>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</si>
  <si>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</si>
  <si>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</si>
  <si>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</si>
  <si>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</si>
  <si>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</si>
  <si>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</si>
  <si>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</si>
  <si>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</si>
  <si>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</si>
  <si>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</si>
  <si>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</si>
  <si>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</si>
  <si>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</si>
  <si>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</si>
  <si>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</si>
  <si>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</si>
  <si>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</si>
  <si>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</si>
  <si>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</si>
  <si>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</si>
  <si>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</si>
  <si>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</si>
  <si>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</si>
  <si>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</si>
  <si>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</si>
  <si>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</si>
  <si>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</si>
  <si>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</si>
  <si>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</si>
  <si>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</si>
  <si>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</si>
  <si>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</si>
  <si>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</si>
  <si>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</si>
  <si>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</si>
  <si>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</si>
  <si>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</si>
  <si>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</si>
  <si>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</si>
  <si>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</si>
  <si>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</si>
  <si>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</si>
  <si>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</si>
  <si>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</si>
  <si>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</si>
  <si>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</si>
  <si>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</si>
  <si>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</si>
  <si>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</si>
  <si>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</si>
  <si>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</si>
  <si>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</si>
  <si>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</si>
  <si>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</si>
  <si>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</si>
  <si>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</si>
  <si>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</si>
  <si>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</si>
  <si>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</si>
  <si>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</si>
  <si>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</si>
  <si>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</si>
  <si>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</si>
  <si>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</si>
  <si>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</si>
  <si>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</si>
  <si>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</si>
  <si>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</si>
  <si>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</si>
  <si>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</si>
  <si>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</si>
  <si>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</si>
  <si>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</si>
  <si>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</si>
  <si>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</si>
  <si>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</si>
  <si>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</si>
  <si>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</si>
  <si>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</si>
  <si>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</si>
  <si>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</si>
  <si>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</si>
  <si>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</si>
  <si>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</si>
  <si>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</si>
  <si>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</si>
  <si>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</si>
  <si>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</si>
  <si>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</si>
  <si>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</si>
  <si>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</si>
  <si>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</si>
  <si>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</si>
  <si>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</si>
  <si>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</si>
  <si>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</si>
  <si>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</si>
  <si>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</si>
  <si>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</si>
  <si>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</si>
  <si>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</si>
  <si>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</si>
  <si>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</si>
  <si>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</si>
  <si>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</si>
  <si>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</si>
  <si>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</si>
  <si>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</si>
  <si>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</si>
  <si>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</si>
  <si>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</si>
  <si>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</si>
  <si>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</si>
  <si>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</si>
  <si>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</si>
  <si>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</si>
  <si>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</si>
  <si>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</si>
  <si>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</si>
  <si>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</si>
  <si>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</si>
  <si>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</si>
  <si>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</si>
  <si>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</si>
  <si>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</si>
  <si>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</si>
  <si>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</si>
  <si>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</si>
  <si>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</si>
  <si>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</si>
  <si>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</si>
  <si>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</si>
  <si>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</si>
  <si>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</si>
  <si>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</si>
  <si>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</si>
  <si>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</si>
  <si>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</si>
  <si>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</si>
  <si>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</si>
  <si>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</si>
  <si>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</si>
  <si>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</si>
  <si>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</si>
  <si>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</si>
  <si>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</si>
  <si>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</si>
  <si>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</si>
  <si>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</si>
  <si>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</si>
  <si>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</si>
  <si>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</si>
  <si>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</si>
  <si>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</si>
  <si>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</si>
  <si>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</si>
  <si>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</si>
  <si>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</si>
  <si>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</si>
  <si>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</si>
  <si>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</si>
  <si>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</si>
  <si>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</si>
  <si>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</si>
  <si>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</si>
  <si>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</si>
  <si>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</si>
  <si>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</si>
  <si>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</si>
  <si>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</si>
  <si>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</si>
  <si>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</si>
  <si>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</si>
  <si>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</si>
  <si>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</si>
  <si>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</si>
  <si>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</si>
  <si>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</si>
  <si>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</si>
  <si>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</si>
  <si>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</si>
  <si>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</si>
  <si>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</si>
  <si>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</si>
  <si>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</si>
  <si>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</si>
  <si>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</si>
  <si>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</si>
  <si>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</si>
  <si>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</si>
  <si>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</si>
  <si>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</si>
  <si>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</si>
  <si>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</si>
  <si>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</si>
  <si>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</si>
  <si>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</si>
  <si>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</si>
  <si>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</si>
  <si>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</si>
  <si>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</si>
  <si>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</si>
  <si>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</si>
  <si>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</si>
  <si>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</si>
  <si>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</si>
  <si>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</si>
  <si>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</si>
  <si>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</si>
  <si>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</si>
  <si>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</si>
  <si>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</si>
  <si>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</si>
  <si>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</si>
  <si>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</si>
  <si>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</si>
  <si>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</si>
  <si>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</si>
  <si>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</si>
  <si>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</si>
  <si>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</si>
  <si>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</si>
  <si>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</si>
  <si>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</si>
  <si>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</si>
  <si>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</si>
  <si>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</si>
  <si>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</si>
  <si>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</si>
  <si>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</si>
  <si>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</si>
  <si>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</si>
  <si>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</si>
  <si>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</si>
  <si>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</si>
  <si>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</si>
  <si>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</si>
  <si>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</si>
  <si>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</si>
  <si>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</si>
  <si>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</si>
  <si>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</si>
  <si>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</si>
  <si>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</si>
  <si>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</si>
  <si>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</si>
  <si>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</si>
  <si>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</si>
  <si>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</si>
  <si>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</si>
  <si>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</si>
  <si>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</si>
  <si>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</si>
  <si>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</si>
  <si>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</si>
  <si>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</si>
  <si>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</si>
  <si>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</si>
  <si>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</si>
  <si>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</si>
  <si>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</si>
  <si>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</si>
  <si>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</si>
  <si>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</si>
  <si>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</si>
  <si>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</si>
  <si>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</si>
  <si>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</si>
  <si>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</si>
  <si>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</si>
  <si>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</si>
  <si>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</si>
  <si>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</si>
  <si>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</si>
  <si>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</si>
  <si>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</si>
  <si>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</si>
  <si>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</si>
  <si>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</si>
  <si>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</si>
  <si>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</si>
  <si>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</si>
  <si>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</si>
  <si>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</si>
  <si>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</si>
  <si>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</si>
  <si>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</si>
  <si>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</si>
  <si>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</si>
  <si>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</si>
  <si>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</si>
  <si>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</si>
  <si>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</si>
  <si>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</si>
  <si>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</si>
  <si>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</si>
  <si>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</si>
  <si>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</si>
  <si>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</si>
  <si>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</si>
  <si>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</si>
  <si>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</si>
  <si>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</si>
  <si>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</si>
  <si>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</si>
  <si>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</si>
  <si>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</si>
  <si>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</si>
  <si>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</si>
  <si>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</si>
  <si>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</si>
  <si>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</si>
  <si>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</si>
  <si>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</si>
  <si>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</si>
  <si>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</si>
  <si>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</si>
  <si>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</si>
  <si>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</si>
  <si>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</si>
  <si>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</si>
  <si>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</si>
  <si>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</si>
  <si>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</si>
  <si>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</si>
  <si>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</si>
  <si>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</si>
  <si>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</si>
  <si>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</si>
  <si>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</si>
  <si>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</si>
  <si>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</si>
  <si>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</si>
  <si>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</si>
  <si>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</si>
  <si>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</si>
  <si>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</si>
  <si>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</si>
  <si>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</si>
  <si>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</si>
  <si>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</si>
  <si>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</si>
  <si>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</si>
  <si>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</si>
  <si>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</si>
  <si>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</si>
  <si>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</si>
  <si>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</si>
  <si>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</si>
  <si>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</si>
  <si>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</si>
  <si>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</si>
  <si>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</si>
  <si>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</si>
  <si>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</si>
  <si>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</si>
  <si>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</si>
  <si>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</si>
  <si>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</si>
  <si>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</si>
  <si>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</si>
  <si>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</si>
  <si>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</si>
  <si>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</si>
  <si>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</si>
  <si>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</si>
  <si>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</si>
  <si>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</si>
  <si>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</si>
  <si>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</si>
  <si>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</si>
  <si>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</si>
  <si>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</si>
  <si>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</si>
  <si>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</si>
  <si>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</si>
  <si>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</si>
  <si>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</si>
  <si>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</si>
  <si>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</si>
  <si>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</si>
  <si>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</si>
  <si>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</si>
  <si>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</si>
  <si>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</si>
  <si>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</si>
  <si>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</si>
  <si>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</si>
  <si>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</si>
  <si>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</si>
  <si>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</si>
  <si>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</si>
  <si>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</si>
  <si>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</si>
  <si>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</si>
  <si>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</si>
  <si>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</si>
  <si>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</si>
  <si>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</si>
  <si>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</si>
  <si>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</si>
  <si>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</si>
  <si>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</si>
  <si>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</si>
  <si>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</si>
  <si>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</si>
  <si>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</si>
  <si>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</si>
  <si>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</si>
  <si>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</si>
  <si>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</si>
  <si>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</si>
  <si>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</si>
  <si>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</si>
  <si>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</si>
  <si>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</si>
  <si>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</si>
  <si>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</si>
  <si>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</si>
  <si>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</si>
  <si>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</si>
  <si>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</si>
  <si>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</si>
  <si>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</si>
  <si>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</si>
  <si>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</si>
  <si>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</si>
  <si>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</si>
  <si>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</si>
  <si>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</si>
  <si>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</si>
  <si>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</si>
  <si>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</si>
  <si>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</si>
  <si>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</si>
  <si>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</si>
  <si>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</si>
  <si>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</si>
  <si>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</si>
  <si>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</si>
  <si>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</si>
  <si>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</si>
  <si>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</si>
  <si>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</si>
  <si>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</si>
  <si>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</si>
  <si>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</si>
  <si>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</si>
  <si>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</si>
  <si>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</si>
  <si>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</si>
  <si>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</si>
  <si>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</si>
  <si>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</si>
  <si>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</si>
  <si>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</si>
  <si>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</si>
  <si>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</si>
  <si>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</si>
  <si>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</si>
  <si>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</si>
  <si>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</si>
  <si>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</si>
  <si>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</si>
  <si>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</si>
  <si>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</si>
  <si>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</si>
  <si>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</si>
  <si>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</si>
  <si>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</si>
  <si>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</si>
  <si>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</si>
  <si>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</si>
  <si>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</si>
  <si>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</si>
  <si>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</si>
  <si>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</si>
  <si>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</si>
  <si>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</si>
  <si>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</si>
  <si>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</si>
  <si>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</si>
  <si>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</si>
  <si>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</si>
  <si>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</si>
  <si>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</si>
  <si>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</si>
  <si>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</si>
  <si>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</si>
  <si>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</si>
  <si>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</si>
  <si>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</si>
  <si>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</si>
  <si>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</si>
  <si>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</si>
  <si>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</si>
  <si>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</si>
  <si>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</si>
  <si>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</si>
  <si>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</si>
  <si>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</si>
  <si>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</si>
  <si>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</si>
  <si>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</si>
  <si>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</si>
  <si>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</si>
  <si>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</si>
  <si>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</si>
  <si>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</si>
  <si>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</si>
  <si>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</si>
  <si>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</si>
  <si>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</si>
  <si>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</si>
  <si>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</si>
  <si>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</si>
  <si>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</si>
  <si>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</si>
  <si>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</si>
  <si>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</si>
  <si>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</si>
  <si>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</si>
  <si>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</si>
  <si>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</si>
  <si>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</si>
  <si>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</si>
  <si>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</si>
  <si>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</si>
  <si>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</si>
  <si>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</si>
  <si>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</si>
  <si>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</si>
  <si>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</si>
  <si>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</si>
  <si>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</si>
  <si>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</si>
  <si>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</si>
  <si>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</si>
  <si>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</si>
  <si>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</si>
  <si>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</si>
  <si>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</si>
  <si>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</si>
  <si>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</si>
  <si>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</si>
  <si>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</si>
  <si>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</si>
  <si>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</si>
  <si>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</si>
  <si>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</si>
  <si>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</si>
  <si>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</si>
  <si>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</si>
  <si>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</si>
  <si>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</si>
  <si>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</si>
  <si>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</si>
  <si>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</si>
  <si>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</si>
  <si>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</si>
  <si>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</si>
  <si>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</si>
  <si>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</si>
  <si>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</si>
  <si>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</si>
  <si>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</si>
  <si>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</si>
  <si>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</si>
  <si>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</si>
  <si>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</si>
  <si>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</si>
  <si>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</si>
  <si>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</si>
  <si>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</si>
  <si>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</si>
  <si>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</si>
  <si>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</si>
  <si>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</si>
  <si>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</si>
  <si>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</si>
  <si>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</si>
  <si>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</si>
  <si>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</si>
  <si>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</si>
  <si>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</si>
  <si>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</si>
  <si>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</si>
  <si>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</si>
  <si>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</si>
  <si>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</si>
  <si>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</si>
  <si>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</si>
  <si>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</si>
  <si>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</si>
  <si>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</si>
  <si>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</si>
  <si>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</si>
  <si>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</si>
  <si>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</si>
  <si>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</si>
  <si>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</si>
  <si>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</si>
  <si>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</si>
  <si>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</si>
  <si>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</si>
  <si>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</si>
  <si>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</si>
  <si>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</si>
  <si>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</si>
  <si>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</si>
  <si>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</si>
  <si>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</si>
  <si>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</si>
  <si>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</si>
  <si>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</si>
  <si>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</si>
  <si>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</si>
  <si>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</si>
  <si>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</si>
  <si>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</si>
  <si>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</si>
  <si>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</si>
  <si>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</si>
  <si>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</si>
  <si>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</si>
  <si>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</si>
  <si>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</si>
  <si>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</si>
  <si>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</si>
  <si>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</si>
  <si>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</si>
  <si>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</si>
  <si>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</si>
  <si>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</si>
  <si>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</si>
  <si>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</si>
  <si>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</si>
  <si>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</si>
  <si>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</si>
  <si>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</si>
  <si>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</si>
  <si>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</si>
  <si>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</si>
  <si>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</si>
  <si>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</si>
  <si>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</si>
  <si>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</si>
  <si>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</si>
  <si>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</si>
  <si>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</si>
  <si>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</si>
  <si>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</si>
  <si>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</si>
  <si>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</si>
  <si>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</si>
  <si>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</si>
  <si>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</si>
  <si>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</si>
  <si>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</si>
  <si>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</si>
  <si>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</si>
  <si>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</si>
  <si>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</si>
  <si>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</si>
  <si>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</si>
  <si>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</si>
  <si>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</si>
  <si>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</si>
  <si>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</si>
  <si>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</si>
  <si>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</si>
  <si>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</si>
  <si>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</si>
  <si>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</si>
  <si>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</si>
  <si>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</si>
  <si>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</si>
  <si>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</si>
  <si>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</si>
  <si>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</si>
  <si>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</si>
  <si>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</si>
  <si>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</si>
  <si>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</si>
  <si>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</si>
  <si>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</si>
  <si>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</si>
  <si>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</si>
  <si>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</si>
  <si>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</si>
  <si>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</si>
  <si>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</si>
  <si>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</si>
  <si>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</si>
  <si>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</si>
  <si>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</si>
  <si>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</si>
  <si>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</si>
  <si>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</si>
  <si>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</si>
  <si>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</si>
  <si>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</si>
  <si>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</si>
  <si>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</si>
  <si>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</si>
  <si>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</si>
  <si>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</si>
  <si>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</si>
  <si>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</si>
  <si>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</si>
  <si>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</si>
  <si>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</si>
  <si>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</si>
  <si>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</si>
  <si>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</si>
  <si>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</si>
  <si>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</si>
  <si>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</si>
  <si>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</si>
  <si>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</si>
  <si>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</si>
  <si>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</si>
  <si>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</si>
  <si>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</si>
  <si>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</si>
  <si>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</si>
  <si>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</si>
  <si>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</si>
  <si>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</si>
  <si>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</si>
  <si>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</si>
  <si>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</si>
  <si>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</si>
  <si>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</si>
  <si>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</si>
  <si>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</si>
  <si>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</si>
  <si>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</si>
  <si>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</si>
  <si>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</si>
  <si>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</si>
  <si>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</si>
  <si>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</si>
  <si>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</si>
  <si>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</si>
  <si>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</si>
  <si>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</si>
  <si>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</si>
  <si>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</si>
  <si>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</si>
  <si>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</si>
  <si>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</si>
  <si>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</si>
  <si>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</si>
  <si>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</si>
  <si>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</si>
  <si>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</si>
  <si>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</si>
  <si>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</si>
  <si>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</si>
  <si>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</si>
  <si>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</si>
  <si>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</si>
  <si>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</si>
  <si>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</si>
  <si>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</si>
  <si>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</si>
  <si>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</si>
  <si>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</si>
  <si>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</si>
  <si>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</si>
  <si>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</si>
  <si>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</si>
  <si>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</si>
  <si>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</si>
  <si>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</si>
  <si>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</si>
  <si>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</si>
  <si>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</si>
  <si>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</si>
  <si>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</si>
  <si>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</si>
  <si>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</si>
  <si>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</si>
  <si>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</si>
  <si>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</si>
  <si>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</si>
  <si>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</si>
  <si>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</si>
  <si>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</si>
  <si>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</si>
  <si>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</si>
  <si>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</si>
  <si>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</si>
  <si>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</si>
  <si>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</si>
  <si>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</si>
  <si>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</si>
  <si>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</si>
  <si>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</si>
  <si>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</si>
  <si>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</si>
  <si>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</si>
  <si>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</si>
  <si>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</si>
  <si>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</si>
  <si>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</si>
  <si>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</si>
  <si>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</si>
  <si>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</si>
  <si>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</si>
  <si>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</si>
  <si>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</si>
  <si>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</si>
  <si>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</si>
  <si>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</si>
  <si>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</si>
  <si>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</si>
  <si>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</si>
  <si>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</si>
  <si>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</si>
  <si>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</si>
  <si>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</si>
  <si>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</si>
  <si>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</si>
  <si>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</si>
  <si>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</si>
  <si>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</si>
  <si>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</si>
  <si>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</si>
  <si>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</si>
  <si>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</si>
  <si>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</si>
  <si>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</si>
  <si>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</si>
  <si>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</si>
  <si>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</si>
  <si>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</si>
  <si>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</si>
  <si>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</si>
  <si>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</si>
  <si>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</si>
  <si>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</si>
  <si>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</si>
  <si>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</si>
  <si>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</si>
  <si>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</si>
  <si>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</si>
  <si>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</si>
  <si>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</si>
  <si>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</si>
  <si>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</si>
  <si>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</si>
  <si>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</si>
  <si>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</si>
  <si>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</si>
  <si>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</si>
  <si>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</si>
  <si>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</si>
  <si>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</si>
  <si>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</si>
  <si>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</si>
  <si>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</si>
  <si>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</si>
  <si>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</si>
  <si>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</si>
  <si>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</si>
  <si>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</si>
  <si>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</si>
  <si>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</si>
  <si>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</si>
  <si>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</si>
  <si>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</si>
  <si>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</si>
  <si>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</si>
  <si>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</si>
  <si>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</si>
  <si>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</si>
  <si>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</si>
  <si>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</si>
  <si>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</si>
  <si>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</si>
  <si>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</si>
  <si>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</si>
  <si>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</si>
  <si>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</si>
  <si>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</si>
  <si>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</si>
  <si>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</si>
  <si>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</si>
  <si>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</si>
  <si>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</si>
  <si>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</si>
  <si>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</si>
  <si>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</si>
  <si>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</si>
  <si>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</si>
  <si>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</si>
  <si>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</si>
  <si>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</si>
  <si>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</si>
  <si>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</si>
  <si>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</si>
  <si>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</si>
  <si>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</si>
  <si>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</si>
  <si>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</si>
  <si>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</si>
  <si>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</si>
  <si>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</si>
  <si>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</si>
  <si>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</si>
  <si>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</si>
  <si>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</si>
  <si>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</si>
  <si>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</si>
  <si>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</si>
  <si>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</si>
  <si>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</si>
  <si>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</si>
  <si>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</si>
  <si>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</si>
  <si>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</si>
  <si>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</si>
  <si>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</si>
  <si>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</si>
  <si>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</si>
  <si>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</si>
  <si>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</si>
  <si>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</si>
  <si>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</si>
  <si>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</si>
  <si>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</si>
  <si>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</si>
  <si>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</si>
  <si>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</si>
  <si>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</si>
  <si>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</si>
  <si>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</si>
  <si>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</si>
  <si>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</si>
  <si>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</si>
  <si>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</si>
  <si>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</si>
  <si>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</si>
  <si>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</si>
  <si>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</si>
  <si>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</si>
  <si>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</si>
  <si>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</si>
  <si>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</si>
  <si>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</si>
  <si>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</si>
  <si>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</si>
  <si>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</si>
  <si>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</si>
  <si>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</si>
  <si>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</si>
  <si>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</si>
  <si>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</si>
  <si>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</si>
  <si>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</si>
  <si>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</si>
  <si>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</si>
  <si>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</si>
  <si>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</si>
  <si>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</si>
  <si>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</si>
  <si>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</si>
  <si>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</si>
  <si>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</si>
  <si>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</si>
  <si>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</si>
  <si>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</si>
  <si>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</si>
  <si>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</si>
  <si>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</si>
  <si>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</si>
  <si>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</si>
  <si>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</si>
  <si>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</si>
  <si>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</si>
  <si>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</si>
  <si>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</si>
  <si>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</si>
  <si>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</si>
  <si>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</si>
  <si>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</si>
  <si>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</si>
  <si>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</si>
  <si>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</si>
  <si>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</si>
  <si>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</si>
  <si>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</si>
  <si>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</si>
  <si>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</si>
  <si>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</si>
  <si>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</si>
  <si>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</si>
  <si>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</si>
  <si>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</si>
  <si>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</si>
  <si>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</si>
  <si>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</si>
  <si>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</si>
  <si>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</si>
  <si>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</si>
  <si>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</si>
  <si>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</si>
  <si>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</si>
  <si>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</si>
  <si>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</si>
  <si>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</si>
  <si>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</si>
  <si>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</si>
  <si>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</si>
  <si>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</si>
  <si>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</si>
  <si>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</si>
  <si>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</si>
  <si>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</si>
  <si>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</si>
  <si>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</si>
  <si>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</si>
  <si>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</si>
  <si>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</si>
  <si>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</si>
  <si>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</si>
  <si>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</si>
  <si>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</si>
  <si>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</si>
  <si>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</si>
  <si>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</si>
  <si>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</si>
  <si>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</si>
  <si>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</si>
  <si>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</si>
  <si>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</si>
  <si>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</si>
  <si>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</si>
  <si>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</si>
  <si>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</si>
  <si>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</si>
  <si>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</si>
  <si>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</si>
  <si>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</si>
  <si>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</si>
  <si>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</si>
  <si>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</si>
  <si>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</si>
  <si>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</si>
  <si>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</si>
  <si>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</si>
  <si>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</si>
  <si>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</si>
  <si>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</si>
  <si>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</si>
  <si>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</si>
  <si>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</si>
  <si>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</si>
  <si>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</si>
  <si>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</si>
  <si>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</si>
  <si>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</si>
  <si>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</si>
  <si>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</si>
  <si>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</si>
  <si>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</si>
  <si>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</si>
  <si>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</si>
  <si>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</si>
  <si>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</si>
  <si>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</si>
  <si>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</si>
  <si>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</si>
  <si>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</si>
  <si>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</si>
  <si>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</si>
  <si>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</si>
  <si>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</si>
  <si>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</si>
  <si>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</si>
  <si>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</si>
  <si>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</si>
  <si>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</si>
  <si>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</si>
  <si>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</si>
  <si>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</si>
  <si>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</si>
  <si>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</si>
  <si>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</si>
  <si>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</si>
  <si>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</si>
  <si>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</si>
  <si>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</si>
  <si>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</si>
  <si>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</si>
  <si>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</si>
  <si>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</si>
  <si>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</si>
  <si>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</si>
  <si>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</si>
  <si>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</si>
  <si>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</si>
  <si>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</si>
  <si>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</si>
  <si>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</si>
  <si>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</si>
  <si>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</si>
  <si>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</si>
  <si>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</si>
  <si>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</si>
  <si>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</si>
  <si>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</si>
  <si>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</si>
  <si>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</si>
  <si>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</si>
  <si>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</si>
  <si>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</si>
  <si>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</si>
  <si>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</si>
  <si>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</si>
  <si>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</si>
  <si>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</si>
  <si>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</si>
  <si>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</si>
  <si>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</si>
  <si>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</si>
  <si>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</si>
  <si>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</si>
  <si>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</si>
  <si>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</si>
  <si>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</si>
  <si>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</si>
  <si>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</si>
  <si>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</si>
  <si>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</si>
  <si>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</si>
  <si>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</si>
  <si>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</si>
  <si>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</si>
  <si>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</si>
  <si>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</si>
  <si>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</si>
  <si>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</si>
  <si>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</si>
  <si>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</si>
  <si>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</si>
  <si>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</si>
  <si>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</si>
  <si>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</si>
  <si>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</si>
  <si>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</si>
  <si>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</si>
  <si>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</si>
  <si>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</si>
  <si>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</si>
  <si>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</si>
  <si>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</si>
  <si>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</si>
  <si>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</si>
  <si>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</si>
  <si>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</si>
  <si>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</si>
  <si>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</si>
  <si>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</si>
  <si>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</si>
  <si>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</si>
  <si>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</si>
  <si>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</si>
  <si>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</si>
  <si>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</si>
  <si>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</si>
  <si>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</si>
  <si>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</si>
  <si>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</si>
  <si>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</si>
  <si>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</si>
  <si>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</si>
  <si>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</si>
  <si>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</si>
  <si>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</si>
  <si>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</si>
  <si>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</si>
  <si>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</si>
  <si>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</si>
  <si>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</si>
  <si>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</si>
  <si>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</si>
  <si>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</si>
  <si>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</si>
  <si>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</si>
  <si>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</si>
  <si>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</si>
  <si>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</si>
  <si>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</si>
  <si>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</si>
  <si>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</si>
  <si>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</si>
  <si>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</si>
  <si>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</si>
  <si>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</si>
  <si>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</si>
  <si>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</si>
  <si>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</si>
  <si>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</si>
  <si>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</si>
  <si>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</si>
  <si>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</si>
  <si>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</si>
  <si>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</si>
  <si>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</si>
  <si>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</si>
  <si>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</si>
  <si>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</si>
  <si>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</si>
  <si>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</si>
  <si>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</si>
  <si>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</si>
  <si>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</si>
  <si>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</si>
  <si>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</si>
  <si>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</si>
  <si>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</si>
  <si>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</si>
  <si>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</si>
  <si>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</si>
  <si>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</si>
  <si>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</si>
  <si>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</si>
  <si>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</si>
  <si>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</si>
  <si>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</si>
  <si>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</si>
  <si>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</si>
  <si>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</si>
  <si>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</si>
  <si>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</si>
  <si>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</si>
  <si>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</si>
  <si>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</si>
  <si>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</si>
  <si>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</si>
  <si>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</si>
  <si>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</si>
  <si>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</si>
  <si>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</si>
  <si>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</si>
  <si>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</si>
  <si>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</si>
  <si>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</si>
  <si>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</si>
  <si>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</si>
  <si>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</si>
  <si>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</si>
  <si>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</si>
  <si>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</si>
  <si>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</si>
  <si>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</si>
  <si>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</si>
  <si>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</si>
  <si>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</si>
  <si>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</si>
  <si>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</si>
  <si>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</si>
  <si>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</si>
  <si>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</si>
  <si>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</si>
  <si>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</si>
  <si>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</si>
  <si>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</si>
  <si>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</si>
  <si>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</si>
  <si>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</si>
  <si>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</si>
  <si>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</si>
  <si>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</si>
  <si>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</si>
  <si>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</si>
  <si>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</si>
  <si>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</si>
  <si>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</si>
  <si>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</si>
  <si>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</si>
  <si>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</si>
  <si>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</si>
  <si>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</si>
  <si>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</si>
  <si>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</si>
  <si>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</si>
  <si>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</si>
  <si>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</si>
  <si>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</si>
  <si>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</si>
  <si>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</si>
  <si>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</si>
  <si>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</si>
  <si>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</si>
  <si>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</si>
  <si>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</si>
  <si>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</si>
  <si>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</si>
  <si>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</si>
  <si>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</si>
  <si>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</si>
  <si>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</si>
  <si>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</si>
  <si>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</si>
  <si>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</si>
  <si>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</si>
  <si>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</si>
  <si>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</si>
  <si>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</si>
  <si>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</si>
  <si>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</si>
  <si>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</si>
  <si>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</si>
  <si>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</si>
  <si>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</si>
  <si>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</si>
  <si>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</si>
  <si>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</si>
  <si>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</si>
  <si>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</si>
  <si>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</si>
  <si>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</si>
  <si>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</si>
  <si>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</si>
  <si>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</si>
  <si>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</si>
  <si>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</si>
  <si>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</si>
  <si>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</si>
  <si>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</si>
  <si>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</si>
  <si>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</si>
  <si>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</si>
  <si>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</si>
  <si>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</si>
  <si>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</si>
  <si>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</si>
  <si>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</si>
  <si>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</si>
  <si>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</si>
  <si>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</si>
  <si>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</si>
  <si>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</si>
  <si>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</si>
  <si>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</si>
  <si>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</si>
  <si>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</si>
  <si>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</si>
  <si>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</si>
  <si>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</si>
  <si>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</si>
  <si>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</si>
  <si>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</si>
  <si>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</si>
  <si>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</si>
  <si>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</si>
  <si>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</si>
  <si>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</si>
  <si>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</si>
  <si>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</si>
  <si>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</si>
  <si>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</si>
  <si>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</si>
  <si>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</si>
  <si>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</si>
  <si>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</si>
  <si>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</si>
  <si>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</si>
  <si>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</si>
  <si>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</si>
  <si>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</si>
  <si>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</si>
  <si>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</si>
  <si>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</si>
  <si>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</si>
  <si>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</si>
  <si>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</si>
  <si>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</si>
  <si>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</si>
  <si>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</si>
  <si>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</si>
  <si>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</si>
  <si>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</si>
  <si>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</si>
  <si>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</si>
  <si>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</si>
  <si>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</si>
  <si>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</si>
  <si>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</si>
  <si>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</si>
  <si>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</si>
  <si>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</si>
  <si>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</si>
  <si>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</si>
  <si>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</si>
  <si>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</si>
  <si>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</si>
  <si>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</si>
  <si>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</si>
  <si>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</si>
  <si>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</si>
  <si>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</si>
  <si>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</si>
  <si>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</si>
  <si>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</si>
  <si>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</si>
  <si>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</si>
  <si>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</si>
  <si>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</si>
  <si>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</si>
  <si>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</si>
  <si>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</si>
  <si>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</si>
  <si>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</si>
  <si>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</si>
  <si>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</si>
  <si>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</si>
  <si>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</si>
  <si>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</si>
  <si>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</si>
  <si>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</si>
  <si>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</si>
  <si>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</si>
  <si>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</si>
  <si>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</si>
  <si>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</si>
  <si>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</si>
  <si>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</si>
  <si>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</si>
  <si>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</si>
  <si>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</si>
  <si>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</si>
  <si>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</si>
  <si>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</si>
  <si>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</si>
  <si>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</si>
  <si>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</si>
  <si>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</si>
  <si>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</si>
  <si>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</si>
  <si>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</si>
  <si>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</si>
  <si>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</si>
  <si>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</si>
  <si>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</si>
  <si>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</si>
  <si>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</si>
  <si>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</si>
  <si>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</si>
  <si>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</si>
  <si>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</si>
  <si>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</si>
  <si>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</si>
  <si>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</si>
  <si>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</si>
  <si>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</si>
  <si>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</si>
  <si>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</si>
  <si>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</si>
  <si>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</si>
  <si>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</si>
  <si>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</si>
  <si>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</si>
  <si>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</si>
  <si>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</si>
  <si>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</si>
  <si>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</si>
  <si>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</si>
  <si>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</si>
  <si>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</si>
  <si>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</si>
  <si>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</si>
  <si>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</si>
  <si>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</si>
  <si>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</si>
  <si>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</si>
  <si>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</si>
  <si>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</si>
  <si>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</si>
  <si>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</si>
  <si>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</si>
  <si>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</si>
  <si>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</si>
  <si>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</si>
  <si>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</si>
  <si>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</si>
  <si>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</si>
  <si>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</si>
  <si>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</si>
  <si>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</si>
  <si>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</si>
  <si>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</si>
  <si>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</si>
  <si>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</si>
  <si>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</si>
  <si>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</si>
  <si>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</si>
  <si>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</si>
  <si>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</si>
  <si>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</si>
  <si>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</si>
  <si>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</si>
  <si>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</si>
  <si>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</si>
  <si>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</si>
  <si>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</si>
  <si>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</si>
  <si>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</si>
  <si>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</si>
  <si>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</si>
  <si>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</si>
  <si>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</si>
  <si>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</si>
  <si>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</si>
  <si>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</si>
  <si>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</si>
  <si>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</si>
  <si>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</si>
  <si>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</si>
  <si>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</si>
  <si>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</si>
  <si>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</si>
  <si>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</si>
  <si>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</si>
  <si>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</si>
  <si>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</si>
  <si>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</si>
  <si>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</si>
  <si>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</si>
  <si>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</si>
  <si>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</si>
  <si>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</si>
  <si>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</si>
  <si>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</si>
  <si>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</si>
  <si>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</si>
  <si>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</si>
  <si>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</si>
  <si>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</si>
  <si>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</si>
  <si>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</si>
  <si>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</si>
  <si>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</si>
  <si>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</si>
  <si>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</si>
  <si>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</si>
  <si>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</si>
  <si>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</si>
  <si>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</si>
  <si>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</si>
  <si>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</si>
  <si>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</si>
  <si>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</si>
  <si>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</si>
  <si>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</si>
  <si>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</si>
  <si>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</si>
  <si>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</si>
  <si>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</si>
  <si>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</si>
  <si>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</si>
  <si>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</si>
  <si>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</si>
  <si>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</si>
  <si>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</si>
  <si>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</si>
  <si>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</si>
  <si>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</si>
  <si>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</si>
  <si>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</si>
  <si>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</si>
  <si>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</si>
  <si>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</si>
  <si>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</si>
  <si>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</si>
  <si>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</si>
  <si>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</si>
  <si>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</si>
  <si>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</si>
  <si>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</si>
  <si>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</si>
  <si>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</si>
  <si>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</si>
  <si>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</si>
  <si>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</si>
  <si>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</si>
  <si>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</si>
  <si>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</si>
  <si>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</si>
  <si>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</si>
  <si>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</si>
  <si>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</si>
  <si>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</si>
  <si>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</si>
  <si>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</si>
  <si>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</si>
  <si>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</si>
  <si>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</si>
  <si>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</si>
  <si>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</si>
  <si>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</si>
  <si>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</si>
  <si>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</si>
  <si>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</si>
  <si>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</si>
  <si>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</si>
  <si>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</si>
  <si>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</si>
  <si>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</si>
  <si>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</si>
  <si>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</si>
  <si>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</si>
  <si>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</si>
  <si>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</si>
  <si>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</si>
  <si>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</si>
  <si>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</si>
  <si>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</si>
  <si>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</si>
  <si>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</si>
  <si>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</si>
  <si>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</si>
  <si>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</si>
  <si>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</si>
  <si>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</si>
  <si>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</si>
  <si>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</si>
  <si>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</si>
  <si>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</si>
  <si>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</si>
  <si>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</si>
  <si>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</si>
  <si>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</si>
  <si>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</si>
  <si>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</si>
  <si>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</si>
  <si>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</si>
  <si>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</si>
  <si>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</si>
  <si>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</si>
  <si>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</si>
  <si>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</si>
  <si>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</si>
  <si>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</si>
  <si>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</si>
  <si>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</si>
  <si>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</si>
  <si>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</si>
  <si>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</si>
  <si>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</si>
  <si>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</si>
  <si>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</si>
  <si>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</si>
  <si>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</si>
  <si>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</si>
  <si>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</si>
  <si>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</si>
  <si>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</si>
  <si>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</si>
  <si>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</si>
  <si>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</si>
  <si>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</si>
  <si>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</si>
  <si>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</si>
  <si>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</si>
  <si>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</si>
  <si>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</si>
  <si>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</si>
  <si>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</si>
  <si>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</si>
  <si>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</si>
  <si>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</si>
  <si>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</si>
  <si>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</si>
  <si>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</si>
  <si>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</si>
  <si>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</si>
  <si>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</si>
  <si>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</si>
  <si>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</si>
  <si>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</si>
  <si>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</si>
  <si>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</si>
  <si>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</si>
  <si>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</si>
  <si>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</si>
  <si>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</si>
  <si>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</si>
  <si>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</si>
  <si>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</si>
  <si>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</si>
  <si>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</si>
  <si>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</si>
  <si>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</si>
  <si>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</si>
  <si>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</si>
  <si>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</si>
  <si>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</si>
  <si>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</si>
  <si>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</si>
  <si>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</si>
  <si>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</si>
  <si>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</si>
  <si>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</si>
  <si>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</si>
  <si>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</si>
  <si>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</si>
  <si>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</si>
  <si>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</si>
  <si>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</si>
  <si>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</si>
  <si>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</si>
  <si>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</si>
  <si>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</si>
  <si>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</si>
  <si>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</si>
  <si>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</si>
  <si>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</si>
  <si>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</si>
  <si>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</si>
  <si>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</si>
  <si>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</si>
  <si>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</si>
  <si>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</si>
  <si>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</si>
  <si>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</si>
  <si>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</si>
  <si>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</si>
  <si>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</si>
  <si>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</si>
  <si>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</si>
  <si>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</si>
  <si>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</si>
  <si>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</si>
  <si>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</si>
  <si>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</si>
  <si>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</si>
  <si>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</si>
  <si>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</si>
  <si>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</si>
  <si>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</si>
  <si>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</si>
  <si>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</si>
  <si>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</si>
  <si>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</si>
  <si>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</si>
  <si>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</si>
  <si>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</si>
  <si>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</si>
  <si>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</si>
  <si>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</si>
  <si>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</si>
  <si>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</si>
  <si>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</si>
  <si>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</si>
  <si>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</si>
  <si>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</si>
  <si>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</si>
  <si>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</si>
  <si>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</si>
  <si>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</si>
  <si>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</si>
  <si>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</si>
  <si>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</si>
  <si>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</si>
  <si>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</si>
  <si>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</si>
  <si>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</si>
  <si>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</si>
  <si>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</si>
  <si>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</si>
  <si>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</si>
  <si>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</si>
  <si>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</si>
  <si>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</si>
  <si>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</si>
  <si>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</si>
  <si>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</si>
  <si>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</si>
  <si>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</si>
  <si>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</si>
  <si>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</si>
  <si>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</si>
  <si>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</si>
  <si>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</si>
  <si>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</si>
  <si>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</si>
  <si>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</si>
  <si>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</si>
  <si>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</si>
  <si>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</si>
  <si>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</si>
  <si>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</si>
  <si>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</si>
  <si>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</si>
  <si>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</si>
  <si>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</si>
  <si>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</si>
  <si>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</si>
  <si>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</si>
  <si>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</si>
  <si>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</si>
  <si>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</si>
  <si>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</si>
  <si>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</si>
  <si>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</si>
  <si>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</si>
  <si>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</si>
  <si>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</si>
  <si>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</si>
  <si>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</si>
  <si>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</si>
  <si>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</si>
  <si>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</si>
  <si>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</si>
  <si>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</si>
  <si>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</si>
  <si>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</si>
  <si>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</si>
  <si>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</si>
  <si>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</si>
  <si>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</si>
  <si>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</si>
  <si>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</si>
  <si>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</si>
  <si>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</si>
  <si>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</si>
  <si>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</si>
  <si>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</si>
  <si>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</si>
  <si>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</si>
  <si>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</si>
  <si>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</si>
  <si>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</si>
  <si>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</si>
  <si>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</si>
  <si>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</si>
  <si>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</si>
  <si>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</si>
  <si>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</si>
  <si>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</si>
  <si>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</si>
  <si>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</si>
  <si>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</si>
  <si>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</si>
  <si>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</si>
  <si>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</si>
  <si>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</si>
  <si>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</si>
  <si>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</si>
  <si>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</si>
  <si>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</si>
  <si>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</si>
  <si>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</si>
  <si>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</si>
  <si>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</si>
  <si>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</si>
  <si>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</si>
  <si>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</si>
  <si>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</si>
  <si>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</si>
  <si>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</si>
  <si>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</si>
  <si>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</si>
  <si>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</si>
  <si>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</si>
  <si>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</si>
  <si>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</si>
  <si>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</si>
  <si>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</si>
  <si>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</si>
  <si>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</si>
  <si>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</si>
  <si>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</si>
  <si>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</si>
  <si>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</si>
  <si>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</si>
  <si>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</si>
  <si>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</si>
  <si>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</si>
  <si>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</si>
  <si>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</si>
  <si>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</si>
  <si>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</si>
  <si>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</si>
  <si>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</si>
  <si>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</si>
  <si>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</si>
  <si>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</si>
  <si>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</si>
  <si>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</si>
  <si>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</si>
  <si>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</si>
  <si>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</si>
  <si>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</si>
  <si>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</si>
  <si>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</si>
  <si>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</si>
  <si>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</si>
  <si>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</si>
  <si>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</si>
  <si>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</si>
  <si>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</si>
  <si>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</si>
  <si>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</si>
  <si>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</si>
  <si>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</si>
  <si>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</si>
  <si>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</si>
  <si>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</si>
  <si>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</si>
  <si>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</si>
  <si>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</si>
  <si>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</si>
  <si>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</si>
  <si>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</si>
  <si>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</si>
  <si>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</si>
  <si>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</si>
  <si>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</si>
  <si>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</si>
  <si>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</si>
  <si>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</si>
  <si>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</si>
  <si>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</si>
  <si>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</si>
  <si>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</si>
  <si>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</si>
  <si>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</si>
  <si>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</si>
  <si>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</si>
  <si>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</si>
  <si>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</si>
  <si>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</si>
  <si>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</si>
  <si>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</si>
  <si>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</si>
  <si>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</si>
  <si>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</si>
  <si>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</si>
  <si>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</si>
  <si>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</si>
  <si>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</si>
  <si>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</si>
  <si>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</si>
  <si>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</si>
  <si>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</si>
  <si>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</si>
  <si>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</si>
  <si>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</si>
  <si>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</si>
  <si>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</si>
  <si>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</si>
  <si>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</si>
  <si>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</si>
  <si>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</si>
  <si>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</si>
  <si>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</si>
  <si>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</si>
  <si>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</si>
  <si>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</si>
  <si>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</si>
  <si>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</si>
  <si>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</si>
  <si>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</si>
  <si>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</si>
  <si>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</si>
  <si>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</si>
  <si>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</si>
  <si>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</si>
  <si>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</si>
  <si>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</si>
  <si>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</si>
  <si>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</si>
  <si>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</si>
  <si>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</si>
  <si>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</si>
  <si>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</si>
  <si>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</si>
  <si>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</si>
  <si>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</si>
  <si>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</si>
  <si>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</si>
  <si>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</si>
  <si>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</si>
  <si>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</si>
  <si>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</si>
  <si>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</si>
  <si>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</si>
  <si>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</si>
  <si>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</si>
  <si>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</si>
  <si>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</si>
  <si>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</si>
  <si>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</si>
  <si>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</si>
  <si>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</si>
  <si>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</si>
  <si>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</si>
  <si>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</si>
  <si>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</si>
  <si>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</si>
  <si>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</si>
  <si>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</si>
  <si>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</si>
  <si>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</si>
  <si>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</si>
  <si>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</si>
  <si>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</si>
  <si>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</si>
  <si>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</si>
  <si>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</si>
  <si>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</si>
  <si>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</si>
  <si>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</si>
  <si>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</si>
  <si>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</si>
  <si>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</si>
  <si>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</si>
  <si>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</si>
  <si>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</si>
  <si>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</si>
  <si>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</si>
  <si>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</si>
  <si>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</si>
  <si>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</si>
  <si>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</si>
  <si>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</si>
  <si>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</si>
  <si>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</si>
  <si>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</si>
  <si>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</si>
  <si>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</si>
  <si>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</si>
  <si>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</si>
  <si>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</si>
  <si>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</si>
  <si>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</si>
  <si>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</si>
  <si>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</si>
  <si>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</si>
  <si>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</si>
  <si>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</si>
  <si>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</si>
  <si>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</si>
  <si>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</si>
  <si>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</si>
  <si>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</si>
  <si>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</si>
  <si>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</si>
  <si>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</si>
  <si>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</si>
  <si>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</si>
  <si>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</si>
  <si>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</si>
  <si>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</si>
  <si>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</si>
  <si>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</si>
  <si>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</si>
  <si>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</si>
  <si>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</si>
  <si>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</si>
  <si>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</si>
  <si>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</si>
  <si>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</si>
  <si>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</si>
  <si>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</si>
  <si>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</si>
  <si>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</si>
  <si>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</si>
  <si>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</si>
  <si>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</si>
  <si>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</si>
  <si>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</si>
  <si>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</si>
  <si>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</si>
  <si>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</si>
  <si>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</si>
  <si>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</si>
  <si>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</si>
  <si>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</si>
  <si>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</si>
  <si>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</si>
  <si>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</si>
  <si>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</si>
  <si>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</si>
  <si>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</si>
  <si>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</si>
  <si>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</si>
  <si>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</si>
  <si>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</si>
  <si>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</si>
  <si>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</si>
  <si>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</si>
  <si>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</si>
  <si>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</si>
  <si>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</si>
  <si>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</si>
  <si>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</si>
  <si>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</si>
  <si>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</si>
  <si>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</si>
  <si>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</si>
  <si>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</si>
  <si>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</si>
  <si>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</si>
  <si>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</si>
  <si>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</si>
  <si>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</si>
  <si>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</si>
  <si>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</si>
  <si>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</si>
  <si>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</si>
  <si>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</si>
  <si>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</si>
  <si>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</si>
  <si>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</si>
  <si>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</si>
  <si>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</si>
  <si>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</si>
  <si>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</si>
  <si>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</si>
  <si>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</si>
  <si>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</si>
  <si>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</si>
  <si>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</si>
  <si>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</si>
  <si>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</si>
  <si>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</si>
  <si>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</si>
  <si>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</si>
  <si>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</si>
  <si>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</si>
  <si>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</si>
  <si>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</si>
  <si>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</si>
  <si>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</si>
  <si>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</si>
  <si>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</si>
  <si>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</si>
  <si>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</si>
  <si>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</si>
  <si>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</si>
  <si>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</si>
  <si>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</si>
  <si>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</si>
  <si>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</si>
  <si>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</si>
  <si>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</si>
  <si>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</si>
  <si>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</si>
  <si>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</si>
  <si>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</si>
  <si>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</si>
  <si>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</si>
  <si>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</si>
  <si>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</si>
  <si>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</si>
  <si>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</si>
  <si>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</si>
  <si>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</si>
  <si>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</si>
  <si>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</si>
  <si>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</si>
  <si>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</si>
  <si>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</si>
  <si>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</si>
  <si>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</si>
  <si>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</si>
  <si>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</si>
  <si>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</si>
  <si>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</si>
  <si>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</si>
  <si>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</si>
  <si>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</si>
  <si>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</si>
  <si>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</si>
  <si>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</si>
  <si>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</si>
  <si>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</si>
  <si>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</si>
  <si>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</si>
  <si>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</si>
  <si>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</si>
  <si>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</si>
  <si>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</si>
  <si>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</si>
  <si>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</si>
  <si>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</si>
  <si>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</si>
  <si>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</si>
  <si>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</si>
  <si>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</si>
  <si>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</si>
  <si>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</si>
  <si>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</si>
  <si>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</si>
  <si>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</si>
  <si>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</si>
  <si>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</si>
  <si>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</si>
  <si>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</si>
  <si>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</si>
  <si>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</si>
  <si>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</si>
  <si>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</si>
  <si>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</si>
  <si>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</si>
  <si>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</si>
  <si>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</si>
  <si>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</si>
  <si>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</si>
  <si>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</si>
  <si>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</si>
  <si>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</si>
  <si>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</si>
  <si>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</si>
  <si>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</si>
  <si>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</si>
  <si>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</si>
  <si>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</si>
  <si>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</si>
  <si>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</si>
  <si>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</si>
  <si>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</si>
  <si>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</si>
  <si>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</si>
  <si>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</si>
  <si>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</si>
  <si>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</si>
  <si>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</si>
  <si>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</si>
  <si>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</si>
  <si>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</si>
  <si>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</si>
  <si>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</si>
  <si>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</si>
  <si>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</si>
  <si>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</si>
  <si>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</si>
  <si>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</si>
  <si>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</si>
  <si>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</si>
  <si>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</si>
  <si>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</si>
  <si>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</si>
  <si>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</si>
  <si>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</si>
  <si>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</si>
  <si>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</si>
  <si>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</si>
  <si>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</si>
  <si>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</si>
  <si>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</si>
  <si>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</si>
  <si>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</si>
  <si>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</si>
  <si>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</si>
  <si>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</si>
  <si>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</si>
  <si>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</si>
  <si>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</si>
  <si>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</si>
  <si>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</si>
  <si>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</si>
  <si>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</si>
  <si>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</si>
  <si>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</si>
  <si>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</si>
  <si>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</si>
  <si>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</si>
  <si>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</si>
  <si>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</si>
  <si>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</si>
  <si>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</si>
  <si>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</si>
  <si>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</si>
  <si>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</si>
  <si>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</si>
  <si>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</si>
  <si>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</si>
  <si>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</si>
  <si>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</si>
  <si>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</si>
  <si>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</si>
  <si>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</si>
  <si>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</si>
  <si>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</si>
  <si>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</si>
  <si>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</si>
  <si>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</si>
  <si>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</si>
  <si>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</si>
  <si>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</si>
  <si>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</si>
  <si>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</si>
  <si>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</si>
  <si>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</si>
  <si>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</si>
  <si>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</si>
  <si>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</si>
  <si>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</si>
  <si>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</si>
  <si>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</si>
  <si>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</si>
  <si>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</si>
  <si>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</si>
  <si>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</si>
  <si>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</si>
  <si>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</si>
  <si>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</si>
  <si>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</si>
  <si>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</si>
  <si>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</si>
  <si>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</si>
  <si>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</si>
  <si>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</si>
  <si>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</si>
  <si>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</si>
  <si>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</si>
  <si>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</si>
  <si>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</si>
  <si>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</si>
  <si>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</si>
  <si>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</si>
  <si>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</si>
  <si>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</si>
  <si>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</si>
  <si>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</si>
  <si>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</si>
  <si>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</si>
  <si>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</si>
  <si>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</si>
  <si>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</si>
  <si>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</si>
  <si>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</si>
  <si>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</si>
  <si>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</si>
  <si>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</si>
  <si>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</si>
  <si>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</si>
  <si>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</si>
  <si>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</si>
  <si>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</si>
  <si>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</si>
  <si>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</si>
  <si>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</si>
  <si>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</si>
  <si>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</si>
  <si>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</si>
  <si>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</si>
  <si>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</si>
  <si>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</si>
  <si>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</si>
  <si>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</si>
  <si>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</si>
  <si>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</si>
  <si>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</si>
  <si>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</si>
  <si>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</si>
  <si>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</si>
  <si>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</si>
  <si>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</si>
  <si>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</si>
  <si>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</si>
  <si>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</si>
  <si>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</si>
  <si>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</si>
  <si>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</si>
  <si>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</si>
  <si>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</si>
  <si>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</si>
  <si>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</si>
  <si>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</si>
  <si>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</si>
  <si>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</si>
  <si>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</si>
  <si>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</si>
  <si>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</si>
  <si>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</si>
  <si>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</si>
  <si>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</si>
  <si>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</si>
  <si>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</si>
  <si>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</si>
  <si>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</si>
  <si>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</si>
  <si>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</si>
  <si>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</si>
  <si>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</si>
  <si>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</si>
  <si>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</si>
  <si>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</si>
  <si>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</si>
  <si>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</si>
  <si>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</si>
  <si>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</si>
  <si>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</si>
  <si>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</si>
  <si>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</si>
  <si>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</si>
  <si>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</si>
  <si>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</si>
  <si>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</si>
  <si>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</si>
  <si>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</si>
  <si>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</si>
  <si>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</si>
  <si>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</si>
  <si>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</si>
  <si>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</si>
  <si>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</si>
  <si>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</si>
  <si>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</si>
  <si>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</si>
  <si>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</si>
  <si>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</si>
  <si>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</si>
  <si>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</si>
  <si>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</si>
  <si>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</si>
  <si>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</si>
  <si>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</si>
  <si>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</si>
  <si>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</si>
  <si>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</si>
  <si>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</si>
  <si>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</si>
  <si>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</si>
  <si>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</si>
  <si>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</si>
  <si>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</si>
  <si>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</si>
  <si>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</si>
  <si>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</si>
  <si>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</si>
  <si>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</si>
  <si>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</si>
  <si>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</si>
  <si>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</si>
  <si>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</si>
  <si>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</si>
  <si>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</si>
  <si>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</si>
  <si>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</si>
  <si>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</si>
  <si>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</si>
  <si>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</si>
  <si>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</si>
  <si>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</si>
  <si>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</si>
  <si>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</si>
  <si>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</si>
  <si>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</si>
  <si>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</si>
  <si>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</si>
  <si>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</si>
  <si>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</si>
  <si>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</si>
  <si>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</si>
  <si>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</si>
  <si>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</si>
  <si>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</si>
  <si>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</si>
  <si>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</si>
  <si>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</si>
  <si>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</si>
  <si>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</si>
  <si>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</si>
  <si>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</si>
  <si>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</si>
  <si>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</si>
  <si>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</si>
  <si>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</si>
  <si>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</si>
  <si>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</si>
  <si>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</si>
  <si>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</si>
  <si>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</si>
  <si>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</si>
  <si>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</si>
  <si>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</si>
  <si>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</si>
  <si>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</si>
  <si>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</si>
  <si>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</si>
  <si>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</si>
  <si>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</si>
  <si>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</si>
  <si>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</si>
  <si>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</si>
  <si>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</si>
  <si>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</si>
  <si>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</si>
  <si>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</si>
  <si>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</si>
  <si>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</si>
  <si>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</si>
  <si>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</si>
  <si>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</si>
  <si>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</si>
  <si>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</si>
  <si>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</si>
  <si>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</si>
  <si>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</si>
  <si>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</si>
  <si>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</si>
  <si>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</si>
  <si>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</si>
  <si>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</si>
  <si>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</si>
  <si>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</si>
  <si>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</si>
  <si>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</si>
  <si>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</si>
  <si>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</si>
  <si>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</si>
  <si>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</si>
  <si>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</si>
  <si>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</si>
  <si>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</si>
  <si>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</si>
  <si>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</si>
  <si>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</si>
  <si>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</si>
  <si>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</si>
  <si>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</si>
  <si>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</si>
  <si>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</si>
  <si>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</si>
  <si>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</si>
  <si>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</si>
  <si>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</si>
  <si>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</si>
  <si>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</si>
  <si>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</si>
  <si>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</si>
  <si>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</si>
  <si>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</si>
  <si>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</si>
  <si>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</si>
  <si>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</si>
  <si>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</si>
  <si>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</si>
  <si>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</si>
  <si>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</si>
  <si>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</si>
  <si>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</si>
  <si>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</si>
  <si>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</si>
  <si>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</si>
  <si>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</si>
  <si>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</si>
  <si>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</si>
  <si>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</si>
  <si>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</si>
  <si>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</si>
  <si>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</si>
  <si>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</si>
  <si>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</si>
  <si>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</si>
  <si>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</si>
  <si>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</si>
  <si>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</si>
  <si>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</si>
  <si>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</si>
  <si>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</si>
  <si>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</si>
  <si>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</si>
  <si>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</si>
  <si>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</si>
  <si>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</si>
  <si>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</si>
  <si>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</si>
  <si>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</si>
  <si>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</si>
  <si>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</si>
  <si>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</si>
  <si>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</si>
  <si>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</si>
  <si>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</si>
  <si>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</si>
  <si>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</si>
  <si>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</si>
  <si>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</si>
  <si>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</si>
  <si>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</si>
  <si>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</si>
  <si>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</si>
  <si>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</si>
  <si>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</si>
  <si>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</si>
  <si>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</si>
  <si>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</si>
  <si>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</si>
  <si>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</si>
  <si>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</si>
  <si>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</si>
  <si>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</si>
  <si>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</si>
  <si>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</si>
  <si>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</si>
  <si>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</si>
  <si>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</si>
  <si>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</si>
  <si>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</si>
  <si>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</si>
  <si>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</si>
  <si>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</si>
  <si>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</si>
  <si>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</si>
  <si>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</si>
  <si>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</si>
  <si>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</si>
  <si>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</si>
  <si>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</si>
  <si>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</si>
  <si>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</si>
  <si>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</si>
  <si>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</si>
  <si>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</si>
  <si>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</si>
  <si>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</si>
  <si>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</si>
  <si>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</si>
  <si>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</si>
  <si>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</si>
  <si>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</si>
  <si>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</si>
  <si>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</si>
  <si>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</si>
  <si>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</si>
  <si>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</si>
  <si>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</si>
  <si>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</si>
  <si>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</si>
  <si>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</si>
  <si>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</si>
  <si>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</si>
  <si>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</si>
  <si>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</si>
  <si>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</si>
  <si>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</si>
  <si>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</si>
  <si>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</si>
  <si>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</si>
  <si>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</si>
  <si>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</si>
  <si>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</si>
  <si>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</si>
  <si>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</si>
  <si>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</si>
  <si>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</si>
  <si>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</si>
  <si>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</si>
  <si>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</si>
  <si>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</si>
  <si>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</si>
  <si>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</si>
  <si>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</si>
  <si>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</si>
  <si>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</si>
  <si>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</si>
  <si>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</si>
  <si>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</si>
  <si>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</si>
  <si>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</si>
  <si>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</si>
  <si>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</si>
  <si>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</si>
  <si>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</si>
  <si>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</si>
  <si>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</si>
  <si>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</si>
  <si>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</si>
  <si>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</si>
  <si>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</si>
  <si>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</si>
  <si>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</si>
  <si>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</si>
  <si>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</si>
  <si>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</si>
  <si>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</si>
  <si>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</si>
  <si>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</si>
  <si>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</si>
  <si>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</si>
  <si>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</si>
  <si>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</si>
  <si>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</si>
  <si>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</si>
  <si>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</si>
  <si>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</si>
  <si>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</si>
  <si>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</si>
  <si>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</si>
  <si>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</si>
  <si>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</si>
  <si>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</si>
  <si>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</si>
  <si>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</si>
  <si>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</si>
  <si>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</si>
  <si>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</si>
  <si>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</si>
  <si>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</si>
  <si>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</si>
  <si>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</si>
  <si>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</si>
  <si>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</si>
  <si>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</si>
  <si>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</si>
  <si>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</si>
  <si>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</si>
  <si>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</si>
  <si>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</si>
  <si>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</si>
  <si>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</si>
  <si>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</si>
  <si>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</si>
  <si>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</si>
  <si>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</si>
  <si>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</si>
  <si>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</si>
  <si>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</si>
  <si>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</si>
  <si>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</si>
  <si>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</si>
  <si>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</si>
  <si>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</si>
  <si>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</si>
  <si>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</si>
  <si>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</si>
  <si>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</si>
  <si>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</si>
  <si>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</si>
  <si>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</si>
  <si>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</si>
  <si>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</si>
  <si>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</si>
  <si>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</si>
  <si>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</si>
  <si>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</si>
  <si>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</si>
  <si>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</si>
  <si>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</si>
  <si>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</si>
  <si>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</si>
  <si>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</si>
  <si>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</si>
  <si>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</si>
  <si>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</si>
  <si>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</si>
  <si>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</si>
  <si>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</si>
  <si>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</si>
  <si>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</si>
  <si>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</si>
  <si>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</si>
  <si>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</si>
  <si>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</si>
  <si>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</si>
  <si>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</si>
  <si>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</si>
  <si>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</si>
  <si>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</si>
  <si>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</si>
  <si>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</si>
  <si>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</si>
  <si>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</si>
  <si>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</si>
  <si>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</si>
  <si>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</si>
  <si>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</si>
  <si>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</si>
  <si>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</si>
  <si>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</si>
  <si>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</si>
  <si>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</si>
  <si>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</si>
  <si>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</si>
  <si>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</si>
  <si>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</si>
  <si>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</si>
  <si>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</si>
  <si>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</si>
  <si>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</si>
  <si>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</si>
  <si>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</si>
  <si>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</si>
  <si>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</si>
  <si>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</si>
  <si>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</si>
  <si>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</si>
  <si>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</si>
  <si>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</si>
  <si>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</si>
  <si>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</si>
  <si>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</si>
  <si>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</si>
  <si>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</si>
  <si>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</si>
  <si>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</si>
  <si>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</si>
  <si>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</si>
  <si>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</si>
  <si>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</si>
  <si>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</si>
  <si>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</si>
  <si>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</si>
  <si>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</si>
  <si>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</si>
  <si>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</si>
  <si>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</si>
  <si>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</si>
  <si>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</si>
  <si>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</si>
  <si>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</si>
  <si>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</si>
  <si>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</si>
  <si>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</si>
  <si>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</si>
  <si>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</si>
  <si>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</si>
  <si>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</si>
  <si>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</si>
  <si>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</si>
  <si>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</si>
  <si>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</si>
  <si>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</si>
  <si>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</si>
  <si>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</si>
  <si>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</si>
  <si>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</si>
  <si>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</si>
  <si>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</si>
  <si>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</si>
  <si>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</si>
  <si>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</si>
  <si>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</si>
  <si>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</si>
  <si>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</si>
  <si>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</si>
  <si>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</si>
  <si>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</si>
  <si>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</si>
  <si>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</si>
  <si>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</si>
  <si>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</si>
  <si>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</si>
  <si>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</si>
  <si>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</si>
  <si>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</si>
  <si>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</si>
  <si>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</si>
  <si>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</si>
  <si>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</si>
  <si>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</si>
  <si>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</si>
  <si>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</si>
  <si>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</si>
  <si>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</si>
  <si>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</si>
  <si>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</si>
  <si>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</si>
  <si>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</si>
  <si>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</si>
  <si>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</si>
  <si>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</si>
  <si>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</si>
  <si>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</si>
  <si>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</si>
  <si>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</si>
  <si>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</si>
  <si>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</si>
  <si>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</si>
  <si>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</si>
  <si>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</si>
  <si>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</si>
  <si>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</si>
  <si>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</si>
  <si>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</si>
  <si>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</si>
  <si>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</si>
  <si>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</si>
  <si>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</si>
  <si>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</si>
  <si>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</si>
  <si>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</si>
  <si>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</si>
  <si>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</si>
  <si>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</si>
  <si>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</si>
  <si>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</si>
  <si>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</si>
  <si>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</si>
  <si>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</si>
  <si>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</si>
  <si>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</si>
  <si>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</si>
  <si>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</si>
  <si>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</si>
  <si>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</si>
  <si>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</si>
  <si>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</si>
  <si>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</si>
  <si>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</si>
  <si>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</si>
  <si>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</si>
  <si>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</si>
  <si>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</si>
  <si>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</si>
  <si>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</si>
  <si>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</si>
  <si>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</si>
  <si>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</si>
  <si>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</si>
  <si>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</si>
  <si>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</si>
  <si>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</si>
  <si>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</si>
  <si>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</si>
  <si>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</si>
  <si>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</si>
  <si>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</si>
  <si>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</si>
  <si>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</si>
  <si>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</si>
  <si>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</si>
  <si>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</si>
  <si>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</si>
  <si>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</si>
  <si>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</si>
  <si>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</si>
  <si>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</si>
  <si>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</si>
  <si>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</si>
  <si>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</si>
  <si>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</si>
  <si>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</si>
  <si>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</si>
  <si>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</si>
  <si>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</si>
  <si>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</si>
  <si>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</si>
  <si>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</si>
  <si>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</si>
  <si>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</si>
  <si>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</si>
  <si>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</si>
  <si>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</si>
  <si>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</si>
  <si>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</si>
  <si>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</si>
  <si>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</si>
  <si>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</si>
  <si>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</si>
  <si>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</si>
  <si>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</si>
  <si>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</si>
  <si>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</si>
  <si>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</si>
  <si>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</si>
  <si>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</si>
  <si>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</si>
  <si>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</si>
  <si>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</si>
  <si>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</si>
  <si>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</si>
  <si>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</si>
  <si>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</si>
  <si>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</si>
  <si>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</si>
  <si>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</si>
  <si>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</si>
  <si>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</si>
  <si>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</si>
  <si>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</si>
  <si>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</si>
  <si>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</si>
  <si>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</si>
  <si>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</si>
  <si>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</si>
  <si>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</si>
  <si>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</si>
  <si>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</si>
  <si>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</si>
  <si>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</si>
  <si>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</si>
  <si>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</si>
  <si>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</si>
  <si>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</si>
  <si>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</si>
  <si>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</si>
  <si>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</si>
  <si>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</si>
  <si>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</si>
  <si>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</si>
  <si>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</si>
  <si>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</si>
  <si>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</si>
  <si>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</si>
  <si>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</si>
  <si>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</si>
  <si>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</si>
  <si>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</si>
  <si>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</si>
  <si>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</si>
  <si>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</si>
  <si>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</si>
  <si>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</si>
  <si>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</si>
  <si>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</si>
  <si>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</si>
  <si>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</si>
  <si>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</si>
  <si>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</si>
  <si>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</si>
  <si>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</si>
  <si>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</si>
  <si>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</si>
  <si>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</si>
  <si>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</si>
  <si>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</si>
  <si>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</si>
  <si>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</si>
  <si>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</si>
  <si>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</si>
  <si>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</si>
  <si>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</si>
  <si>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</si>
  <si>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</si>
  <si>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</si>
  <si>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</si>
  <si>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</si>
  <si>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</si>
  <si>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</si>
  <si>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</si>
  <si>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</si>
  <si>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</si>
  <si>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</si>
  <si>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</si>
  <si>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</si>
  <si>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</si>
  <si>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</si>
  <si>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</si>
  <si>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</si>
  <si>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</si>
  <si>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</si>
  <si>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</si>
  <si>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</si>
  <si>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</si>
  <si>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</si>
  <si>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</si>
  <si>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</si>
  <si>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</si>
  <si>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</si>
  <si>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</si>
  <si>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</si>
  <si>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</si>
  <si>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</si>
  <si>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</si>
  <si>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</si>
  <si>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</si>
  <si>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</si>
  <si>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</si>
  <si>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</si>
  <si>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</si>
  <si>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</si>
  <si>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</si>
  <si>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</si>
  <si>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</si>
  <si>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</si>
  <si>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</si>
  <si>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</si>
  <si>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</si>
  <si>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</si>
  <si>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</si>
  <si>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</si>
  <si>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</si>
  <si>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</si>
  <si>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</si>
  <si>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</si>
  <si>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</si>
  <si>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</si>
  <si>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</si>
  <si>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</si>
  <si>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</si>
  <si>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</si>
  <si>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</si>
  <si>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</si>
  <si>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</si>
  <si>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</si>
  <si>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</si>
  <si>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</si>
  <si>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</si>
  <si>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</si>
  <si>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</si>
  <si>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</si>
  <si>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</si>
  <si>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</si>
  <si>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</si>
  <si>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</si>
  <si>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</si>
  <si>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</si>
  <si>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</si>
  <si>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</si>
  <si>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</si>
  <si>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</si>
  <si>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</si>
  <si>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</si>
  <si>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</si>
  <si>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</si>
  <si>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</si>
  <si>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</si>
  <si>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</si>
  <si>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</si>
  <si>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</si>
  <si>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</si>
  <si>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</si>
  <si>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</si>
  <si>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</si>
  <si>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</si>
  <si>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</si>
  <si>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</si>
  <si>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</si>
  <si>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</si>
  <si>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</si>
  <si>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</si>
  <si>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</si>
  <si>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</si>
  <si>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</si>
  <si>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</si>
  <si>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</si>
  <si>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</si>
  <si>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</si>
  <si>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</si>
  <si>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</si>
  <si>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</si>
  <si>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</si>
  <si>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</si>
  <si>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</si>
  <si>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</si>
  <si>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</si>
  <si>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</si>
  <si>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</si>
  <si>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</si>
  <si>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</si>
  <si>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</si>
  <si>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</si>
  <si>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</si>
  <si>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</si>
  <si>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</si>
  <si>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</si>
  <si>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</si>
  <si>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</si>
  <si>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</si>
  <si>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</si>
  <si>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</si>
  <si>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</si>
  <si>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</si>
  <si>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</si>
  <si>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</si>
  <si>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</si>
  <si>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</si>
  <si>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</si>
  <si>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</si>
  <si>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</si>
  <si>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</si>
  <si>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</si>
  <si>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</si>
  <si>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</si>
  <si>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</si>
  <si>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</si>
  <si>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</si>
  <si>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</si>
  <si>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</si>
  <si>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</si>
  <si>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</si>
  <si>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</si>
  <si>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</si>
  <si>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</si>
  <si>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</si>
  <si>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</si>
  <si>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</si>
  <si>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</si>
  <si>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</si>
  <si>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</si>
  <si>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</si>
  <si>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</si>
  <si>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</si>
  <si>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</si>
  <si>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</si>
  <si>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</si>
  <si>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</si>
  <si>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</si>
  <si>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</si>
  <si>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</si>
  <si>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</si>
  <si>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</si>
  <si>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</si>
  <si>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</si>
  <si>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</si>
  <si>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</si>
  <si>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</si>
  <si>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</si>
  <si>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</si>
  <si>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</si>
  <si>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</si>
  <si>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</si>
  <si>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</si>
  <si>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</si>
  <si>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</si>
  <si>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</si>
  <si>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</si>
  <si>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</si>
  <si>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</si>
  <si>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</si>
  <si>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</si>
  <si>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</si>
  <si>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</si>
  <si>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</si>
  <si>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</si>
  <si>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</si>
  <si>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</si>
  <si>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</si>
  <si>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</si>
  <si>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</si>
  <si>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</si>
  <si>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</si>
  <si>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</si>
  <si>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</si>
  <si>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</si>
  <si>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</si>
  <si>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</si>
  <si>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</si>
  <si>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</si>
  <si>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</si>
  <si>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</si>
  <si>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</si>
  <si>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</si>
  <si>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</si>
  <si>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</si>
  <si>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</si>
  <si>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</si>
  <si>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</si>
  <si>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</si>
  <si>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</si>
  <si>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</si>
  <si>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</si>
  <si>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</si>
  <si>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</si>
  <si>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</si>
  <si>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</si>
  <si>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</si>
  <si>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</si>
  <si>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</si>
  <si>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</si>
  <si>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</si>
  <si>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</si>
  <si>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</si>
  <si>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</si>
  <si>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</si>
  <si>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</si>
  <si>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</si>
  <si>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</si>
  <si>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</si>
  <si>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</si>
  <si>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</si>
  <si>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</si>
  <si>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</si>
  <si>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</si>
  <si>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</si>
  <si>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</si>
  <si>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</si>
  <si>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</si>
  <si>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</si>
  <si>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</si>
  <si>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</si>
  <si>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</si>
  <si>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</si>
  <si>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</si>
  <si>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</si>
  <si>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</si>
  <si>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</si>
  <si>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</si>
  <si>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</si>
  <si>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</si>
  <si>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</si>
  <si>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</si>
  <si>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</si>
  <si>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</si>
  <si>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</si>
  <si>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</si>
  <si>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</si>
  <si>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</si>
  <si>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</si>
  <si>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</si>
  <si>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</si>
  <si>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</si>
  <si>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</si>
  <si>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</si>
  <si>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</si>
  <si>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</si>
  <si>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</si>
  <si>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</si>
  <si>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</si>
  <si>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</si>
  <si>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</si>
  <si>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</si>
  <si>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</si>
  <si>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</si>
  <si>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</si>
  <si>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</si>
  <si>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</si>
  <si>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</si>
  <si>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</si>
  <si>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</si>
  <si>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</si>
  <si>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</si>
  <si>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</si>
  <si>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</si>
  <si>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</si>
  <si>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</si>
  <si>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</si>
  <si>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</si>
  <si>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</si>
  <si>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</si>
  <si>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</si>
  <si>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</si>
  <si>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</si>
  <si>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</si>
  <si>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</si>
  <si>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</si>
  <si>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</si>
  <si>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</si>
  <si>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</si>
  <si>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</si>
  <si>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</si>
  <si>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</si>
  <si>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</si>
  <si>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</si>
  <si>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</si>
  <si>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</si>
  <si>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</si>
  <si>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</si>
  <si>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</si>
  <si>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</si>
  <si>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</si>
  <si>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</si>
  <si>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</si>
  <si>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</si>
  <si>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</si>
  <si>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</si>
  <si>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</si>
  <si>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</si>
  <si>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</si>
  <si>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</si>
  <si>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</si>
  <si>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</si>
  <si>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</si>
  <si>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</si>
  <si>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</si>
  <si>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</si>
  <si>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</si>
  <si>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</si>
  <si>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</si>
  <si>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</si>
  <si>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</si>
  <si>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</si>
  <si>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</si>
  <si>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</si>
  <si>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</si>
  <si>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</si>
  <si>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</si>
  <si>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</si>
  <si>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</si>
  <si>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</si>
  <si>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</si>
  <si>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</si>
  <si>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</si>
  <si>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</si>
  <si>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</si>
  <si>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</si>
  <si>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</si>
  <si>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</si>
  <si>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</si>
  <si>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</si>
  <si>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</si>
  <si>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</si>
  <si>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</si>
  <si>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</si>
  <si>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</si>
  <si>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</si>
  <si>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</si>
  <si>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</si>
  <si>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</si>
  <si>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</si>
  <si>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</si>
  <si>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</si>
  <si>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</si>
  <si>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</si>
  <si>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</si>
  <si>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</si>
  <si>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</si>
  <si>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</si>
  <si>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</si>
  <si>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</si>
  <si>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</si>
  <si>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</si>
  <si>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</si>
  <si>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</si>
  <si>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</si>
  <si>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</si>
  <si>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</si>
  <si>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</si>
  <si>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</si>
  <si>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</si>
  <si>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</si>
  <si>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</si>
  <si>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</si>
  <si>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</si>
  <si>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</si>
  <si>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</si>
  <si>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</si>
  <si>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</si>
  <si>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</si>
  <si>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</si>
  <si>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</si>
  <si>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</si>
  <si>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</si>
  <si>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</si>
  <si>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</si>
  <si>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</si>
  <si>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</si>
  <si>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</si>
  <si>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</si>
  <si>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</si>
  <si>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</si>
  <si>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</si>
  <si>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</si>
  <si>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</si>
  <si>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</si>
  <si>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</si>
  <si>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</si>
  <si>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</si>
  <si>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</si>
  <si>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</si>
  <si>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</si>
  <si>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</si>
  <si>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</si>
  <si>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</si>
  <si>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</si>
  <si>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</si>
  <si>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</si>
  <si>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</si>
  <si>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</si>
  <si>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</si>
  <si>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</si>
  <si>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</si>
  <si>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</si>
  <si>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</si>
  <si>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</si>
  <si>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</si>
  <si>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</si>
  <si>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</si>
  <si>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</si>
  <si>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</si>
  <si>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</si>
  <si>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</si>
  <si>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</si>
  <si>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</si>
  <si>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</si>
  <si>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</si>
  <si>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</si>
  <si>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</si>
  <si>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</si>
  <si>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</si>
  <si>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</si>
  <si>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</si>
  <si>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</si>
  <si>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</si>
  <si>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</si>
  <si>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</si>
  <si>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</si>
  <si>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</si>
  <si>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</si>
  <si>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</si>
  <si>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</si>
  <si>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</si>
  <si>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</si>
  <si>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</si>
  <si>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</si>
  <si>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</si>
  <si>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</si>
  <si>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</si>
  <si>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</si>
  <si>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</si>
  <si>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</si>
  <si>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</si>
  <si>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</si>
  <si>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</si>
  <si>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</si>
  <si>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</si>
  <si>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</si>
  <si>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</si>
  <si>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</si>
  <si>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</si>
  <si>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</si>
  <si>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</si>
  <si>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</si>
  <si>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</si>
  <si>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</si>
  <si>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</si>
  <si>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</si>
  <si>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</si>
  <si>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</si>
  <si>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</si>
  <si>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</si>
  <si>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</si>
  <si>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</si>
  <si>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</si>
  <si>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</si>
  <si>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</si>
  <si>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</si>
  <si>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</si>
  <si>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</si>
  <si>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</si>
  <si>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</si>
  <si>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</si>
  <si>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</si>
  <si>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</si>
  <si>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</si>
  <si>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</si>
  <si>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</si>
  <si>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</si>
  <si>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</si>
  <si>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</si>
  <si>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</si>
  <si>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</si>
  <si>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</si>
  <si>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</si>
  <si>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</si>
  <si>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</si>
  <si>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</si>
  <si>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</si>
  <si>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</si>
  <si>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</si>
  <si>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</si>
  <si>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</si>
  <si>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</si>
  <si>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</si>
  <si>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</si>
  <si>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</si>
  <si>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</si>
  <si>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</si>
  <si>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</si>
  <si>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</si>
  <si>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</si>
  <si>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</si>
  <si>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</si>
  <si>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</si>
  <si>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</si>
  <si>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</si>
  <si>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</si>
  <si>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</si>
  <si>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</si>
  <si>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</si>
  <si>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</si>
  <si>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</si>
  <si>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</si>
  <si>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</si>
  <si>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</si>
  <si>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</si>
  <si>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</si>
  <si>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</si>
  <si>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</si>
  <si>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</si>
  <si>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</si>
  <si>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</si>
  <si>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</si>
  <si>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</si>
  <si>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</si>
  <si>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</si>
  <si>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</si>
  <si>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</si>
  <si>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</si>
  <si>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</si>
  <si>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</si>
  <si>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</si>
  <si>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</si>
  <si>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</si>
  <si>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</si>
  <si>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</si>
  <si>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</si>
  <si>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</si>
  <si>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</si>
  <si>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</si>
  <si>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</si>
  <si>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</si>
  <si>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</si>
  <si>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</si>
  <si>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</si>
  <si>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</si>
  <si>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</si>
  <si>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</si>
  <si>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</si>
  <si>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</si>
  <si>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</si>
  <si>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</si>
  <si>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</si>
  <si>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</si>
  <si>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</si>
  <si>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</si>
  <si>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</si>
  <si>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</si>
  <si>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</si>
  <si>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</si>
  <si>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</si>
  <si>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</si>
  <si>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</si>
  <si>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</si>
  <si>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</si>
  <si>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</si>
  <si>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</si>
  <si>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</si>
  <si>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</si>
  <si>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</si>
  <si>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</si>
  <si>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</si>
  <si>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</si>
  <si>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</si>
  <si>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</si>
  <si>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</si>
  <si>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</si>
  <si>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</si>
  <si>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</si>
  <si>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</si>
  <si>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</si>
  <si>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</si>
  <si>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</si>
  <si>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</si>
  <si>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</si>
  <si>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</si>
  <si>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</si>
  <si>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</si>
  <si>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</si>
  <si>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</si>
  <si>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</si>
  <si>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</si>
  <si>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</si>
  <si>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</si>
  <si>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</si>
  <si>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</si>
  <si>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</si>
  <si>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</si>
  <si>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</si>
  <si>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</si>
  <si>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</si>
  <si>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</si>
  <si>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</si>
  <si>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</si>
  <si>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</si>
  <si>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</si>
  <si>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</si>
  <si>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</si>
  <si>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</si>
  <si>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</si>
  <si>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</si>
  <si>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</si>
  <si>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</si>
  <si>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</si>
  <si>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</si>
  <si>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</si>
  <si>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</si>
  <si>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</si>
  <si>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</si>
  <si>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</si>
  <si>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</si>
  <si>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</si>
  <si>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</si>
  <si>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</si>
  <si>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</si>
  <si>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</si>
  <si>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</si>
  <si>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</si>
  <si>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</si>
  <si>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</si>
  <si>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</si>
  <si>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</si>
  <si>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</si>
  <si>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</si>
  <si>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</si>
  <si>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</si>
  <si>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</si>
  <si>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</si>
  <si>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</si>
  <si>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</si>
  <si>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</si>
  <si>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</si>
  <si>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</si>
  <si>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</si>
  <si>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</si>
  <si>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</si>
  <si>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</si>
  <si>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</si>
  <si>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</si>
  <si>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</si>
  <si>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</si>
  <si>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</si>
  <si>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</si>
  <si>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</si>
  <si>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</si>
  <si>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</si>
  <si>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</si>
  <si>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</si>
  <si>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</si>
  <si>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</si>
  <si>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</si>
  <si>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</si>
  <si>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</si>
  <si>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</si>
  <si>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</si>
  <si>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</si>
  <si>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</si>
  <si>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</si>
  <si>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</si>
  <si>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</si>
  <si>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</si>
  <si>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</si>
  <si>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</si>
  <si>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</si>
  <si>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</si>
  <si>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</si>
  <si>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</si>
  <si>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</si>
  <si>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</si>
  <si>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</si>
  <si>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</si>
  <si>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</si>
  <si>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</si>
  <si>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</si>
  <si>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</si>
  <si>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</si>
  <si>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</si>
  <si>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</si>
  <si>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</si>
  <si>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</si>
  <si>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</si>
  <si>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</si>
  <si>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</si>
  <si>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</si>
  <si>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</si>
  <si>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</si>
  <si>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</si>
  <si>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</si>
  <si>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</si>
  <si>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</si>
  <si>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</si>
  <si>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</si>
  <si>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</si>
  <si>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</si>
  <si>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</si>
  <si>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</si>
  <si>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</si>
  <si>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</si>
  <si>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</si>
  <si>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</si>
  <si>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</si>
  <si>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</si>
  <si>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</si>
  <si>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</si>
  <si>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</si>
  <si>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</si>
  <si>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</si>
  <si>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</si>
  <si>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</si>
  <si>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</si>
  <si>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</si>
  <si>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</si>
  <si>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</si>
  <si>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</si>
  <si>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</si>
  <si>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</si>
  <si>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</si>
  <si>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</si>
  <si>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</si>
  <si>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</si>
  <si>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</si>
  <si>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</si>
  <si>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</si>
  <si>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</si>
  <si>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</si>
  <si>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</si>
  <si>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</si>
  <si>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</si>
  <si>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</si>
  <si>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</si>
  <si>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</si>
  <si>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</si>
  <si>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</si>
  <si>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</si>
  <si>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</si>
  <si>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</si>
  <si>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</si>
  <si>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</si>
  <si>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</si>
  <si>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</si>
  <si>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</si>
  <si>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</si>
  <si>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</si>
  <si>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</si>
  <si>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</si>
  <si>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</si>
  <si>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</si>
  <si>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</si>
  <si>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</si>
  <si>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</si>
  <si>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</si>
  <si>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</si>
  <si>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</si>
  <si>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</si>
  <si>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</si>
  <si>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</si>
  <si>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</si>
  <si>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</si>
  <si>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</si>
  <si>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</si>
  <si>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</si>
  <si>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</si>
  <si>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</si>
  <si>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</si>
  <si>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</si>
  <si>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</si>
  <si>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</si>
  <si>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</si>
  <si>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</si>
  <si>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</si>
  <si>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</si>
  <si>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</si>
  <si>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</si>
  <si>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</si>
  <si>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</si>
  <si>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</si>
  <si>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</si>
  <si>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</si>
  <si>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</si>
  <si>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</si>
  <si>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</si>
  <si>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</si>
  <si>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</si>
  <si>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</si>
  <si>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</si>
  <si>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</si>
  <si>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</si>
  <si>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</si>
  <si>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</si>
  <si>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</si>
  <si>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</si>
  <si>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</si>
  <si>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</si>
  <si>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</si>
  <si>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</si>
  <si>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</si>
  <si>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</si>
  <si>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</si>
  <si>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</si>
  <si>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</si>
  <si>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</si>
  <si>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</si>
  <si>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</si>
  <si>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</si>
  <si>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</si>
  <si>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</si>
  <si>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</si>
  <si>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</si>
  <si>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</si>
  <si>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</si>
  <si>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</si>
  <si>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</si>
  <si>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</si>
  <si>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</si>
  <si>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</si>
  <si>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</si>
  <si>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</si>
  <si>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</si>
  <si>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</si>
  <si>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</si>
  <si>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</si>
  <si>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</si>
  <si>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</si>
  <si>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</si>
  <si>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</si>
  <si>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</si>
  <si>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</si>
  <si>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</si>
  <si>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</si>
  <si>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</si>
  <si>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</si>
  <si>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</si>
  <si>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</si>
  <si>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</si>
  <si>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</si>
  <si>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</si>
  <si>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</si>
  <si>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</si>
  <si>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</si>
  <si>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</si>
  <si>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</si>
  <si>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</si>
  <si>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</si>
  <si>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</si>
  <si>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</si>
  <si>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</si>
  <si>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</si>
  <si>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</si>
  <si>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</si>
  <si>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</si>
  <si>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</si>
  <si>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</si>
  <si>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</si>
  <si>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</si>
  <si>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</si>
  <si>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</si>
  <si>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</si>
  <si>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</si>
  <si>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</si>
  <si>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</si>
  <si>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</si>
  <si>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</si>
  <si>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</si>
  <si>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</si>
  <si>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</si>
  <si>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</si>
  <si>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</si>
  <si>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</si>
  <si>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</si>
  <si>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</si>
  <si>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</si>
  <si>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</si>
  <si>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</si>
  <si>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</si>
  <si>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</si>
  <si>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</si>
  <si>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</si>
  <si>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</si>
  <si>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</si>
  <si>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</si>
  <si>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</si>
  <si>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</si>
  <si>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</si>
  <si>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</si>
  <si>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</si>
  <si>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</si>
  <si>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</si>
  <si>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</si>
  <si>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</si>
  <si>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</si>
  <si>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</si>
  <si>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</si>
  <si>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</si>
  <si>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</si>
  <si>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</si>
  <si>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</si>
  <si>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</si>
  <si>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</si>
  <si>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</si>
  <si>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</si>
  <si>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</si>
  <si>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</si>
  <si>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</si>
  <si>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</si>
  <si>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</si>
  <si>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</si>
  <si>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</si>
  <si>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</si>
  <si>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</si>
  <si>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</si>
  <si>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</si>
  <si>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</si>
  <si>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</si>
  <si>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</si>
  <si>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</si>
  <si>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</si>
  <si>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</si>
  <si>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</si>
  <si>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</si>
  <si>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</si>
  <si>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</si>
  <si>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</si>
  <si>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</si>
  <si>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</si>
  <si>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</si>
  <si>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</si>
  <si>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</si>
  <si>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</si>
  <si>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</si>
  <si>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</si>
  <si>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</si>
  <si>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</si>
  <si>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</si>
  <si>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</si>
  <si>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</si>
  <si>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</si>
  <si>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</si>
  <si>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</si>
  <si>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</si>
  <si>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</si>
  <si>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</si>
  <si>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</si>
  <si>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</si>
  <si>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</si>
  <si>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</si>
  <si>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</si>
  <si>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</si>
  <si>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</si>
  <si>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</si>
  <si>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</si>
  <si>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</si>
  <si>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</si>
  <si>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</si>
  <si>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</si>
  <si>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</si>
  <si>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</si>
  <si>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</si>
  <si>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</si>
  <si>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</si>
  <si>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</si>
  <si>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</si>
  <si>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</si>
  <si>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</si>
  <si>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</si>
  <si>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</si>
  <si>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</si>
  <si>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</si>
  <si>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</si>
  <si>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</si>
  <si>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</si>
  <si>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</si>
  <si>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</si>
  <si>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</si>
  <si>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</si>
  <si>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</si>
  <si>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</si>
  <si>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</si>
  <si>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</si>
  <si>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</si>
  <si>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</si>
  <si>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</si>
  <si>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</si>
  <si>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</si>
  <si>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</si>
  <si>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</si>
  <si>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</si>
  <si>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</si>
  <si>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</si>
  <si>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</si>
  <si>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</si>
  <si>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</si>
  <si>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</si>
  <si>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</si>
  <si>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</si>
  <si>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</si>
  <si>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</si>
  <si>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</si>
  <si>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</si>
  <si>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</si>
  <si>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</si>
  <si>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</si>
  <si>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</si>
  <si>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</si>
  <si>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</si>
  <si>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</si>
  <si>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</si>
  <si>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</si>
  <si>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</si>
  <si>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</si>
  <si>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</si>
  <si>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</si>
  <si>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</si>
  <si>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</si>
  <si>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</si>
  <si>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</si>
  <si>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</si>
  <si>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</si>
  <si>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</si>
  <si>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</si>
  <si>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</si>
  <si>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</si>
  <si>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</si>
  <si>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</si>
  <si>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</si>
  <si>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</si>
  <si>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</si>
  <si>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</si>
  <si>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</si>
  <si>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</si>
  <si>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</si>
  <si>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</si>
  <si>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</si>
  <si>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</si>
  <si>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</si>
  <si>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</si>
  <si>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</si>
  <si>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</si>
  <si>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</si>
  <si>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</si>
  <si>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</si>
  <si>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</si>
  <si>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</si>
  <si>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</si>
  <si>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</si>
  <si>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</si>
  <si>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</si>
  <si>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</si>
  <si>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</si>
  <si>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</si>
  <si>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</si>
  <si>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</si>
  <si>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</si>
  <si>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</si>
  <si>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</si>
  <si>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</si>
  <si>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</si>
  <si>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</si>
  <si>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</si>
  <si>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</si>
  <si>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</si>
  <si>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</si>
  <si>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</si>
  <si>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</si>
  <si>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</si>
  <si>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</si>
  <si>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</si>
  <si>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</si>
  <si>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</si>
  <si>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</si>
  <si>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</si>
  <si>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</si>
  <si>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</si>
  <si>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</si>
  <si>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</si>
  <si>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</si>
  <si>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</si>
  <si>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</si>
  <si>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</si>
  <si>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</si>
  <si>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</si>
  <si>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</si>
  <si>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</si>
  <si>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</si>
  <si>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</si>
  <si>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</si>
  <si>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</si>
  <si>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</si>
  <si>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</si>
  <si>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</si>
  <si>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</si>
  <si>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</si>
  <si>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</si>
  <si>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</si>
  <si>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</si>
  <si>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</si>
  <si>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</si>
  <si>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</si>
  <si>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</si>
  <si>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</si>
  <si>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</si>
  <si>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</si>
  <si>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</si>
  <si>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</si>
  <si>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</si>
  <si>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</si>
  <si>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</si>
  <si>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</si>
  <si>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</si>
  <si>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</si>
  <si>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</si>
  <si>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</si>
  <si>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</si>
  <si>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</si>
  <si>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</si>
  <si>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</si>
  <si>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</si>
  <si>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</si>
  <si>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</si>
  <si>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</si>
  <si>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</si>
  <si>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</si>
  <si>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</si>
  <si>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</si>
  <si>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</si>
  <si>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</si>
  <si>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</si>
  <si>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</si>
  <si>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</si>
  <si>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</si>
  <si>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</si>
  <si>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</si>
  <si>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</si>
  <si>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</si>
  <si>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</si>
  <si>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</si>
  <si>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</si>
  <si>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</si>
  <si>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</si>
  <si>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</si>
  <si>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</si>
  <si>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</si>
  <si>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</si>
  <si>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</si>
  <si>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</si>
  <si>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</si>
  <si>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</si>
  <si>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</si>
  <si>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</si>
  <si>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</si>
  <si>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</si>
  <si>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</si>
  <si>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</si>
  <si>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</si>
  <si>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</si>
  <si>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</si>
  <si>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</si>
  <si>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</si>
  <si>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</si>
  <si>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</si>
  <si>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</si>
  <si>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</si>
  <si>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</si>
  <si>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</si>
  <si>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</si>
  <si>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</si>
  <si>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</si>
  <si>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</si>
  <si>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</si>
  <si>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</si>
  <si>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</si>
  <si>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</si>
  <si>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</si>
  <si>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</si>
  <si>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</si>
  <si>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</si>
  <si>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</si>
  <si>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</si>
  <si>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</si>
  <si>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</si>
  <si>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</si>
  <si>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</si>
  <si>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</si>
  <si>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</si>
  <si>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</si>
  <si>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</si>
  <si>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</si>
  <si>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</si>
  <si>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</si>
  <si>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</si>
  <si>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</si>
  <si>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</si>
  <si>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</si>
  <si>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</si>
  <si>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</si>
  <si>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</si>
  <si>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</si>
  <si>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</si>
  <si>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</si>
  <si>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</si>
  <si>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</si>
  <si>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</si>
  <si>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</si>
  <si>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</si>
  <si>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</si>
  <si>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</si>
  <si>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</si>
  <si>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</si>
  <si>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</si>
  <si>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</si>
  <si>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</si>
  <si>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</si>
  <si>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</si>
  <si>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</si>
  <si>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</si>
  <si>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</si>
  <si>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</si>
  <si>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</si>
  <si>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</si>
  <si>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</si>
  <si>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</si>
  <si>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</si>
  <si>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</si>
  <si>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</si>
  <si>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</si>
  <si>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</si>
  <si>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</si>
  <si>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</si>
  <si>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</si>
  <si>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</si>
  <si>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</si>
  <si>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</si>
  <si>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</si>
  <si>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</si>
  <si>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</si>
  <si>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</si>
  <si>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</si>
  <si>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</si>
  <si>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</si>
  <si>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</si>
  <si>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</si>
  <si>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</si>
  <si>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</si>
  <si>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</si>
  <si>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</si>
  <si>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</si>
  <si>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</si>
  <si>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</si>
  <si>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</si>
  <si>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</si>
  <si>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</si>
  <si>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</si>
  <si>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</si>
  <si>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</si>
  <si>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</si>
  <si>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</si>
  <si>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</si>
  <si>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</si>
  <si>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</si>
  <si>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</si>
  <si>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</si>
  <si>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</si>
  <si>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</si>
  <si>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</si>
  <si>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</si>
  <si>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</si>
  <si>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</si>
  <si>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</si>
  <si>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</si>
  <si>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</si>
  <si>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</si>
  <si>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</si>
  <si>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</si>
  <si>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</si>
  <si>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</si>
  <si>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</si>
  <si>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</si>
  <si>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</si>
  <si>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</si>
  <si>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</si>
  <si>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</si>
  <si>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</si>
  <si>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</si>
  <si>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</si>
  <si>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</si>
  <si>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</si>
  <si>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</si>
  <si>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</si>
  <si>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</si>
  <si>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</si>
  <si>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</si>
  <si>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</si>
  <si>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</si>
  <si>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</si>
  <si>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</si>
  <si>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</si>
  <si>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</si>
  <si>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</si>
  <si>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</si>
  <si>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</si>
  <si>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</si>
  <si>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</si>
  <si>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</si>
  <si>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</si>
  <si>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</si>
  <si>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</si>
  <si>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</si>
  <si>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</si>
  <si>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</si>
  <si>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</si>
  <si>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</si>
  <si>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</si>
  <si>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</si>
  <si>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</si>
  <si>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</si>
  <si>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</si>
  <si>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</si>
  <si>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</si>
  <si>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</si>
  <si>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</si>
  <si>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</si>
  <si>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</si>
  <si>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</si>
  <si>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</si>
  <si>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</si>
  <si>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</si>
  <si>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</si>
  <si>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</si>
  <si>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</si>
  <si>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</si>
  <si>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</si>
  <si>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</si>
  <si>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</si>
  <si>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</si>
  <si>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</si>
  <si>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</si>
  <si>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</si>
  <si>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</si>
  <si>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</si>
  <si>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</si>
  <si>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</si>
  <si>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</si>
  <si>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</si>
  <si>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</si>
  <si>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</si>
  <si>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</si>
  <si>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</si>
  <si>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</si>
  <si>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</si>
  <si>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</si>
  <si>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</si>
  <si>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</si>
  <si>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</si>
  <si>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</si>
  <si>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</si>
  <si>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</si>
  <si>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</si>
  <si>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</si>
  <si>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</si>
  <si>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</si>
  <si>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</si>
  <si>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</si>
  <si>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</si>
  <si>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</si>
  <si>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</si>
  <si>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</si>
  <si>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</si>
  <si>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</si>
  <si>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</si>
  <si>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</si>
  <si>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</si>
  <si>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</si>
  <si>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</si>
  <si>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</si>
  <si>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</si>
  <si>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</si>
  <si>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</si>
  <si>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</si>
  <si>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</si>
  <si>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</si>
  <si>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</si>
  <si>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</si>
  <si>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</si>
  <si>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</si>
  <si>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</si>
  <si>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</si>
  <si>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</si>
  <si>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</si>
  <si>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</si>
  <si>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</si>
  <si>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</si>
  <si>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</si>
  <si>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</si>
  <si>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</si>
  <si>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</si>
  <si>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</si>
  <si>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</si>
  <si>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</si>
  <si>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</si>
  <si>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</si>
  <si>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</si>
  <si>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</si>
  <si>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</si>
  <si>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</si>
  <si>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</si>
  <si>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</si>
  <si>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</si>
  <si>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</si>
  <si>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</si>
  <si>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</si>
  <si>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</si>
  <si>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</si>
  <si>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</si>
  <si>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</si>
  <si>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</si>
  <si>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</si>
  <si>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</si>
  <si>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</si>
  <si>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</si>
  <si>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</si>
  <si>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</si>
  <si>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</si>
  <si>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</si>
  <si>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</si>
  <si>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</si>
  <si>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</si>
  <si>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</si>
  <si>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</si>
  <si>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</si>
  <si>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</si>
  <si>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</si>
  <si>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</si>
  <si>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</si>
  <si>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</si>
  <si>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</si>
  <si>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</si>
  <si>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</si>
  <si>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</si>
  <si>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</si>
  <si>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</si>
  <si>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</si>
  <si>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</si>
  <si>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</si>
  <si>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</si>
  <si>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</si>
  <si>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</si>
  <si>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</si>
  <si>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</si>
  <si>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</si>
  <si>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</si>
  <si>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</si>
  <si>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</si>
  <si>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</si>
  <si>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</si>
  <si>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</si>
  <si>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</si>
  <si>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</si>
  <si>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</si>
  <si>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</si>
  <si>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</si>
  <si>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</si>
  <si>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</si>
  <si>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</si>
  <si>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</si>
  <si>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</si>
  <si>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</si>
  <si>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</si>
  <si>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</si>
  <si>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</si>
  <si>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</si>
  <si>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</si>
  <si>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</si>
  <si>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</si>
  <si>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</si>
  <si>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</si>
  <si>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</si>
  <si>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</si>
  <si>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</si>
  <si>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</si>
  <si>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</si>
  <si>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</si>
  <si>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</si>
  <si>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</si>
  <si>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</si>
  <si>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</si>
  <si>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</si>
  <si>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</si>
  <si>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</si>
  <si>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</si>
  <si>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</si>
  <si>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</si>
  <si>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</si>
  <si>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</si>
  <si>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</si>
  <si>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</si>
  <si>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</si>
  <si>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</si>
  <si>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</si>
  <si>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</si>
  <si>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</si>
  <si>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</si>
  <si>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</si>
  <si>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</si>
  <si>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</si>
  <si>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</si>
  <si>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</si>
  <si>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</si>
  <si>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</si>
  <si>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</si>
  <si>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</si>
  <si>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</si>
  <si>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</si>
  <si>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</si>
  <si>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</si>
  <si>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</si>
  <si>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</si>
  <si>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</si>
  <si>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</si>
  <si>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</si>
  <si>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</si>
  <si>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</si>
  <si>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</si>
  <si>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</si>
  <si>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</si>
  <si>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</si>
  <si>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</si>
  <si>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</si>
  <si>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</si>
  <si>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</si>
  <si>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</si>
  <si>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</si>
  <si>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</si>
  <si>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</si>
  <si>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</si>
  <si>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</si>
  <si>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</si>
  <si>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</si>
  <si>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</si>
  <si>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</si>
  <si>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</si>
  <si>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</si>
  <si>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</si>
  <si>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</si>
  <si>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</si>
  <si>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</si>
  <si>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</si>
  <si>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</si>
  <si>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</si>
  <si>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</si>
  <si>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</si>
  <si>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</si>
  <si>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</si>
  <si>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</si>
  <si>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</si>
  <si>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</si>
  <si>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</si>
  <si>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</si>
  <si>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</si>
  <si>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</si>
  <si>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</si>
  <si>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</si>
  <si>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</si>
  <si>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</si>
  <si>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</si>
  <si>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</si>
  <si>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</si>
  <si>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</si>
  <si>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</si>
  <si>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</si>
  <si>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</si>
  <si>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</si>
  <si>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</si>
  <si>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</si>
  <si>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</si>
  <si>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</si>
  <si>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</si>
  <si>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</si>
  <si>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</si>
  <si>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</si>
  <si>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</si>
  <si>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</si>
  <si>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</si>
  <si>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</si>
  <si>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</si>
  <si>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</si>
  <si>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</si>
  <si>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</si>
  <si>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</si>
  <si>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</si>
  <si>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</si>
  <si>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</si>
  <si>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</si>
  <si>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</si>
  <si>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</si>
  <si>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</si>
  <si>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</si>
  <si>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</si>
  <si>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</si>
  <si>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</si>
  <si>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</si>
  <si>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</si>
  <si>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</si>
  <si>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</si>
  <si>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</si>
  <si>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</si>
  <si>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</si>
  <si>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</si>
  <si>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</si>
  <si>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</si>
  <si>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</si>
  <si>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</si>
  <si>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</si>
  <si>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</si>
  <si>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</si>
  <si>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</si>
  <si>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</si>
  <si>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</si>
  <si>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</si>
  <si>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</si>
  <si>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</si>
  <si>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</si>
  <si>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</si>
  <si>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</si>
  <si>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</si>
  <si>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</si>
  <si>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</si>
  <si>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</si>
  <si>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</si>
  <si>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</si>
  <si>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</si>
  <si>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</si>
  <si>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</si>
  <si>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</si>
  <si>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</si>
  <si>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</si>
  <si>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</si>
  <si>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</si>
  <si>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</si>
  <si>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</si>
  <si>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</si>
  <si>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</si>
  <si>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</si>
  <si>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</si>
  <si>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</si>
  <si>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</si>
  <si>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</si>
  <si>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</si>
  <si>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</si>
  <si>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</si>
  <si>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</si>
  <si>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</si>
  <si>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</si>
  <si>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</si>
  <si>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</si>
  <si>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</si>
  <si>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</si>
  <si>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</si>
  <si>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</si>
  <si>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</si>
  <si>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</si>
  <si>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</si>
  <si>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</si>
  <si>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</si>
  <si>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</si>
  <si>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</si>
  <si>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</si>
  <si>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</si>
  <si>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</si>
  <si>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</si>
  <si>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</si>
  <si>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</si>
  <si>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</si>
  <si>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</si>
  <si>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</si>
  <si>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</si>
  <si>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</si>
  <si>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</si>
  <si>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</si>
  <si>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</si>
  <si>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</si>
  <si>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</si>
  <si>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</si>
  <si>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</si>
  <si>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</si>
  <si>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</si>
  <si>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</si>
  <si>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</si>
  <si>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</si>
  <si>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</si>
  <si>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</si>
  <si>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</si>
  <si>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</si>
  <si>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</si>
  <si>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</si>
  <si>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</si>
  <si>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</si>
  <si>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</si>
  <si>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</si>
  <si>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</si>
  <si>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</si>
  <si>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</si>
  <si>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</si>
  <si>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</si>
  <si>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</si>
  <si>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</si>
  <si>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</si>
  <si>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</si>
  <si>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</si>
  <si>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</si>
  <si>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</si>
  <si>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</si>
  <si>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</si>
  <si>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</si>
  <si>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</si>
  <si>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</si>
  <si>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</si>
  <si>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</si>
  <si>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</si>
  <si>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</si>
  <si>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</si>
  <si>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</si>
  <si>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</si>
  <si>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</si>
  <si>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</si>
  <si>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</si>
  <si>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</si>
  <si>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</si>
  <si>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</si>
  <si>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</si>
  <si>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</si>
  <si>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</si>
  <si>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</si>
  <si>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</si>
  <si>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</si>
  <si>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</si>
  <si>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</si>
  <si>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</si>
  <si>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</si>
  <si>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</si>
  <si>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</si>
  <si>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</si>
  <si>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</si>
  <si>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</si>
  <si>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</si>
  <si>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</si>
  <si>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</si>
  <si>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</si>
  <si>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</si>
  <si>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</si>
  <si>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</si>
  <si>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</si>
  <si>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</si>
  <si>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</si>
  <si>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</si>
  <si>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</si>
  <si>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</si>
  <si>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</si>
  <si>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</si>
  <si>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</si>
  <si>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</si>
  <si>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</si>
  <si>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</si>
  <si>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</si>
  <si>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</si>
  <si>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</si>
  <si>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</si>
  <si>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</si>
  <si>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</si>
  <si>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</si>
  <si>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</si>
  <si>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</si>
  <si>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</si>
  <si>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</si>
  <si>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</si>
  <si>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</si>
  <si>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</si>
  <si>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</si>
  <si>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</si>
  <si>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</si>
  <si>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</si>
  <si>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</si>
  <si>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</si>
  <si>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</si>
  <si>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</si>
  <si>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</si>
  <si>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</si>
  <si>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</si>
  <si>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</si>
  <si>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</si>
  <si>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</si>
  <si>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</si>
  <si>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</si>
  <si>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</si>
  <si>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</si>
  <si>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</si>
  <si>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</si>
  <si>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</si>
  <si>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</si>
  <si>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</si>
  <si>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</si>
  <si>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</si>
  <si>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</si>
  <si>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</si>
  <si>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</si>
  <si>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</si>
  <si>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</si>
  <si>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</si>
  <si>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</si>
  <si>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</si>
  <si>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</si>
  <si>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</si>
  <si>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</si>
  <si>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</si>
  <si>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</si>
  <si>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</si>
  <si>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</si>
  <si>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</si>
  <si>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</si>
  <si>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</si>
  <si>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</si>
  <si>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</si>
  <si>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</si>
  <si>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</si>
  <si>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</si>
  <si>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</si>
  <si>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</si>
  <si>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</si>
  <si>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</si>
  <si>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</si>
  <si>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</si>
  <si>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</si>
  <si>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</si>
  <si>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</si>
  <si>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</si>
  <si>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</si>
  <si>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</si>
  <si>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</si>
  <si>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</si>
  <si>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</si>
  <si>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</si>
  <si>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</si>
  <si>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</si>
  <si>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</si>
  <si>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</si>
  <si>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</si>
  <si>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</si>
  <si>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</si>
  <si>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</si>
  <si>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</si>
  <si>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</si>
  <si>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</si>
  <si>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</si>
  <si>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</si>
  <si>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</si>
  <si>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</si>
  <si>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</si>
  <si>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</si>
  <si>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</si>
  <si>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</si>
  <si>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</si>
  <si>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</si>
  <si>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</si>
  <si>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</si>
  <si>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</si>
  <si>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</si>
  <si>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</si>
  <si>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</si>
  <si>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</si>
  <si>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</si>
  <si>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</si>
  <si>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</si>
  <si>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</si>
  <si>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</si>
  <si>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</si>
  <si>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</si>
  <si>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</si>
  <si>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</si>
  <si>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</si>
  <si>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</si>
  <si>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</si>
  <si>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</si>
  <si>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</si>
  <si>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</si>
  <si>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</si>
  <si>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</si>
  <si>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</si>
  <si>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</si>
  <si>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</si>
  <si>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</si>
  <si>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</si>
  <si>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</si>
  <si>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</si>
  <si>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</si>
  <si>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</si>
  <si>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</si>
  <si>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</si>
  <si>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</si>
  <si>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</si>
  <si>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</si>
  <si>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</si>
  <si>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</si>
  <si>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</si>
  <si>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</si>
  <si>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</si>
  <si>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</si>
  <si>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</si>
  <si>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</si>
  <si>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</si>
  <si>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</si>
  <si>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</si>
  <si>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</si>
  <si>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</si>
  <si>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</si>
  <si>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</si>
  <si>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</si>
  <si>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</si>
  <si>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</si>
  <si>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</si>
  <si>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</si>
  <si>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</si>
  <si>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</si>
  <si>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</si>
  <si>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</si>
  <si>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</si>
  <si>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</si>
  <si>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</si>
  <si>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</si>
  <si>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</si>
  <si>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</si>
  <si>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</si>
  <si>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</si>
  <si>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</si>
  <si>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</si>
  <si>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</si>
  <si>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</si>
  <si>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</si>
  <si>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</si>
  <si>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</si>
  <si>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</si>
  <si>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</si>
  <si>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</si>
  <si>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</si>
  <si>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</si>
  <si>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</si>
  <si>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</si>
  <si>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</si>
  <si>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</si>
  <si>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</si>
  <si>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</si>
  <si>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</si>
  <si>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</si>
  <si>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</si>
  <si>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</si>
  <si>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</si>
  <si>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</si>
  <si>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</si>
  <si>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</si>
  <si>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</si>
  <si>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</si>
  <si>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</si>
  <si>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</si>
  <si>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</si>
  <si>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</si>
  <si>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</si>
  <si>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</si>
  <si>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</si>
  <si>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</si>
  <si>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</si>
  <si>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</si>
  <si>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</si>
  <si>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</si>
  <si>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</si>
  <si>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</si>
  <si>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</si>
  <si>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</si>
  <si>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</si>
  <si>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</si>
  <si>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</si>
  <si>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</si>
  <si>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</si>
  <si>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</si>
  <si>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</si>
  <si>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</si>
  <si>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</si>
  <si>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</si>
  <si>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</si>
  <si>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</si>
  <si>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</si>
  <si>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</si>
  <si>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</si>
  <si>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</si>
  <si>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</si>
  <si>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</si>
  <si>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</si>
  <si>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</si>
  <si>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</si>
  <si>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</si>
  <si>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</si>
  <si>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</si>
  <si>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</si>
  <si>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</si>
  <si>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</si>
  <si>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</si>
  <si>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</si>
  <si>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</si>
  <si>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</si>
  <si>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</si>
  <si>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</si>
  <si>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</si>
  <si>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</si>
  <si>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</si>
  <si>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</si>
  <si>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</si>
  <si>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</si>
  <si>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</si>
  <si>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</si>
  <si>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</si>
  <si>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</si>
  <si>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</si>
  <si>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</si>
  <si>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</si>
  <si>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</si>
  <si>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</si>
  <si>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</si>
  <si>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</si>
  <si>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</si>
  <si>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</si>
  <si>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</si>
  <si>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</si>
  <si>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</si>
  <si>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</si>
  <si>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</si>
  <si>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</si>
  <si>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</si>
  <si>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</si>
  <si>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</si>
  <si>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</si>
  <si>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</si>
  <si>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</si>
  <si>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</si>
  <si>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</si>
  <si>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</si>
  <si>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</si>
  <si>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</si>
  <si>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</si>
  <si>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</si>
  <si>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</si>
  <si>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</si>
  <si>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</si>
  <si>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</si>
  <si>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</si>
  <si>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</si>
  <si>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</si>
  <si>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</si>
  <si>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</si>
  <si>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</si>
  <si>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</si>
  <si>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</si>
  <si>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</si>
  <si>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</si>
  <si>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</si>
  <si>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</si>
  <si>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</si>
  <si>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</si>
  <si>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</si>
  <si>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</si>
  <si>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</si>
  <si>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</si>
  <si>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</si>
  <si>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</si>
  <si>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</si>
  <si>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</si>
  <si>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</si>
  <si>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</si>
  <si>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</si>
  <si>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</si>
  <si>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</si>
  <si>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</si>
  <si>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</si>
  <si>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</si>
  <si>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</si>
  <si>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</si>
  <si>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</si>
  <si>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</si>
  <si>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</si>
  <si>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</si>
  <si>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</si>
  <si>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</si>
  <si>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</si>
  <si>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</si>
  <si>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</si>
  <si>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</si>
  <si>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</si>
  <si>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</si>
  <si>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</si>
  <si>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</si>
  <si>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</si>
  <si>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</si>
  <si>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</si>
  <si>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</si>
  <si>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</si>
  <si>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</si>
  <si>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</si>
  <si>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</si>
  <si>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</si>
  <si>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</si>
  <si>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</si>
  <si>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</si>
  <si>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</si>
  <si>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</si>
  <si>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</si>
  <si>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</si>
  <si>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</si>
  <si>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</si>
  <si>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</si>
  <si>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</si>
  <si>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</si>
  <si>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</si>
  <si>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</si>
  <si>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</si>
  <si>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</si>
  <si>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</si>
  <si>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</si>
  <si>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</si>
  <si>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</si>
  <si>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</si>
  <si>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</si>
  <si>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</si>
  <si>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</si>
  <si>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</si>
  <si>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</si>
  <si>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</si>
  <si>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</si>
  <si>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</si>
  <si>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</si>
  <si>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</si>
  <si>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</si>
  <si>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</si>
  <si>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</si>
  <si>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</si>
  <si>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</si>
  <si>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</si>
  <si>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</si>
  <si>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</si>
  <si>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</si>
  <si>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</si>
  <si>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</si>
  <si>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</si>
  <si>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</si>
  <si>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</si>
  <si>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</si>
  <si>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</si>
  <si>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</si>
  <si>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</si>
  <si>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</si>
  <si>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</si>
  <si>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</si>
  <si>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</si>
  <si>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</si>
  <si>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</si>
  <si>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</si>
  <si>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</si>
  <si>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</si>
  <si>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</si>
  <si>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</si>
  <si>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</si>
  <si>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</si>
  <si>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</si>
  <si>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</si>
  <si>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</si>
  <si>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</si>
  <si>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</si>
  <si>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</si>
  <si>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</si>
  <si>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</si>
  <si>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</si>
  <si>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</si>
  <si>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</si>
  <si>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</si>
  <si>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</si>
  <si>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</si>
  <si>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</si>
  <si>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</si>
  <si>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</si>
  <si>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</si>
  <si>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</si>
  <si>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</si>
  <si>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</si>
  <si>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</si>
  <si>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</si>
  <si>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</si>
  <si>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</si>
  <si>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</si>
  <si>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</si>
  <si>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</si>
  <si>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</si>
  <si>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</si>
  <si>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</si>
  <si>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</si>
  <si>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</si>
  <si>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</si>
  <si>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</si>
  <si>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</si>
  <si>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</si>
  <si>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</si>
  <si>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</si>
  <si>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</si>
  <si>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</si>
  <si>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</si>
  <si>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</si>
  <si>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</si>
  <si>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</si>
  <si>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</si>
  <si>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</si>
  <si>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</si>
  <si>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</si>
  <si>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</si>
  <si>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</si>
  <si>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</si>
  <si>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</si>
  <si>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</si>
  <si>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</si>
  <si>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</si>
  <si>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</si>
  <si>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</si>
  <si>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</si>
  <si>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</si>
  <si>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</si>
  <si>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</si>
  <si>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</si>
  <si>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</si>
  <si>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</si>
  <si>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</si>
  <si>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</si>
  <si>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</si>
  <si>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</si>
  <si>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</si>
  <si>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</si>
  <si>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</si>
  <si>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</si>
  <si>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</si>
  <si>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</si>
  <si>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</si>
  <si>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</si>
  <si>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</si>
  <si>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</si>
  <si>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</si>
  <si>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</si>
  <si>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</si>
  <si>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</si>
  <si>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</si>
  <si>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</si>
  <si>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</si>
  <si>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</si>
  <si>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</si>
  <si>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</si>
  <si>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</si>
  <si>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</si>
  <si>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</si>
  <si>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</si>
  <si>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</si>
  <si>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</si>
  <si>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</si>
  <si>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</si>
  <si>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</si>
  <si>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</si>
  <si>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</si>
  <si>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</si>
  <si>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</si>
  <si>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</si>
  <si>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</si>
  <si>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</si>
  <si>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</si>
  <si>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</si>
  <si>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</si>
  <si>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</si>
  <si>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</si>
  <si>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</si>
  <si>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</si>
  <si>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</si>
  <si>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</si>
  <si>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</si>
  <si>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</si>
  <si>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</si>
  <si>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</si>
  <si>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</si>
  <si>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</si>
  <si>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</si>
  <si>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</si>
  <si>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</si>
  <si>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</si>
  <si>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</si>
  <si>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</si>
  <si>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</si>
  <si>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</si>
  <si>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</si>
  <si>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</si>
  <si>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</si>
  <si>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</si>
  <si>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</si>
  <si>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</si>
  <si>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</si>
  <si>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</si>
  <si>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</si>
  <si>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</si>
  <si>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</si>
  <si>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</si>
  <si>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</si>
  <si>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</si>
  <si>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</si>
  <si>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</si>
  <si>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</si>
  <si>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</si>
  <si>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</si>
  <si>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</si>
  <si>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</si>
  <si>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</si>
  <si>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</si>
  <si>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</si>
  <si>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</si>
  <si>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</si>
  <si>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</si>
  <si>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</si>
  <si>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</si>
  <si>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</si>
  <si>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</si>
  <si>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</si>
  <si>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</si>
  <si>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</si>
  <si>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</si>
  <si>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</si>
  <si>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</si>
  <si>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</si>
  <si>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</si>
  <si>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</si>
  <si>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</si>
  <si>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</si>
  <si>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</si>
  <si>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</si>
  <si>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</si>
  <si>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</si>
  <si>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</si>
  <si>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</si>
  <si>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</si>
  <si>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</si>
  <si>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</si>
  <si>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</si>
  <si>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</si>
  <si>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</si>
  <si>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</si>
  <si>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</si>
  <si>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</si>
  <si>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</si>
  <si>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</si>
  <si>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</si>
  <si>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</si>
  <si>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</si>
  <si>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</si>
  <si>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</si>
  <si>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</si>
  <si>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</si>
  <si>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</si>
  <si>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</si>
  <si>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</si>
  <si>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</si>
  <si>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</si>
  <si>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</si>
  <si>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</si>
  <si>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</si>
  <si>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</si>
  <si>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</si>
  <si>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</si>
  <si>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</si>
  <si>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</si>
  <si>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</si>
  <si>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</si>
  <si>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</si>
  <si>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</si>
  <si>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</si>
  <si>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</si>
  <si>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</si>
  <si>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</si>
  <si>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</si>
  <si>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</si>
  <si>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</si>
  <si>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</si>
  <si>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</si>
  <si>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</si>
  <si>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</si>
  <si>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</si>
  <si>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</si>
  <si>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</si>
  <si>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</si>
  <si>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</si>
  <si>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</si>
  <si>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</si>
  <si>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</si>
  <si>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</si>
  <si>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</si>
  <si>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</si>
  <si>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</si>
  <si>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</si>
  <si>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</si>
  <si>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</si>
  <si>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</si>
  <si>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</si>
  <si>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</si>
  <si>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</si>
  <si>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</si>
  <si>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</si>
  <si>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</si>
  <si>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</si>
  <si>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</si>
  <si>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</si>
  <si>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</si>
  <si>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</si>
  <si>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</si>
  <si>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</si>
  <si>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</si>
  <si>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</si>
  <si>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</si>
  <si>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</si>
  <si>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</si>
  <si>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</si>
  <si>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</si>
  <si>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</si>
  <si>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</si>
  <si>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</si>
  <si>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</si>
  <si>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</si>
  <si>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</si>
  <si>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</si>
  <si>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</si>
  <si>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</si>
  <si>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</si>
  <si>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</si>
  <si>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</si>
  <si>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</si>
  <si>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</si>
  <si>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</si>
  <si>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</si>
  <si>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</si>
  <si>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</si>
  <si>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</si>
  <si>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</si>
  <si>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</si>
  <si>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</si>
  <si>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</si>
  <si>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</si>
  <si>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</si>
  <si>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</si>
  <si>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</si>
  <si>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</si>
  <si>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</si>
  <si>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</si>
  <si>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</si>
  <si>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</si>
  <si>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</si>
  <si>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</si>
  <si>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</si>
  <si>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</si>
  <si>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</si>
  <si>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</si>
  <si>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</si>
  <si>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</si>
  <si>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</si>
  <si>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</si>
  <si>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</si>
  <si>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</si>
  <si>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</si>
  <si>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</si>
  <si>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</si>
  <si>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</si>
  <si>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</si>
  <si>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</si>
  <si>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</si>
  <si>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</si>
  <si>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</si>
  <si>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</si>
  <si>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</si>
  <si>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</si>
  <si>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</si>
  <si>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</si>
  <si>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</si>
  <si>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</si>
  <si>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</si>
  <si>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</si>
  <si>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</si>
  <si>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</si>
  <si>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</si>
  <si>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</si>
  <si>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</si>
  <si>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</si>
  <si>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</si>
  <si>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</si>
  <si>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</si>
  <si>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</si>
  <si>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</si>
  <si>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</si>
  <si>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</si>
  <si>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</si>
  <si>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</si>
  <si>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</si>
  <si>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</si>
  <si>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</si>
  <si>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</si>
  <si>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</si>
  <si>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</si>
  <si>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</si>
  <si>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</si>
  <si>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</si>
  <si>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</si>
  <si>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</si>
  <si>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</si>
  <si>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</si>
  <si>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</si>
  <si>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</si>
  <si>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</si>
  <si>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</si>
  <si>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</si>
  <si>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</si>
  <si>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</si>
  <si>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</si>
  <si>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</si>
  <si>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</si>
  <si>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</si>
  <si>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</si>
  <si>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</si>
  <si>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</si>
  <si>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</si>
  <si>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</si>
  <si>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</si>
  <si>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</si>
  <si>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</si>
  <si>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</si>
  <si>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</si>
  <si>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</si>
  <si>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</si>
  <si>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</si>
  <si>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</si>
  <si>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</si>
  <si>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</si>
  <si>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</si>
  <si>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</si>
  <si>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</si>
  <si>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</si>
  <si>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</si>
  <si>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</si>
  <si>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</si>
  <si>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</si>
  <si>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</si>
  <si>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</si>
  <si>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</si>
  <si>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</si>
  <si>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</si>
  <si>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</si>
  <si>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</si>
  <si>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</si>
  <si>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</si>
  <si>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</si>
  <si>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</si>
  <si>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</si>
  <si>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</si>
  <si>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</si>
  <si>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</si>
  <si>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</si>
  <si>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</si>
  <si>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</si>
  <si>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</si>
  <si>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</si>
  <si>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</si>
  <si>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</si>
  <si>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</si>
  <si>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</si>
  <si>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</si>
  <si>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</si>
  <si>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</si>
  <si>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</si>
  <si>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</si>
  <si>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</si>
  <si>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</si>
  <si>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</si>
  <si>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</si>
  <si>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</si>
  <si>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</si>
  <si>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</si>
  <si>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</si>
  <si>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</si>
  <si>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</si>
  <si>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</si>
  <si>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</si>
  <si>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</si>
  <si>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</si>
  <si>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</si>
  <si>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</si>
  <si>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</si>
  <si>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</si>
  <si>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</si>
  <si>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</si>
  <si>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</si>
  <si>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</si>
  <si>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</si>
  <si>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</si>
  <si>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</si>
  <si>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</si>
  <si>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</si>
  <si>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</si>
  <si>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</si>
  <si>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</si>
  <si>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</si>
  <si>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</si>
  <si>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</si>
  <si>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</si>
  <si>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</si>
  <si>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</si>
  <si>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</si>
  <si>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</si>
  <si>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</si>
  <si>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</si>
  <si>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</si>
  <si>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</si>
  <si>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</si>
  <si>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</si>
  <si>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</si>
  <si>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</si>
  <si>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</si>
  <si>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</si>
  <si>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</si>
  <si>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</si>
  <si>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</si>
  <si>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</si>
  <si>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</si>
  <si>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</si>
  <si>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</si>
  <si>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</si>
  <si>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</si>
  <si>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</si>
  <si>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</si>
  <si>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</si>
  <si>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</si>
  <si>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</si>
  <si>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</si>
  <si>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</si>
  <si>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</si>
  <si>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</si>
  <si>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</si>
  <si>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</si>
  <si>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</si>
  <si>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</si>
  <si>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</si>
  <si>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</si>
  <si>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</si>
  <si>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</si>
  <si>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</si>
  <si>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</si>
  <si>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</si>
  <si>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</si>
  <si>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</si>
  <si>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</si>
  <si>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</si>
  <si>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</si>
  <si>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</si>
  <si>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</si>
  <si>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</si>
  <si>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</si>
  <si>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</si>
  <si>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</si>
  <si>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</si>
  <si>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</si>
  <si>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</si>
  <si>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</si>
  <si>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</si>
  <si>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</si>
  <si>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</si>
  <si>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</si>
  <si>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</si>
  <si>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</si>
  <si>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</si>
  <si>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</si>
  <si>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</si>
  <si>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</si>
  <si>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</si>
  <si>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</si>
  <si>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</si>
  <si>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</si>
  <si>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</si>
  <si>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</si>
  <si>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</si>
  <si>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</si>
  <si>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</si>
  <si>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</si>
  <si>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</si>
  <si>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</si>
  <si>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</si>
  <si>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</si>
  <si>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</si>
  <si>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</si>
  <si>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</si>
  <si>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</si>
  <si>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</si>
  <si>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</si>
  <si>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</si>
  <si>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</si>
  <si>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</si>
  <si>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</si>
  <si>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</si>
  <si>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</si>
  <si>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</si>
  <si>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</si>
  <si>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</si>
  <si>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</si>
  <si>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</si>
  <si>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</si>
  <si>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</si>
  <si>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</si>
  <si>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</si>
  <si>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</si>
  <si>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</si>
  <si>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</si>
  <si>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</si>
  <si>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</si>
  <si>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</si>
  <si>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</si>
  <si>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</si>
  <si>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</si>
  <si>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</si>
  <si>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</si>
  <si>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</si>
  <si>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</si>
  <si>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</si>
  <si>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</si>
  <si>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</si>
  <si>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</si>
  <si>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</si>
  <si>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</si>
  <si>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</si>
  <si>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</si>
  <si>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</si>
  <si>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</si>
  <si>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</si>
  <si>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</si>
  <si>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</si>
  <si>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</si>
  <si>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</si>
  <si>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</si>
  <si>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</si>
  <si>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</si>
  <si>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</si>
  <si>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</si>
  <si>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</si>
  <si>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</si>
  <si>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</si>
  <si>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</si>
  <si>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</si>
  <si>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</si>
  <si>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</si>
  <si>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</si>
  <si>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</si>
  <si>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</si>
  <si>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</si>
  <si>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</si>
  <si>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</si>
  <si>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</si>
  <si>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</si>
  <si>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</si>
  <si>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</si>
  <si>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</si>
  <si>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</si>
  <si>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</si>
  <si>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</si>
  <si>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</si>
  <si>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</si>
  <si>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</si>
  <si>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</si>
  <si>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</si>
  <si>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</si>
  <si>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</si>
  <si>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</si>
  <si>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</si>
  <si>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</si>
  <si>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</si>
  <si>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</si>
  <si>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</si>
  <si>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</si>
  <si>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</si>
  <si>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</si>
  <si>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</si>
  <si>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</si>
  <si>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</si>
  <si>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</si>
  <si>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</si>
  <si>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</si>
  <si>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</si>
  <si>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</si>
  <si>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</si>
  <si>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</si>
  <si>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</si>
  <si>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</si>
  <si>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</si>
  <si>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</si>
  <si>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</si>
  <si>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</si>
  <si>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</si>
  <si>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</si>
  <si>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</si>
  <si>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</si>
  <si>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</si>
  <si>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</si>
  <si>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</si>
  <si>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</si>
  <si>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</si>
  <si>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</si>
  <si>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</si>
  <si>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</si>
  <si>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</si>
  <si>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</si>
  <si>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</si>
  <si>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</si>
  <si>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</si>
  <si>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</si>
  <si>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</si>
  <si>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</si>
  <si>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</si>
  <si>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</si>
  <si>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</si>
  <si>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</si>
  <si>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</si>
  <si>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</si>
  <si>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</si>
  <si>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</si>
  <si>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</si>
  <si>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</si>
  <si>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</si>
  <si>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</si>
  <si>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</si>
  <si>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</si>
  <si>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</si>
  <si>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</si>
  <si>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</si>
  <si>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</si>
  <si>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</si>
  <si>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</si>
  <si>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</si>
  <si>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</si>
  <si>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</si>
  <si>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</si>
  <si>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</si>
  <si>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</si>
  <si>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</si>
  <si>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</si>
  <si>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</si>
  <si>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</si>
  <si>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</si>
  <si>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</si>
  <si>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</si>
  <si>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</si>
  <si>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</si>
  <si>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</si>
  <si>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</si>
  <si>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</si>
  <si>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</si>
  <si>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</si>
  <si>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</si>
  <si>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</si>
  <si>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</si>
  <si>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</si>
  <si>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</si>
  <si>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</si>
  <si>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</si>
  <si>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</si>
  <si>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</si>
  <si>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</si>
  <si>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</si>
  <si>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</si>
  <si>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</si>
  <si>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</si>
  <si>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</si>
  <si>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</si>
  <si>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</si>
  <si>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</si>
  <si>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</si>
  <si>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</si>
  <si>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</si>
  <si>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</si>
  <si>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</si>
  <si>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</si>
  <si>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</si>
  <si>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</si>
  <si>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</si>
  <si>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</si>
  <si>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</si>
  <si>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</si>
  <si>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</si>
  <si>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</si>
  <si>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</si>
  <si>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</si>
  <si>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</si>
  <si>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</si>
  <si>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</si>
  <si>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</si>
  <si>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</si>
  <si>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</si>
  <si>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</si>
  <si>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</si>
  <si>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</si>
  <si>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</si>
  <si>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</si>
  <si>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</si>
  <si>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</si>
  <si>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</si>
  <si>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</si>
  <si>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</si>
  <si>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</si>
  <si>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</si>
  <si>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</si>
  <si>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</si>
  <si>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</si>
  <si>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</si>
  <si>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</si>
  <si>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</si>
  <si>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</si>
  <si>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</si>
  <si>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</si>
  <si>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</si>
  <si>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</si>
  <si>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</si>
  <si>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</si>
  <si>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</si>
  <si>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</si>
  <si>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</si>
  <si>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</si>
  <si>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</si>
  <si>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</si>
  <si>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</si>
  <si>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</si>
  <si>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</si>
  <si>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</si>
  <si>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</si>
  <si>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</si>
  <si>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</si>
  <si>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</si>
  <si>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</si>
  <si>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</si>
  <si>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</si>
  <si>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</si>
  <si>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</si>
  <si>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</si>
  <si>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</si>
  <si>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</si>
  <si>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</si>
  <si>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</si>
  <si>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</si>
  <si>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</si>
  <si>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</si>
  <si>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</si>
  <si>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</si>
  <si>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</si>
  <si>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</si>
  <si>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</si>
  <si>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</si>
  <si>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</si>
  <si>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</si>
  <si>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</si>
  <si>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</si>
  <si>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</si>
  <si>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</si>
  <si>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</si>
  <si>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</si>
  <si>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</si>
  <si>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</si>
  <si>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</si>
  <si>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</si>
  <si>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</si>
  <si>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</si>
  <si>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</si>
  <si>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</si>
  <si>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</si>
  <si>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</si>
  <si>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</si>
  <si>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</si>
  <si>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</si>
  <si>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</si>
  <si>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</si>
  <si>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</si>
  <si>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</si>
  <si>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</si>
  <si>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</si>
  <si>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</si>
  <si>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</si>
  <si>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</si>
  <si>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</si>
  <si>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</si>
  <si>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</si>
  <si>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</si>
  <si>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</si>
  <si>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</si>
  <si>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</si>
  <si>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</si>
  <si>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</si>
  <si>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</si>
  <si>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</si>
  <si>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</si>
  <si>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</si>
  <si>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</si>
  <si>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</si>
  <si>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</si>
  <si>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</si>
  <si>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</si>
  <si>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</si>
  <si>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</si>
  <si>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</si>
  <si>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</si>
  <si>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</si>
  <si>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</si>
  <si>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</si>
  <si>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</si>
  <si>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</si>
  <si>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</si>
  <si>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</si>
  <si>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</si>
  <si>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</si>
  <si>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</si>
  <si>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</si>
  <si>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</si>
  <si>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</si>
  <si>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</si>
  <si>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</si>
  <si>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</si>
  <si>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</si>
  <si>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</si>
  <si>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</si>
  <si>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</si>
  <si>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</si>
  <si>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</si>
  <si>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</si>
  <si>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</si>
  <si>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</si>
  <si>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</si>
  <si>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</si>
  <si>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</si>
  <si>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</si>
  <si>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</si>
  <si>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</si>
  <si>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</si>
  <si>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</si>
  <si>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</si>
  <si>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</si>
  <si>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</si>
  <si>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</si>
  <si>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</si>
  <si>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</si>
  <si>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</si>
  <si>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</si>
  <si>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</si>
  <si>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</si>
  <si>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</si>
  <si>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</si>
  <si>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</si>
  <si>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</si>
  <si>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</si>
  <si>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</si>
  <si>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</si>
  <si>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</si>
  <si>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</si>
  <si>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</si>
  <si>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</si>
  <si>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</si>
  <si>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</si>
  <si>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</si>
  <si>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</si>
  <si>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</si>
  <si>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</si>
  <si>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</si>
  <si>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</si>
  <si>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</si>
  <si>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</si>
  <si>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</si>
  <si>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</si>
  <si>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</si>
  <si>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</si>
  <si>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</si>
  <si>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</si>
  <si>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</si>
  <si>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</si>
  <si>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</si>
  <si>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</si>
  <si>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</si>
  <si>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</si>
  <si>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</si>
  <si>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</si>
  <si>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</si>
  <si>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</si>
  <si>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</si>
  <si>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</si>
  <si>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</si>
  <si>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</si>
  <si>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</si>
  <si>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</si>
  <si>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</si>
  <si>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</si>
  <si>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</si>
  <si>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</si>
  <si>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</si>
  <si>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</si>
  <si>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</si>
  <si>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</si>
  <si>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</si>
  <si>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</si>
  <si>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</si>
  <si>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</si>
  <si>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</si>
  <si>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</si>
  <si>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</si>
  <si>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</si>
  <si>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</si>
  <si>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</si>
  <si>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</si>
  <si>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</si>
  <si>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</si>
  <si>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</si>
  <si>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</si>
  <si>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</si>
  <si>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</si>
  <si>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</si>
  <si>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</si>
  <si>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</si>
  <si>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</si>
  <si>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</si>
  <si>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</si>
  <si>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</si>
  <si>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</si>
  <si>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</si>
  <si>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</si>
  <si>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</si>
  <si>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</si>
  <si>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</si>
  <si>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</si>
  <si>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</si>
  <si>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</si>
  <si>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</si>
  <si>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</si>
  <si>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</si>
  <si>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</si>
  <si>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</si>
  <si>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</si>
  <si>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</si>
  <si>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</si>
  <si>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</si>
  <si>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</si>
  <si>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</si>
  <si>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</si>
  <si>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</si>
  <si>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</si>
  <si>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</si>
  <si>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</si>
  <si>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</si>
  <si>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</si>
  <si>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</si>
  <si>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</si>
  <si>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</si>
  <si>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</si>
  <si>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</si>
  <si>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</si>
  <si>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</si>
  <si>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</si>
  <si>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</si>
  <si>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</si>
  <si>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</si>
  <si>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</si>
  <si>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</si>
  <si>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</si>
  <si>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</si>
  <si>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</si>
  <si>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</si>
  <si>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</si>
  <si>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</si>
  <si>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</si>
  <si>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</si>
  <si>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</si>
  <si>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</si>
  <si>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</si>
  <si>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</si>
  <si>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</si>
  <si>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</si>
  <si>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</si>
  <si>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</si>
  <si>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</si>
  <si>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</si>
  <si>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</si>
  <si>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</si>
  <si>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</si>
  <si>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</si>
  <si>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</si>
  <si>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</si>
  <si>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</si>
  <si>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</si>
  <si>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</si>
  <si>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</si>
  <si>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</si>
  <si>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</si>
  <si>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</si>
  <si>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</si>
  <si>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</si>
  <si>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</si>
  <si>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</si>
  <si>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</si>
  <si>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</si>
  <si>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</si>
  <si>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</si>
  <si>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</si>
  <si>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</si>
  <si>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</si>
  <si>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</si>
  <si>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</si>
  <si>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</si>
  <si>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</si>
  <si>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</si>
  <si>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</si>
  <si>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</si>
  <si>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</si>
  <si>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</si>
  <si>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</si>
  <si>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</si>
  <si>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</si>
  <si>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</si>
  <si>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</si>
  <si>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</si>
  <si>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</si>
  <si>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</si>
  <si>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</si>
  <si>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</si>
  <si>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</si>
  <si>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</si>
  <si>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</si>
  <si>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</si>
  <si>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</si>
  <si>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</si>
  <si>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</si>
  <si>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</si>
  <si>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</si>
  <si>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</si>
  <si>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</si>
  <si>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</si>
  <si>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</si>
  <si>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</si>
  <si>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</si>
  <si>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</si>
  <si>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</si>
  <si>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</si>
  <si>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</si>
  <si>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</si>
  <si>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</si>
  <si>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</si>
  <si>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</si>
  <si>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</si>
  <si>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</si>
  <si>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</si>
  <si>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</si>
  <si>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</si>
  <si>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</si>
  <si>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</si>
  <si>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</si>
  <si>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</si>
  <si>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</si>
  <si>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</si>
  <si>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</si>
  <si>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</si>
  <si>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</si>
  <si>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</si>
  <si>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</si>
  <si>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</si>
  <si>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</si>
  <si>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</si>
  <si>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</si>
  <si>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</si>
  <si>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</si>
  <si>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</si>
  <si>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</si>
  <si>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</si>
  <si>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</si>
  <si>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</si>
  <si>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</si>
  <si>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</si>
  <si>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</si>
  <si>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</si>
  <si>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</si>
  <si>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</si>
  <si>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</si>
  <si>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</si>
  <si>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</si>
  <si>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</si>
  <si>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</si>
  <si>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</si>
  <si>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</si>
  <si>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</si>
  <si>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</si>
  <si>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</si>
  <si>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</si>
  <si>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</si>
  <si>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</si>
  <si>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</si>
  <si>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</si>
  <si>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</si>
  <si>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</si>
  <si>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</si>
  <si>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</si>
  <si>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</si>
  <si>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</si>
  <si>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</si>
  <si>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</si>
  <si>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</si>
  <si>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</si>
  <si>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</si>
  <si>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</si>
  <si>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</si>
  <si>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</si>
  <si>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</si>
  <si>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</si>
  <si>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</si>
  <si>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</si>
  <si>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</si>
  <si>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</si>
  <si>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</si>
  <si>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</si>
  <si>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</si>
  <si>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</si>
  <si>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</si>
  <si>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</si>
  <si>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</si>
  <si>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</si>
  <si>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</si>
  <si>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</si>
  <si>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</si>
  <si>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</si>
  <si>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</si>
  <si>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</si>
  <si>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</si>
  <si>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</si>
  <si>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</si>
  <si>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</si>
  <si>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</si>
  <si>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</si>
  <si>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</si>
  <si>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</si>
  <si>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</si>
  <si>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</si>
  <si>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</si>
  <si>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</si>
  <si>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</si>
  <si>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</si>
  <si>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</si>
  <si>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</si>
  <si>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</si>
  <si>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</si>
  <si>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</si>
  <si>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</si>
  <si>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</si>
  <si>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</si>
  <si>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</si>
  <si>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</si>
  <si>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</si>
  <si>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</si>
  <si>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</si>
  <si>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</si>
  <si>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</si>
  <si>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</si>
  <si>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</si>
  <si>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</si>
  <si>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</si>
  <si>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</si>
  <si>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</si>
  <si>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</si>
  <si>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</si>
  <si>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</si>
  <si>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</si>
  <si>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</si>
  <si>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</si>
  <si>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</si>
  <si>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</si>
  <si>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</si>
  <si>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</si>
  <si>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</si>
  <si>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</si>
  <si>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</si>
  <si>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</si>
  <si>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</si>
  <si>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</si>
  <si>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</si>
  <si>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</si>
  <si>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</si>
  <si>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</si>
  <si>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</si>
  <si>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</si>
  <si>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</si>
  <si>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</si>
  <si>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</si>
  <si>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</si>
  <si>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</si>
  <si>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</si>
  <si>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</si>
  <si>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</si>
  <si>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</si>
  <si>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</si>
  <si>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</si>
  <si>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</si>
  <si>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</si>
  <si>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</si>
  <si>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</si>
  <si>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</si>
  <si>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</si>
  <si>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</si>
  <si>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</si>
  <si>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</si>
  <si>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</si>
  <si>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</si>
  <si>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</si>
  <si>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</si>
  <si>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</si>
  <si>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</si>
  <si>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</si>
  <si>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</si>
  <si>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</si>
  <si>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</si>
  <si>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</si>
  <si>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</si>
  <si>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</si>
  <si>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</si>
  <si>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</si>
  <si>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</si>
  <si>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</si>
  <si>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</si>
  <si>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</si>
  <si>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</si>
  <si>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</si>
  <si>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</si>
  <si>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</si>
  <si>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</si>
  <si>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</si>
  <si>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</si>
  <si>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</si>
  <si>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</si>
  <si>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</si>
  <si>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</si>
  <si>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</si>
  <si>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</si>
  <si>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</si>
  <si>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</si>
  <si>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</si>
  <si>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</si>
  <si>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</si>
  <si>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</si>
  <si>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</si>
  <si>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</si>
  <si>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</si>
  <si>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</si>
  <si>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</si>
  <si>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</si>
  <si>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</si>
  <si>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</si>
  <si>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</si>
  <si>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</si>
  <si>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</si>
  <si>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</si>
  <si>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</si>
  <si>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</si>
  <si>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</si>
  <si>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</si>
  <si>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</si>
  <si>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</si>
  <si>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</si>
  <si>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</si>
  <si>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</si>
  <si>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</si>
  <si>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</si>
  <si>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</si>
  <si>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</si>
  <si>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</si>
  <si>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</si>
  <si>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</si>
  <si>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</si>
  <si>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</si>
  <si>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</si>
  <si>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</si>
  <si>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</si>
  <si>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</si>
  <si>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</si>
  <si>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</si>
  <si>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</si>
  <si>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</si>
  <si>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</si>
  <si>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</si>
  <si>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</si>
  <si>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</si>
  <si>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</si>
  <si>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</si>
  <si>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</si>
  <si>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</si>
  <si>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</si>
  <si>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</si>
  <si>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</si>
  <si>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</si>
  <si>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</si>
  <si>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</si>
  <si>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</si>
  <si>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</si>
  <si>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</si>
  <si>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</si>
  <si>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</si>
  <si>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</si>
  <si>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</si>
  <si>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</si>
  <si>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</si>
  <si>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</si>
  <si>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</si>
  <si>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</si>
  <si>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</si>
  <si>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</si>
  <si>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</si>
  <si>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</si>
  <si>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</si>
  <si>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</si>
  <si>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</si>
  <si>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</si>
  <si>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</si>
  <si>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</si>
  <si>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</si>
  <si>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</si>
  <si>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</si>
  <si>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</si>
  <si>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</si>
  <si>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</si>
  <si>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</si>
  <si>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</si>
  <si>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</si>
  <si>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</si>
  <si>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</si>
  <si>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</si>
  <si>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</si>
  <si>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</si>
  <si>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</si>
  <si>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</si>
  <si>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</si>
  <si>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</si>
  <si>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</si>
  <si>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</si>
  <si>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</si>
  <si>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</si>
  <si>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</si>
  <si>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</si>
  <si>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</si>
  <si>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</si>
  <si>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</si>
  <si>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</si>
  <si>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</si>
  <si>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</si>
  <si>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</si>
  <si>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</si>
  <si>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</si>
  <si>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</si>
  <si>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</si>
  <si>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</si>
  <si>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</si>
  <si>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</si>
  <si>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</si>
  <si>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</si>
  <si>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</si>
  <si>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</si>
  <si>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</si>
  <si>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</si>
  <si>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</si>
  <si>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</si>
  <si>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</si>
  <si>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</si>
  <si>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</si>
  <si>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</si>
  <si>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</si>
  <si>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</si>
  <si>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</si>
  <si>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</si>
  <si>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</si>
  <si>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</si>
  <si>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</si>
  <si>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</si>
  <si>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</si>
  <si>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</si>
  <si>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</si>
  <si>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</si>
  <si>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</si>
  <si>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</si>
  <si>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</si>
  <si>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</si>
  <si>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</si>
  <si>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</si>
  <si>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</si>
  <si>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</si>
  <si>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</si>
  <si>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</si>
  <si>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</si>
  <si>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</si>
  <si>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</si>
  <si>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</si>
  <si>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</si>
  <si>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</si>
  <si>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</si>
  <si>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</si>
  <si>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</si>
  <si>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</si>
  <si>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</si>
  <si>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</si>
  <si>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</si>
  <si>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</si>
  <si>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</si>
  <si>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</si>
  <si>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</si>
  <si>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</si>
  <si>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</si>
  <si>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</si>
  <si>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</si>
  <si>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</si>
  <si>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</si>
  <si>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</si>
  <si>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</si>
  <si>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</si>
  <si>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</si>
  <si>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</si>
  <si>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</si>
  <si>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</si>
  <si>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</si>
  <si>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</si>
  <si>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</si>
  <si>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</si>
  <si>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</si>
  <si>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</si>
  <si>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</si>
  <si>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</si>
  <si>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</si>
  <si>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</si>
  <si>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</si>
  <si>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</si>
  <si>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</si>
  <si>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</si>
  <si>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</si>
  <si>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</si>
  <si>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</si>
  <si>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</si>
  <si>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</si>
  <si>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</si>
  <si>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</si>
  <si>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</si>
  <si>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</si>
  <si>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</si>
  <si>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</si>
  <si>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</si>
  <si>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</si>
  <si>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</si>
  <si>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</si>
  <si>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</si>
  <si>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</si>
  <si>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</si>
  <si>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</si>
  <si>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</si>
  <si>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</si>
  <si>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</si>
  <si>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</si>
  <si>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</si>
  <si>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</si>
  <si>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</si>
  <si>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</si>
  <si>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</si>
  <si>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</si>
  <si>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</si>
  <si>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</si>
  <si>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</si>
  <si>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</si>
  <si>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</si>
  <si>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</si>
  <si>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</si>
  <si>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</si>
  <si>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</si>
  <si>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</si>
  <si>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</si>
  <si>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</si>
  <si>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</si>
  <si>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</si>
  <si>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</si>
  <si>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</si>
  <si>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</si>
  <si>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</si>
  <si>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</si>
  <si>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</si>
  <si>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</si>
  <si>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</si>
  <si>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</si>
  <si>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</si>
  <si>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</si>
  <si>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</si>
  <si>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</si>
  <si>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</si>
  <si>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</si>
  <si>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</si>
  <si>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</si>
  <si>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</si>
  <si>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</si>
  <si>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</si>
  <si>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</si>
  <si>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</si>
  <si>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</si>
  <si>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</si>
  <si>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</si>
  <si>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</si>
  <si>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</si>
  <si>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</si>
  <si>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</si>
  <si>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</si>
  <si>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</si>
  <si>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</si>
  <si>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</si>
  <si>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</si>
  <si>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</si>
  <si>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</si>
  <si>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</si>
  <si>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</si>
  <si>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</si>
  <si>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</si>
  <si>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</si>
  <si>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</si>
  <si>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</si>
  <si>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</si>
  <si>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</si>
  <si>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</si>
  <si>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</si>
  <si>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</si>
  <si>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</si>
  <si>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</si>
  <si>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</si>
  <si>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</si>
  <si>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</si>
  <si>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</si>
  <si>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</si>
  <si>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</si>
  <si>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</si>
  <si>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</si>
  <si>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</si>
  <si>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</si>
  <si>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</si>
  <si>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</si>
  <si>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</si>
  <si>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</si>
  <si>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</si>
  <si>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</si>
  <si>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</si>
  <si>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</si>
  <si>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</si>
  <si>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</si>
  <si>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</si>
  <si>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</si>
  <si>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</si>
  <si>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</si>
  <si>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</si>
  <si>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</si>
  <si>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</si>
  <si>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</si>
  <si>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</si>
  <si>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</si>
  <si>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</si>
  <si>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</si>
  <si>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</si>
  <si>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</si>
  <si>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</si>
  <si>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</si>
  <si>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</si>
  <si>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</si>
  <si>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</si>
  <si>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</si>
  <si>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</si>
  <si>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</si>
  <si>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</si>
  <si>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</si>
  <si>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</si>
  <si>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</si>
  <si>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</si>
  <si>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</si>
  <si>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</si>
  <si>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</si>
  <si>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</si>
  <si>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</si>
  <si>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</si>
  <si>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</si>
  <si>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</si>
  <si>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</si>
  <si>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</si>
  <si>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</si>
  <si>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</si>
  <si>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</si>
  <si>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</si>
  <si>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</si>
  <si>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</si>
  <si>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</si>
  <si>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</si>
  <si>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</si>
  <si>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</si>
  <si>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</si>
  <si>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</si>
  <si>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</si>
  <si>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</si>
  <si>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</si>
  <si>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</si>
  <si>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</si>
  <si>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</si>
  <si>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</si>
  <si>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</si>
  <si>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</si>
  <si>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</si>
  <si>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</si>
  <si>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</si>
  <si>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</si>
  <si>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</si>
  <si>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</si>
  <si>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</si>
  <si>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</si>
  <si>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</si>
  <si>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</si>
  <si>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</si>
  <si>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</si>
  <si>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</si>
  <si>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</si>
  <si>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</si>
  <si>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</si>
  <si>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</si>
  <si>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</si>
  <si>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</si>
  <si>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</si>
  <si>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</si>
  <si>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</si>
  <si>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</si>
  <si>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</si>
  <si>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</si>
  <si>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</si>
  <si>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</si>
  <si>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</si>
  <si>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</si>
  <si>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</si>
  <si>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</si>
  <si>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</si>
  <si>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</si>
  <si>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</si>
  <si>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</si>
  <si>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</si>
  <si>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</si>
  <si>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</si>
  <si>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</si>
  <si>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</si>
  <si>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</si>
  <si>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</si>
  <si>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</si>
  <si>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</si>
  <si>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</si>
  <si>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</si>
  <si>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</si>
  <si>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</si>
  <si>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</si>
  <si>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</si>
  <si>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</si>
  <si>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</si>
  <si>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</si>
  <si>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</si>
  <si>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</si>
  <si>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</si>
  <si>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</si>
  <si>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</si>
  <si>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</si>
  <si>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</si>
  <si>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</si>
  <si>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</si>
  <si>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</si>
  <si>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</si>
  <si>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</si>
  <si>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</si>
  <si>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</si>
  <si>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</si>
  <si>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</si>
  <si>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</si>
  <si>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</si>
  <si>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</si>
  <si>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</si>
  <si>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</si>
  <si>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</si>
  <si>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</si>
  <si>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</si>
  <si>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</si>
  <si>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</si>
  <si>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</si>
  <si>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</si>
  <si>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</si>
  <si>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</si>
  <si>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</si>
  <si>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</si>
  <si>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</si>
  <si>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</si>
  <si>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</si>
  <si>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</si>
  <si>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</si>
  <si>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</si>
  <si>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</si>
  <si>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</si>
  <si>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</si>
  <si>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</si>
  <si>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</si>
  <si>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</si>
  <si>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</si>
  <si>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</si>
  <si>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</si>
  <si>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</si>
  <si>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</si>
  <si>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</si>
  <si>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</si>
  <si>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</si>
  <si>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</si>
  <si>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</si>
  <si>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</si>
  <si>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</si>
  <si>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</si>
  <si>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</si>
  <si>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</si>
  <si>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</si>
  <si>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</si>
  <si>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</si>
  <si>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</si>
  <si>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</si>
  <si>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</si>
  <si>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</si>
  <si>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</si>
  <si>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</si>
  <si>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</si>
  <si>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</si>
  <si>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</si>
  <si>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</si>
  <si>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</si>
  <si>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</si>
  <si>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</si>
  <si>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</si>
  <si>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</si>
  <si>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</si>
  <si>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</si>
  <si>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</si>
  <si>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</si>
  <si>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</si>
  <si>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</si>
  <si>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</si>
  <si>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</si>
  <si>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</si>
  <si>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</si>
  <si>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</si>
  <si>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</si>
  <si>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</si>
  <si>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</si>
  <si>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</si>
  <si>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</si>
  <si>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</si>
  <si>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</si>
  <si>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</si>
  <si>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</si>
  <si>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</si>
  <si>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</si>
  <si>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</si>
  <si>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</si>
  <si>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</si>
  <si>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</si>
  <si>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</si>
  <si>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</si>
  <si>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</si>
  <si>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</si>
  <si>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</si>
  <si>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</si>
  <si>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</si>
  <si>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</si>
  <si>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</si>
  <si>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</si>
  <si>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</si>
  <si>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</si>
  <si>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</si>
  <si>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</si>
  <si>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</si>
  <si>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</si>
  <si>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</si>
  <si>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</si>
  <si>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</si>
  <si>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</si>
  <si>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</si>
  <si>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</si>
  <si>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</si>
  <si>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</si>
  <si>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</si>
  <si>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</si>
  <si>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</si>
  <si>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</si>
  <si>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</si>
  <si>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</si>
  <si>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</si>
  <si>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</si>
  <si>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</si>
  <si>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</si>
  <si>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</si>
  <si>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</si>
  <si>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</si>
  <si>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</si>
  <si>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</si>
  <si>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</si>
  <si>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</si>
  <si>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</si>
  <si>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</si>
  <si>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</si>
  <si>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</si>
  <si>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</si>
  <si>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</si>
  <si>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</si>
  <si>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</si>
  <si>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</si>
  <si>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</si>
  <si>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</si>
  <si>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</si>
  <si>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</si>
  <si>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</si>
  <si>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</si>
  <si>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</si>
  <si>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</si>
  <si>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</si>
  <si>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</si>
  <si>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</si>
  <si>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</si>
  <si>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</si>
  <si>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</si>
  <si>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</si>
  <si>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</si>
  <si>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</si>
  <si>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</si>
  <si>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</si>
  <si>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</si>
  <si>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</si>
  <si>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</si>
  <si>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</si>
  <si>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</si>
  <si>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</si>
  <si>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</si>
  <si>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</si>
  <si>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</si>
  <si>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</si>
  <si>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</si>
  <si>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</si>
  <si>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</si>
  <si>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</si>
  <si>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</si>
  <si>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</si>
  <si>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</si>
  <si>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</si>
  <si>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</si>
  <si>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</si>
  <si>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</si>
  <si>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</si>
  <si>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</si>
  <si>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</si>
  <si>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</si>
  <si>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</si>
  <si>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</si>
  <si>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</si>
  <si>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</si>
  <si>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</si>
  <si>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</si>
  <si>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</si>
  <si>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</si>
  <si>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</si>
  <si>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</si>
  <si>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</si>
  <si>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</si>
  <si>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</si>
  <si>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</si>
  <si>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</si>
  <si>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</si>
  <si>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</si>
  <si>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</si>
  <si>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</si>
  <si>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</si>
  <si>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</si>
  <si>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</si>
  <si>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</si>
  <si>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</si>
  <si>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</si>
  <si>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</si>
  <si>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</si>
  <si>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</si>
  <si>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</si>
  <si>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</si>
  <si>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</si>
  <si>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</si>
  <si>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</si>
  <si>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</si>
  <si>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</si>
  <si>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</si>
  <si>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</si>
  <si>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</si>
  <si>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</si>
  <si>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</si>
  <si>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</si>
  <si>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</si>
  <si>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</si>
  <si>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</si>
  <si>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</si>
  <si>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</si>
  <si>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</si>
  <si>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</si>
  <si>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</si>
  <si>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</si>
  <si>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</si>
  <si>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</si>
  <si>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</si>
  <si>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</si>
  <si>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</si>
  <si>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</si>
  <si>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</si>
  <si>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</si>
  <si>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</si>
  <si>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</si>
  <si>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</si>
  <si>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</si>
  <si>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</si>
  <si>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</si>
  <si>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</si>
  <si>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</si>
  <si>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</si>
  <si>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</si>
  <si>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</si>
  <si>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</si>
  <si>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</si>
  <si>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</si>
  <si>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</si>
  <si>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</si>
  <si>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</si>
  <si>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</si>
  <si>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</si>
  <si>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</si>
  <si>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</si>
  <si>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</si>
  <si>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</si>
  <si>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</si>
  <si>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</si>
  <si>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</si>
  <si>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</si>
  <si>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</si>
  <si>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</si>
  <si>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</si>
  <si>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</si>
  <si>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</si>
  <si>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</si>
  <si>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</si>
  <si>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</si>
  <si>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</si>
  <si>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</si>
  <si>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</si>
  <si>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</si>
  <si>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</si>
  <si>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</si>
  <si>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</si>
  <si>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</si>
  <si>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</si>
  <si>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</si>
  <si>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</si>
  <si>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</si>
  <si>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</si>
  <si>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</si>
  <si>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</si>
  <si>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</si>
  <si>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</si>
  <si>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</si>
  <si>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</si>
  <si>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</si>
  <si>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</si>
  <si>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</si>
  <si>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</si>
  <si>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</si>
  <si>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</si>
  <si>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</si>
  <si>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</si>
  <si>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</si>
  <si>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</si>
  <si>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</si>
  <si>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</si>
  <si>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</si>
  <si>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</si>
  <si>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</si>
  <si>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</si>
  <si>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</si>
  <si>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</si>
  <si>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</si>
  <si>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</si>
  <si>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</si>
  <si>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</si>
  <si>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</si>
  <si>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</si>
  <si>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</si>
  <si>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</si>
  <si>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</si>
  <si>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</si>
  <si>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</si>
  <si>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</si>
  <si>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</si>
  <si>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</si>
  <si>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</si>
  <si>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</si>
  <si>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</si>
  <si>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</si>
  <si>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</si>
  <si>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</si>
  <si>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</si>
  <si>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</si>
  <si>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</si>
  <si>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</si>
  <si>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</si>
  <si>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</si>
  <si>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</si>
  <si>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</si>
  <si>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</si>
  <si>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</si>
  <si>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</si>
  <si>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</si>
  <si>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</si>
  <si>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</si>
  <si>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</si>
  <si>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</si>
  <si>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</si>
  <si>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</si>
  <si>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</si>
  <si>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</si>
  <si>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</si>
  <si>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</si>
  <si>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</si>
  <si>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</si>
  <si>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</si>
  <si>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</si>
  <si>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</si>
  <si>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</si>
  <si>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</si>
  <si>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</si>
  <si>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</si>
  <si>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</si>
  <si>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</si>
  <si>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</si>
  <si>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</si>
  <si>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</si>
  <si>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</si>
  <si>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</si>
  <si>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</si>
  <si>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</si>
  <si>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</si>
  <si>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</si>
  <si>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</si>
  <si>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</si>
  <si>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</si>
  <si>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</si>
  <si>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</si>
  <si>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</si>
  <si>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</si>
  <si>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</si>
  <si>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</si>
  <si>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</si>
  <si>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</si>
  <si>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</si>
  <si>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</si>
  <si>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</si>
  <si>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</si>
  <si>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</si>
  <si>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</si>
  <si>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</si>
  <si>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</si>
  <si>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</si>
  <si>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</si>
  <si>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</si>
  <si>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</si>
  <si>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</si>
  <si>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</si>
  <si>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</si>
  <si>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</si>
  <si>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</si>
  <si>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</si>
  <si>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</si>
  <si>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</si>
  <si>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</si>
  <si>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</si>
  <si>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</si>
  <si>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</si>
  <si>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</si>
  <si>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</si>
  <si>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</si>
  <si>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</si>
  <si>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</si>
  <si>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</si>
  <si>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</si>
  <si>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</si>
  <si>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</si>
  <si>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</si>
  <si>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</si>
  <si>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</si>
  <si>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</si>
  <si>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</si>
  <si>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</si>
  <si>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</si>
  <si>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</si>
  <si>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</si>
  <si>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</si>
  <si>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</si>
  <si>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</si>
  <si>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</si>
  <si>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</si>
  <si>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</si>
  <si>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</si>
  <si>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</si>
  <si>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</si>
  <si>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</si>
  <si>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</si>
  <si>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</si>
  <si>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</si>
  <si>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</si>
  <si>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</si>
  <si>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</si>
  <si>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</si>
  <si>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</si>
  <si>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</si>
  <si>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</si>
  <si>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</si>
  <si>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</si>
  <si>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</si>
  <si>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</si>
  <si>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</si>
  <si>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</si>
  <si>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</si>
  <si>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</si>
  <si>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</si>
  <si>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</si>
  <si>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</si>
  <si>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</si>
  <si>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</si>
  <si>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</si>
  <si>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</si>
  <si>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</si>
  <si>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</si>
  <si>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</si>
  <si>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</si>
  <si>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</si>
  <si>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</si>
  <si>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</si>
  <si>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</si>
  <si>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</si>
  <si>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</si>
  <si>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</si>
  <si>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</si>
  <si>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</si>
  <si>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</si>
  <si>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</si>
  <si>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</si>
  <si>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</si>
  <si>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</si>
  <si>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</si>
  <si>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</si>
  <si>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</si>
  <si>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</si>
  <si>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</si>
  <si>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</si>
  <si>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</si>
  <si>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</si>
  <si>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</si>
  <si>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</si>
  <si>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</si>
  <si>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</si>
  <si>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</si>
  <si>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</si>
  <si>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</si>
  <si>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</si>
  <si>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</si>
  <si>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</si>
  <si>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</si>
  <si>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</si>
  <si>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</si>
  <si>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</si>
  <si>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</si>
  <si>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</si>
  <si>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</si>
  <si>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</si>
  <si>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</si>
  <si>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</si>
  <si>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</si>
  <si>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</si>
  <si>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</si>
  <si>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</si>
  <si>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</si>
  <si>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</si>
  <si>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</si>
  <si>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</si>
  <si>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</si>
  <si>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</si>
  <si>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</si>
  <si>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</si>
  <si>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</si>
  <si>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</si>
  <si>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</si>
  <si>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</si>
  <si>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</si>
  <si>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</si>
  <si>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</si>
  <si>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</si>
  <si>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</si>
  <si>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</si>
  <si>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</si>
  <si>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</si>
  <si>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</si>
  <si>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</si>
  <si>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</si>
  <si>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</si>
  <si>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</si>
  <si>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</si>
  <si>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</si>
  <si>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</si>
  <si>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</si>
  <si>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</si>
  <si>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</si>
  <si>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</si>
  <si>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</si>
  <si>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</si>
  <si>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</si>
  <si>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</si>
  <si>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</si>
  <si>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</si>
  <si>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</si>
  <si>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</si>
  <si>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</si>
  <si>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</si>
  <si>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</si>
  <si>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</si>
  <si>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</si>
  <si>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</si>
  <si>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</si>
  <si>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</si>
  <si>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</si>
  <si>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</si>
  <si>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</si>
  <si>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</si>
  <si>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</si>
  <si>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</si>
  <si>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</si>
  <si>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</si>
  <si>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</si>
  <si>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</si>
  <si>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</si>
  <si>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</si>
  <si>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</si>
  <si>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</si>
  <si>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</si>
  <si>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</si>
  <si>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</si>
  <si>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</si>
  <si>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</si>
  <si>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</si>
  <si>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</si>
  <si>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</si>
  <si>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</si>
  <si>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</si>
  <si>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</si>
  <si>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</si>
  <si>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</si>
  <si>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</si>
  <si>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</si>
  <si>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</si>
  <si>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</si>
  <si>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</si>
  <si>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</si>
  <si>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</si>
  <si>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</si>
  <si>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</si>
  <si>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</si>
  <si>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</si>
  <si>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</si>
  <si>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</si>
  <si>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</si>
  <si>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</si>
  <si>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</si>
  <si>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</si>
  <si>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</si>
  <si>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</si>
  <si>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</si>
  <si>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</si>
  <si>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</si>
  <si>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</si>
  <si>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</si>
  <si>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</si>
  <si>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</si>
  <si>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</si>
  <si>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</si>
  <si>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</si>
  <si>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</si>
  <si>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</si>
  <si>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</si>
  <si>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</si>
  <si>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</si>
  <si>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</si>
  <si>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</si>
  <si>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</si>
  <si>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</si>
  <si>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</si>
  <si>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Upper Quartile of Goal</t>
  </si>
  <si>
    <t>Lower Quartile of Goal</t>
  </si>
  <si>
    <t>IQR Of Goal</t>
  </si>
  <si>
    <t>Standard Deviation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</si>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</sst>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4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74" fontId="0" fillId="0" borderId="0" xfId="0" applyNumberFormat="1"/>
  </cellXfs>
  <cellStyles count="1">
    <cellStyle name="Normal" xfId="0" builtinId="0"/>
  </cellStyles>
  <dxfs count="20"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</a:t>
            </a:r>
            <a:r>
              <a:rPr lang="en-US" b="1" baseline="0"/>
              <a:t> Category Outcomes</a:t>
            </a:r>
          </a:p>
        </c:rich>
      </c:tx>
      <c:layout>
        <c:manualLayout>
          <c:xMode val="edge"/>
          <c:yMode val="edge"/>
          <c:x val="0.34624045801526715"/>
          <c:y val="3.978779840848806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41-E64D-9EC7-E52C4503AE3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41-E64D-9EC7-E52C4503AE3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41-E64D-9EC7-E52C4503AE3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541-E64D-9EC7-E52C4503A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93854223"/>
        <c:axId val="1330012127"/>
      </c:barChart>
      <c:catAx>
        <c:axId val="293854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012127"/>
        <c:crosses val="autoZero"/>
        <c:auto val="1"/>
        <c:lblAlgn val="ctr"/>
        <c:lblOffset val="100"/>
        <c:noMultiLvlLbl val="0"/>
      </c:catAx>
      <c:valAx>
        <c:axId val="133001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854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FC-9547-935B-48507F99609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AFC-9547-935B-48507F99609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AFC-9547-935B-48507F996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76466975"/>
        <c:axId val="1376478495"/>
      </c:barChart>
      <c:catAx>
        <c:axId val="1376466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478495"/>
        <c:crosses val="autoZero"/>
        <c:auto val="1"/>
        <c:lblAlgn val="ctr"/>
        <c:lblOffset val="100"/>
        <c:noMultiLvlLbl val="0"/>
      </c:catAx>
      <c:valAx>
        <c:axId val="1376478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466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3D-7748-AB3B-5D3F0BB4FFA2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93D-7748-AB3B-5D3F0BB4FFA2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93D-7748-AB3B-5D3F0BB4FFA2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93D-7748-AB3B-5D3F0BB4F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0054079"/>
        <c:axId val="1369979455"/>
      </c:lineChart>
      <c:catAx>
        <c:axId val="1370054079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979455"/>
        <c:crosses val="autoZero"/>
        <c:auto val="1"/>
        <c:lblAlgn val="ctr"/>
        <c:lblOffset val="100"/>
        <c:noMultiLvlLbl val="0"/>
      </c:catAx>
      <c:valAx>
        <c:axId val="1369979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0540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94B381F7-BB40-954A-9ED2-087EA26AA540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25CACF5-5223-B54A-B7D4-F47B0647D69B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C40A193-0C50-9345-A3E4-1683422015C1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139700</xdr:rowOff>
    </xdr:from>
    <xdr:to>
      <xdr:col>18</xdr:col>
      <xdr:colOff>63500</xdr:colOff>
      <xdr:row>27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9272D0-AEC6-70FA-6FE6-9D550B76E0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3</xdr:row>
      <xdr:rowOff>12700</xdr:rowOff>
    </xdr:from>
    <xdr:to>
      <xdr:col>15</xdr:col>
      <xdr:colOff>457200</xdr:colOff>
      <xdr:row>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88646-30E2-E3C5-0BB7-E4ED87B637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673100</xdr:colOff>
      <xdr:row>2</xdr:row>
      <xdr:rowOff>114300</xdr:rowOff>
    </xdr:from>
    <xdr:to>
      <xdr:col>12</xdr:col>
      <xdr:colOff>76200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997F84-7E3E-ABE4-EEF6-873B01FFD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7401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9D0C9C7-A644-7E0D-ADAD-BFBCEE6F93C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8490B50-2656-0955-47A1-C68FB6D196C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7401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zie Sutherland" refreshedDate="44721.612167708336" createdVersion="8" refreshedVersion="8" minRefreshableVersion="3" recordCount="4114" xr:uid="{D97A756A-3045-724E-92CC-40488E7EABE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zie Sutherland" refreshedDate="44721.631981018516" createdVersion="8" refreshedVersion="8" minRefreshableVersion="3" recordCount="4114" xr:uid="{5D8BC7AE-BCBE-2F4C-B392-E1AC1F28642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AEE63D-7F6C-3C48-AB28-8B2685585660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B0455A-29C5-2745-883B-142264854377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BFC90E-A47E-EE46-B65A-146480D791CC}" name="PivotTable6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F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6" hier="-1"/>
    <pageField fld="21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ySplit="1" topLeftCell="A2924" activePane="bottomLeft" state="frozen"/>
      <selection pane="bottomLeft" activeCell="D2924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style="15" bestFit="1" customWidth="1"/>
    <col min="20" max="20" width="22" style="1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6">
    <sortCondition ref="A2:A4116"/>
  </sortState>
  <conditionalFormatting sqref="F1:F1048576">
    <cfRule type="containsText" dxfId="19" priority="2" operator="containsText" text="canceled">
      <formula>NOT(ISERROR(SEARCH("canceled",F1)))</formula>
    </cfRule>
    <cfRule type="containsText" dxfId="18" priority="3" operator="containsText" text="failed">
      <formula>NOT(ISERROR(SEARCH("failed",F1)))</formula>
    </cfRule>
    <cfRule type="containsText" dxfId="17" priority="4" operator="containsText" text="successful">
      <formula>NOT(ISERROR(SEARCH("successful",F1)))</formula>
    </cfRule>
    <cfRule type="containsText" dxfId="16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7BE12-3542-E64B-A9B0-93854B61C8CD}">
  <dimension ref="A1:F6"/>
  <sheetViews>
    <sheetView workbookViewId="0">
      <selection activeCell="T7" sqref="T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1" t="s">
        <v>8222</v>
      </c>
      <c r="B1" t="s">
        <v>8362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2">
      <c r="A6" s="13" t="s">
        <v>8361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3A8F4-8D61-524C-AC46-DEE49E6D23EF}">
  <dimension ref="A1:E7"/>
  <sheetViews>
    <sheetView workbookViewId="0">
      <selection activeCell="F27" sqref="F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8362</v>
      </c>
    </row>
    <row r="2" spans="1:5" x14ac:dyDescent="0.2">
      <c r="A2" s="11" t="s">
        <v>8358</v>
      </c>
      <c r="B2" t="s">
        <v>8362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">
      <c r="A7" s="13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DBA8A-E4E8-0A4F-A1D1-94337F00D883}">
  <dimension ref="A1:F19"/>
  <sheetViews>
    <sheetView workbookViewId="0">
      <selection activeCell="E12" sqref="E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8362</v>
      </c>
    </row>
    <row r="2" spans="1:6" x14ac:dyDescent="0.2">
      <c r="A2" s="11" t="s">
        <v>8379</v>
      </c>
      <c r="B2" t="s">
        <v>8362</v>
      </c>
    </row>
    <row r="3" spans="1:6" x14ac:dyDescent="0.2">
      <c r="A3" s="11" t="s">
        <v>8358</v>
      </c>
      <c r="B3" t="s">
        <v>8315</v>
      </c>
    </row>
    <row r="5" spans="1:6" x14ac:dyDescent="0.2">
      <c r="A5" s="11" t="s">
        <v>8363</v>
      </c>
      <c r="B5" s="11" t="s">
        <v>8360</v>
      </c>
    </row>
    <row r="6" spans="1:6" x14ac:dyDescent="0.2">
      <c r="A6" s="11" t="s">
        <v>8364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">
      <c r="A7" s="16" t="s">
        <v>8373</v>
      </c>
      <c r="B7" s="12">
        <v>7</v>
      </c>
      <c r="C7" s="12">
        <v>33</v>
      </c>
      <c r="D7" s="12">
        <v>2</v>
      </c>
      <c r="E7" s="12">
        <v>56</v>
      </c>
      <c r="F7" s="12">
        <v>98</v>
      </c>
    </row>
    <row r="8" spans="1:6" x14ac:dyDescent="0.2">
      <c r="A8" s="16" t="s">
        <v>8374</v>
      </c>
      <c r="B8" s="12">
        <v>3</v>
      </c>
      <c r="C8" s="12">
        <v>39</v>
      </c>
      <c r="D8" s="12">
        <v>8</v>
      </c>
      <c r="E8" s="12">
        <v>71</v>
      </c>
      <c r="F8" s="12">
        <v>121</v>
      </c>
    </row>
    <row r="9" spans="1:6" x14ac:dyDescent="0.2">
      <c r="A9" s="16" t="s">
        <v>8375</v>
      </c>
      <c r="B9" s="12">
        <v>3</v>
      </c>
      <c r="C9" s="12">
        <v>33</v>
      </c>
      <c r="D9" s="12">
        <v>14</v>
      </c>
      <c r="E9" s="12">
        <v>56</v>
      </c>
      <c r="F9" s="12">
        <v>106</v>
      </c>
    </row>
    <row r="10" spans="1:6" x14ac:dyDescent="0.2">
      <c r="A10" s="16" t="s">
        <v>8376</v>
      </c>
      <c r="B10" s="12">
        <v>2</v>
      </c>
      <c r="C10" s="12">
        <v>40</v>
      </c>
      <c r="D10" s="12"/>
      <c r="E10" s="12">
        <v>71</v>
      </c>
      <c r="F10" s="12">
        <v>113</v>
      </c>
    </row>
    <row r="11" spans="1:6" x14ac:dyDescent="0.2">
      <c r="A11" s="16" t="s">
        <v>8367</v>
      </c>
      <c r="B11" s="12">
        <v>3</v>
      </c>
      <c r="C11" s="12">
        <v>52</v>
      </c>
      <c r="D11" s="12"/>
      <c r="E11" s="12">
        <v>111</v>
      </c>
      <c r="F11" s="12">
        <v>166</v>
      </c>
    </row>
    <row r="12" spans="1:6" x14ac:dyDescent="0.2">
      <c r="A12" s="16" t="s">
        <v>8377</v>
      </c>
      <c r="B12" s="12">
        <v>4</v>
      </c>
      <c r="C12" s="12">
        <v>49</v>
      </c>
      <c r="D12" s="12"/>
      <c r="E12" s="12">
        <v>100</v>
      </c>
      <c r="F12" s="12">
        <v>153</v>
      </c>
    </row>
    <row r="13" spans="1:6" x14ac:dyDescent="0.2">
      <c r="A13" s="16" t="s">
        <v>8368</v>
      </c>
      <c r="B13" s="12">
        <v>1</v>
      </c>
      <c r="C13" s="12">
        <v>50</v>
      </c>
      <c r="D13" s="12"/>
      <c r="E13" s="12">
        <v>87</v>
      </c>
      <c r="F13" s="12">
        <v>138</v>
      </c>
    </row>
    <row r="14" spans="1:6" x14ac:dyDescent="0.2">
      <c r="A14" s="16" t="s">
        <v>8369</v>
      </c>
      <c r="B14" s="12">
        <v>4</v>
      </c>
      <c r="C14" s="12">
        <v>47</v>
      </c>
      <c r="D14" s="12"/>
      <c r="E14" s="12">
        <v>72</v>
      </c>
      <c r="F14" s="12">
        <v>123</v>
      </c>
    </row>
    <row r="15" spans="1:6" x14ac:dyDescent="0.2">
      <c r="A15" s="16" t="s">
        <v>8370</v>
      </c>
      <c r="B15" s="12">
        <v>4</v>
      </c>
      <c r="C15" s="12">
        <v>34</v>
      </c>
      <c r="D15" s="12"/>
      <c r="E15" s="12">
        <v>59</v>
      </c>
      <c r="F15" s="12">
        <v>97</v>
      </c>
    </row>
    <row r="16" spans="1:6" x14ac:dyDescent="0.2">
      <c r="A16" s="16" t="s">
        <v>8371</v>
      </c>
      <c r="B16" s="12"/>
      <c r="C16" s="12">
        <v>50</v>
      </c>
      <c r="D16" s="12"/>
      <c r="E16" s="12">
        <v>65</v>
      </c>
      <c r="F16" s="12">
        <v>115</v>
      </c>
    </row>
    <row r="17" spans="1:6" x14ac:dyDescent="0.2">
      <c r="A17" s="16" t="s">
        <v>8372</v>
      </c>
      <c r="B17" s="12">
        <v>3</v>
      </c>
      <c r="C17" s="12">
        <v>31</v>
      </c>
      <c r="D17" s="12"/>
      <c r="E17" s="12">
        <v>54</v>
      </c>
      <c r="F17" s="12">
        <v>88</v>
      </c>
    </row>
    <row r="18" spans="1:6" x14ac:dyDescent="0.2">
      <c r="A18" s="16" t="s">
        <v>8378</v>
      </c>
      <c r="B18" s="12">
        <v>3</v>
      </c>
      <c r="C18" s="12">
        <v>35</v>
      </c>
      <c r="D18" s="12"/>
      <c r="E18" s="12">
        <v>37</v>
      </c>
      <c r="F18" s="12">
        <v>75</v>
      </c>
    </row>
    <row r="19" spans="1:6" x14ac:dyDescent="0.2">
      <c r="A19" s="16" t="s">
        <v>8361</v>
      </c>
      <c r="B19" s="12">
        <v>37</v>
      </c>
      <c r="C19" s="12">
        <v>493</v>
      </c>
      <c r="D19" s="12">
        <v>24</v>
      </c>
      <c r="E19" s="12">
        <v>839</v>
      </c>
      <c r="F19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511BE-DEF7-7D4D-AE2E-C0D4D467395B}">
  <dimension ref="A1:F6"/>
  <sheetViews>
    <sheetView workbookViewId="0">
      <selection activeCell="H6" sqref="H6"/>
    </sheetView>
  </sheetViews>
  <sheetFormatPr baseColWidth="10" defaultRowHeight="15" x14ac:dyDescent="0.2"/>
  <cols>
    <col min="1" max="1" width="28.6640625" bestFit="1" customWidth="1"/>
    <col min="2" max="2" width="40.6640625" bestFit="1" customWidth="1"/>
    <col min="3" max="3" width="5.1640625" bestFit="1" customWidth="1"/>
    <col min="4" max="4" width="7.5" bestFit="1" customWidth="1"/>
    <col min="5" max="5" width="15" bestFit="1" customWidth="1"/>
    <col min="6" max="6" width="7" bestFit="1" customWidth="1"/>
  </cols>
  <sheetData>
    <row r="1" spans="1:6" s="17" customFormat="1" x14ac:dyDescent="0.2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8307</v>
      </c>
      <c r="F1" s="17" t="s">
        <v>8384</v>
      </c>
    </row>
    <row r="2" spans="1:6" ht="48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VLOOKUP(A2,Kickstarter!B:E, 4, FALSE)</f>
        <v>2020</v>
      </c>
      <c r="E2">
        <f>VLOOKUP(A2, Kickstarter!B:T, 15, FALSE)</f>
        <v>51.79</v>
      </c>
      <c r="F2">
        <f>VLOOKUP(A2, Kickstarter!B:T,11,FALSE)</f>
        <v>39</v>
      </c>
    </row>
    <row r="3" spans="1:6" ht="48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VLOOKUP(A3,Kickstarter!B:E, 4, FALSE)</f>
        <v>2020</v>
      </c>
      <c r="E3">
        <f>VLOOKUP(A3, Kickstarter!B:T, 15, FALSE)</f>
        <v>36.07</v>
      </c>
      <c r="F3">
        <f>VLOOKUP(A3, Kickstarter!B:T,11,FALSE)</f>
        <v>56</v>
      </c>
    </row>
    <row r="4" spans="1:6" ht="48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VLOOKUP(A4,Kickstarter!B:E, 4, FALSE)</f>
        <v>2576</v>
      </c>
      <c r="E4">
        <f>VLOOKUP(A4, Kickstarter!B:T, 15, FALSE)</f>
        <v>33.03</v>
      </c>
      <c r="F4">
        <f>VLOOKUP(A4, Kickstarter!B:T,11,FALSE)</f>
        <v>78</v>
      </c>
    </row>
    <row r="5" spans="1:6" ht="48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VLOOKUP(A5,Kickstarter!B:E, 4, FALSE)</f>
        <v>1168</v>
      </c>
      <c r="E5">
        <f>VLOOKUP(A5, Kickstarter!B:T, 15, FALSE)</f>
        <v>44.92</v>
      </c>
      <c r="F5">
        <f>VLOOKUP(A5, Kickstarter!B:T,11,FALSE)</f>
        <v>26</v>
      </c>
    </row>
    <row r="6" spans="1:6" ht="48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VLOOKUP(A6,Kickstarter!B:E, 4, FALSE)</f>
        <v>4137</v>
      </c>
      <c r="E6">
        <f>VLOOKUP(A6, Kickstarter!B:T, 15, FALSE)</f>
        <v>36.61</v>
      </c>
      <c r="F6">
        <f>VLOOKUP(A6, Kickstarter!B:T,11,FALSE)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BAC81-AB72-E740-9D10-377A52C342B9}">
  <dimension ref="A1:T413"/>
  <sheetViews>
    <sheetView workbookViewId="0">
      <selection activeCell="D2" sqref="D2"/>
    </sheetView>
  </sheetViews>
  <sheetFormatPr baseColWidth="10" defaultRowHeight="15" x14ac:dyDescent="0.2"/>
  <cols>
    <col min="1" max="1" width="5.1640625" bestFit="1" customWidth="1"/>
    <col min="3" max="3" width="34.33203125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2:F413">
    <cfRule type="containsText" dxfId="15" priority="7" operator="containsText" text="canceled">
      <formula>NOT(ISERROR(SEARCH("canceled",F2)))</formula>
    </cfRule>
    <cfRule type="containsText" dxfId="14" priority="8" operator="containsText" text="failed">
      <formula>NOT(ISERROR(SEARCH("failed",F2)))</formula>
    </cfRule>
    <cfRule type="containsText" dxfId="13" priority="9" operator="containsText" text="successful">
      <formula>NOT(ISERROR(SEARCH("successful",F2)))</formula>
    </cfRule>
    <cfRule type="containsText" dxfId="12" priority="10" operator="containsText" text="live">
      <formula>NOT(ISERROR(SEARCH("live",F2)))</formula>
    </cfRule>
  </conditionalFormatting>
  <conditionalFormatting sqref="O2:O413">
    <cfRule type="colorScale" priority="6">
      <colorScale>
        <cfvo type="min"/>
        <cfvo type="percentile" val="90"/>
        <color rgb="FFFF0000"/>
        <color rgb="FF0070C0"/>
      </colorScale>
    </cfRule>
  </conditionalFormatting>
  <conditionalFormatting sqref="F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C6CF4-2668-D846-B65C-A5102FAF3D35}">
  <dimension ref="A1:T251"/>
  <sheetViews>
    <sheetView workbookViewId="0">
      <selection activeCell="C4" sqref="C4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8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48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48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48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48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48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48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48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4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4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48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4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48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48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48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48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48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48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48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32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48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48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48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48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48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48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4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48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4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48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32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32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48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48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4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4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48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48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48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16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32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4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4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48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48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48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48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48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32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4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48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48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48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6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4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4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48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4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48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4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48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32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4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4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48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48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48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32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48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48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48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32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48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48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16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4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48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48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64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48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48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4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32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48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32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3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48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48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4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48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48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ht="16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32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4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4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3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48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48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4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3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48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48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4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48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4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48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32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4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48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16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32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48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48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48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8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8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4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4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48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8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48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48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4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48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48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4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4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48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48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4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48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4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48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48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48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32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48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48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4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48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4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48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48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4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48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4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48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48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4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48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48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4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6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48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32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4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48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48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48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4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48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32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48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4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32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48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3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48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48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32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48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48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48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16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48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48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16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48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4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48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8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4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48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48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48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4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48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48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3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48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4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8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4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48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4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48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4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4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4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3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48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48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48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32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48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48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4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4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48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48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4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48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6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48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48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4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32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4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32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48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4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32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32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4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48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48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48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48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48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4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4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4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48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16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4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48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48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4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48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48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48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32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4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48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48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4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4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4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48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48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60166-E624-6A4B-AB4F-DC6F05294ED7}">
  <dimension ref="A1:C14"/>
  <sheetViews>
    <sheetView zoomScale="175" zoomScaleNormal="175" workbookViewId="0">
      <selection activeCell="D14" sqref="D14"/>
    </sheetView>
  </sheetViews>
  <sheetFormatPr baseColWidth="10" defaultRowHeight="15" x14ac:dyDescent="0.2"/>
  <cols>
    <col min="1" max="1" width="20.6640625" bestFit="1" customWidth="1"/>
    <col min="2" max="3" width="10.83203125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18">
        <f>AVERAGE('Successful US Plays'!D:D)</f>
        <v>5048.8786407766993</v>
      </c>
      <c r="C2" s="18">
        <f>AVERAGE('Failed US Plays'!D:D)</f>
        <v>10554.212</v>
      </c>
    </row>
    <row r="3" spans="1:3" x14ac:dyDescent="0.2">
      <c r="A3" t="s">
        <v>8388</v>
      </c>
      <c r="B3" s="18">
        <f>MEDIAN('Successful US Plays'!D:D)</f>
        <v>3000</v>
      </c>
      <c r="C3" s="18">
        <f>MEDIAN('Failed US Plays'!D:D)</f>
        <v>5000</v>
      </c>
    </row>
    <row r="4" spans="1:3" x14ac:dyDescent="0.2">
      <c r="A4" t="s">
        <v>8394</v>
      </c>
      <c r="B4" s="18">
        <f>_xlfn.STDEV.P('Successful US Plays'!D:D)</f>
        <v>7748.7537726373303</v>
      </c>
      <c r="C4" s="18">
        <f>_xlfn.STDEV.P('Failed US Plays'!D:D)</f>
        <v>21967.731061515115</v>
      </c>
    </row>
    <row r="5" spans="1:3" x14ac:dyDescent="0.2">
      <c r="A5" t="s">
        <v>8391</v>
      </c>
      <c r="B5" s="18">
        <f>_xlfn.QUARTILE.EXC('Successful US Plays'!D:D,3)</f>
        <v>5000</v>
      </c>
      <c r="C5" s="18">
        <f>_xlfn.QUARTILE.EXC('Failed US Plays'!D:D,3)</f>
        <v>10000</v>
      </c>
    </row>
    <row r="6" spans="1:3" x14ac:dyDescent="0.2">
      <c r="A6" t="s">
        <v>8392</v>
      </c>
      <c r="B6" s="18">
        <f>_xlfn.QUARTILE.EXC('Successful US Plays'!D:D,1)</f>
        <v>1500</v>
      </c>
      <c r="C6" s="18">
        <f>_xlfn.QUARTILE.EXC('Failed US Plays'!D:D,1)</f>
        <v>2000</v>
      </c>
    </row>
    <row r="7" spans="1:3" x14ac:dyDescent="0.2">
      <c r="A7" t="s">
        <v>8393</v>
      </c>
      <c r="B7" s="18">
        <f>B5-B6</f>
        <v>3500</v>
      </c>
      <c r="C7" s="18">
        <f>C5-C6</f>
        <v>8000</v>
      </c>
    </row>
    <row r="8" spans="1:3" x14ac:dyDescent="0.2">
      <c r="B8" s="18"/>
      <c r="C8" s="18"/>
    </row>
    <row r="9" spans="1:3" x14ac:dyDescent="0.2">
      <c r="A9" t="s">
        <v>8389</v>
      </c>
      <c r="B9" s="18">
        <f>AVERAGE('Successful US Plays'!E:E)</f>
        <v>5601.5458009708727</v>
      </c>
      <c r="C9" s="18">
        <f>AVERAGE('Failed US Plays'!E:E)</f>
        <v>558.65484000000004</v>
      </c>
    </row>
    <row r="10" spans="1:3" x14ac:dyDescent="0.2">
      <c r="A10" t="s">
        <v>8390</v>
      </c>
      <c r="B10" s="18">
        <f>MEDIAN('Successful US Plays'!E:E)</f>
        <v>3167.5</v>
      </c>
      <c r="C10" s="18">
        <f>MEDIAN('Failed US Plays'!E:E)</f>
        <v>103</v>
      </c>
    </row>
    <row r="11" spans="1:3" x14ac:dyDescent="0.2">
      <c r="A11" t="s">
        <v>8394</v>
      </c>
      <c r="B11" s="18">
        <f>_xlfn.STDEV.P('Successful US Plays'!E:E)</f>
        <v>8334.5731699164608</v>
      </c>
      <c r="C11" s="18">
        <f>_xlfn.STDEV.P('Failed US Plays'!E:E)</f>
        <v>1330.5230280400915</v>
      </c>
    </row>
    <row r="12" spans="1:3" x14ac:dyDescent="0.2">
      <c r="A12" t="s">
        <v>8395</v>
      </c>
      <c r="B12" s="18">
        <f>_xlfn.QUARTILE.EXC('Successful US Plays'!E:E,3)</f>
        <v>5699</v>
      </c>
      <c r="C12" s="18">
        <f>_xlfn.QUARTILE.EXC('Failed US Plays'!E:E,3)</f>
        <v>501</v>
      </c>
    </row>
    <row r="13" spans="1:3" x14ac:dyDescent="0.2">
      <c r="A13" t="s">
        <v>8396</v>
      </c>
      <c r="B13" s="18">
        <f>_xlfn.QUARTILE.EXC('Successful US Plays'!E:E,1)</f>
        <v>1716.5074999999999</v>
      </c>
      <c r="C13" s="18">
        <f>_xlfn.QUARTILE.EXC('Failed US Plays'!E:E,1)</f>
        <v>9.25</v>
      </c>
    </row>
    <row r="14" spans="1:3" x14ac:dyDescent="0.2">
      <c r="A14" t="s">
        <v>8397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Plays</vt:lpstr>
      <vt:lpstr>Failed US Plays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Kenzie Sutherland</cp:lastModifiedBy>
  <dcterms:created xsi:type="dcterms:W3CDTF">2017-04-20T15:17:24Z</dcterms:created>
  <dcterms:modified xsi:type="dcterms:W3CDTF">2022-06-09T22:25:26Z</dcterms:modified>
</cp:coreProperties>
</file>