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rem Yakutlu\Documents\"/>
    </mc:Choice>
  </mc:AlternateContent>
  <bookViews>
    <workbookView xWindow="0" yWindow="0" windowWidth="7470" windowHeight="2685" activeTab="1"/>
  </bookViews>
  <sheets>
    <sheet name="Formüller" sheetId="1" r:id="rId1"/>
    <sheet name="Sorgu Ekranı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B15" i="2"/>
  <c r="L10" i="2" l="1"/>
  <c r="K10" i="2"/>
  <c r="J10" i="2"/>
  <c r="I10" i="2"/>
  <c r="H10" i="2"/>
  <c r="G10" i="2"/>
  <c r="F10" i="2"/>
  <c r="E10" i="2"/>
  <c r="D10" i="2"/>
  <c r="C10" i="2"/>
  <c r="B10" i="2"/>
  <c r="E4" i="2"/>
  <c r="D4" i="2"/>
  <c r="C4" i="2"/>
  <c r="B4" i="2"/>
  <c r="B17" i="2" l="1"/>
  <c r="B21" i="2" s="1"/>
  <c r="B27" i="2" s="1"/>
  <c r="C27" i="2" s="1"/>
  <c r="E27" i="2" s="1"/>
  <c r="B19" i="2"/>
  <c r="B20" i="2"/>
  <c r="B26" i="2" s="1"/>
  <c r="C26" i="2" s="1"/>
  <c r="E26" i="2" s="1"/>
  <c r="B18" i="2"/>
  <c r="B24" i="2" s="1"/>
  <c r="C24" i="2" s="1"/>
  <c r="E24" i="2" s="1"/>
  <c r="B25" i="2"/>
  <c r="C25" i="2" s="1"/>
  <c r="E25" i="2" s="1"/>
  <c r="B23" i="2"/>
</calcChain>
</file>

<file path=xl/sharedStrings.xml><?xml version="1.0" encoding="utf-8"?>
<sst xmlns="http://schemas.openxmlformats.org/spreadsheetml/2006/main" count="70" uniqueCount="62">
  <si>
    <t>TYT</t>
  </si>
  <si>
    <t>SÖZEL</t>
  </si>
  <si>
    <t>SAYISAL</t>
  </si>
  <si>
    <t>EŞİT AĞIRLIK</t>
  </si>
  <si>
    <t>DİL</t>
  </si>
  <si>
    <t>Puan</t>
  </si>
  <si>
    <t>550 ve üstü</t>
  </si>
  <si>
    <t>530 ve üstü</t>
  </si>
  <si>
    <t>510 ve üstü</t>
  </si>
  <si>
    <t>490 ve üstü</t>
  </si>
  <si>
    <t>470 ve üstü</t>
  </si>
  <si>
    <t>450 ve üstü</t>
  </si>
  <si>
    <t>430 ve üstü</t>
  </si>
  <si>
    <t>410 ve üstü</t>
  </si>
  <si>
    <t>390 ve üstü</t>
  </si>
  <si>
    <t>370 ve üstü</t>
  </si>
  <si>
    <t>350 ve üstü</t>
  </si>
  <si>
    <t>330 ve üstü</t>
  </si>
  <si>
    <t>310 ve üstü</t>
  </si>
  <si>
    <t>290 ve üstü</t>
  </si>
  <si>
    <t>270 ve üstü</t>
  </si>
  <si>
    <t>250 ve üstü</t>
  </si>
  <si>
    <t>230 ve üstü</t>
  </si>
  <si>
    <t>210 ve üstü</t>
  </si>
  <si>
    <t>190 ve üstü</t>
  </si>
  <si>
    <t>170 ve üstü</t>
  </si>
  <si>
    <t>150 ve üstü</t>
  </si>
  <si>
    <t>TÜRKÇE</t>
  </si>
  <si>
    <t>MATEMATİK</t>
  </si>
  <si>
    <t xml:space="preserve">SOSYAL </t>
  </si>
  <si>
    <t>FEN BİLİMLERİ</t>
  </si>
  <si>
    <t>NET</t>
  </si>
  <si>
    <t>AYT</t>
  </si>
  <si>
    <t>EDB-SOS1</t>
  </si>
  <si>
    <t>EDEBİYAT</t>
  </si>
  <si>
    <t>TARİH-1</t>
  </si>
  <si>
    <t>COĞRAFYA-1</t>
  </si>
  <si>
    <t>TARİH-2</t>
  </si>
  <si>
    <t>COĞRAFYA-2</t>
  </si>
  <si>
    <t>FELSEFE</t>
  </si>
  <si>
    <t>DKAB</t>
  </si>
  <si>
    <t>FİZİK</t>
  </si>
  <si>
    <t>KİMYA</t>
  </si>
  <si>
    <t>BİYOLOJİ</t>
  </si>
  <si>
    <t>SAY</t>
  </si>
  <si>
    <t>EA</t>
  </si>
  <si>
    <t>SÖZ</t>
  </si>
  <si>
    <t>YDT</t>
  </si>
  <si>
    <t>Y-TYT</t>
  </si>
  <si>
    <t>Y-SAY</t>
  </si>
  <si>
    <t>Y-EA</t>
  </si>
  <si>
    <t>Y-SÖZ</t>
  </si>
  <si>
    <t>Y-DİL</t>
  </si>
  <si>
    <t>OBP</t>
  </si>
  <si>
    <t>SAYISAL SIRALAMA</t>
  </si>
  <si>
    <t>EŞİT AĞIRLIK SIRALAMA</t>
  </si>
  <si>
    <t>SÖZEL SIRALAMA</t>
  </si>
  <si>
    <t>DİL SIRALAMA</t>
  </si>
  <si>
    <t>SOSYAL-2</t>
  </si>
  <si>
    <t>OBP*0.6</t>
  </si>
  <si>
    <t>YERLEŞTİME PUANLARI</t>
  </si>
  <si>
    <t>HAM PUANLAR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</si>
</sst>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9"/>
      <color rgb="FFFFFFFF"/>
      <name val="Arial"/>
      <family val="2"/>
      <charset val="162"/>
    </font>
    <font>
      <sz val="9"/>
      <color rgb="FF000000"/>
      <name val="Arial"/>
      <family val="2"/>
      <charset val="162"/>
    </font>
    <font>
      <sz val="11"/>
      <color rgb="FFFF0000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sz val="11"/>
      <color theme="9" tint="-0.249977111117893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i/>
      <sz val="11"/>
      <color rgb="FFFFC000"/>
      <name val="Calibri"/>
      <family val="2"/>
      <charset val="162"/>
      <scheme val="minor"/>
    </font>
    <font>
      <b/>
      <i/>
      <sz val="11"/>
      <color rgb="FF0070C0"/>
      <name val="Calibri"/>
      <family val="2"/>
      <charset val="162"/>
      <scheme val="minor"/>
    </font>
    <font>
      <b/>
      <i/>
      <sz val="11"/>
      <color rgb="FF00B050"/>
      <name val="Calibri"/>
      <family val="2"/>
      <charset val="162"/>
      <scheme val="minor"/>
    </font>
    <font>
      <b/>
      <i/>
      <sz val="11"/>
      <color rgb="FFFF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medium">
        <color rgb="FF5F9EA0"/>
      </left>
      <right style="medium">
        <color rgb="FF5F9EA0"/>
      </right>
      <top style="medium">
        <color rgb="FF5F9EA0"/>
      </top>
      <bottom style="medium">
        <color rgb="FF5F9EA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0022262749535481E-2"/>
          <c:y val="3.6130626357515752E-2"/>
          <c:w val="0.89132771507031194"/>
          <c:h val="0.80527461451056015"/>
        </c:manualLayout>
      </c:layout>
      <c:lineChart>
        <c:grouping val="standard"/>
        <c:varyColors val="0"/>
        <c:ser>
          <c:idx val="0"/>
          <c:order val="0"/>
          <c:tx>
            <c:strRef>
              <c:f>Formüller!$D$1</c:f>
              <c:strCache>
                <c:ptCount val="1"/>
                <c:pt idx="0">
                  <c:v>SAYISAL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cat>
            <c:strRef>
              <c:f>Formüller!$A$2:$A$20</c:f>
              <c:strCache>
                <c:ptCount val="19"/>
                <c:pt idx="0">
                  <c:v>550 ve üstü</c:v>
                </c:pt>
                <c:pt idx="1">
                  <c:v>530 ve üstü</c:v>
                </c:pt>
                <c:pt idx="2">
                  <c:v>510 ve üstü</c:v>
                </c:pt>
                <c:pt idx="3">
                  <c:v>490 ve üstü</c:v>
                </c:pt>
                <c:pt idx="4">
                  <c:v>470 ve üstü</c:v>
                </c:pt>
                <c:pt idx="5">
                  <c:v>450 ve üstü</c:v>
                </c:pt>
                <c:pt idx="6">
                  <c:v>430 ve üstü</c:v>
                </c:pt>
                <c:pt idx="7">
                  <c:v>410 ve üstü</c:v>
                </c:pt>
                <c:pt idx="8">
                  <c:v>390 ve üstü</c:v>
                </c:pt>
                <c:pt idx="9">
                  <c:v>370 ve üstü</c:v>
                </c:pt>
                <c:pt idx="10">
                  <c:v>350 ve üstü</c:v>
                </c:pt>
                <c:pt idx="11">
                  <c:v>330 ve üstü</c:v>
                </c:pt>
                <c:pt idx="12">
                  <c:v>310 ve üstü</c:v>
                </c:pt>
                <c:pt idx="13">
                  <c:v>290 ve üstü</c:v>
                </c:pt>
                <c:pt idx="14">
                  <c:v>270 ve üstü</c:v>
                </c:pt>
                <c:pt idx="15">
                  <c:v>250 ve üstü</c:v>
                </c:pt>
                <c:pt idx="16">
                  <c:v>230 ve üstü</c:v>
                </c:pt>
                <c:pt idx="17">
                  <c:v>210 ve üstü</c:v>
                </c:pt>
                <c:pt idx="18">
                  <c:v>190 ve üstü</c:v>
                </c:pt>
              </c:strCache>
            </c:strRef>
          </c:cat>
          <c:val>
            <c:numRef>
              <c:f>Formüller!$D$2:$D$20</c:f>
              <c:numCache>
                <c:formatCode>General</c:formatCode>
                <c:ptCount val="19"/>
                <c:pt idx="0">
                  <c:v>51</c:v>
                </c:pt>
                <c:pt idx="1">
                  <c:v>1025</c:v>
                </c:pt>
                <c:pt idx="2">
                  <c:v>3860</c:v>
                </c:pt>
                <c:pt idx="3">
                  <c:v>8768</c:v>
                </c:pt>
                <c:pt idx="4">
                  <c:v>15747</c:v>
                </c:pt>
                <c:pt idx="5">
                  <c:v>24478</c:v>
                </c:pt>
                <c:pt idx="6">
                  <c:v>34682</c:v>
                </c:pt>
                <c:pt idx="7">
                  <c:v>46193</c:v>
                </c:pt>
                <c:pt idx="8">
                  <c:v>59322</c:v>
                </c:pt>
                <c:pt idx="9">
                  <c:v>74518</c:v>
                </c:pt>
                <c:pt idx="10">
                  <c:v>92406</c:v>
                </c:pt>
                <c:pt idx="11">
                  <c:v>114651</c:v>
                </c:pt>
                <c:pt idx="12">
                  <c:v>142273</c:v>
                </c:pt>
                <c:pt idx="13">
                  <c:v>177660</c:v>
                </c:pt>
                <c:pt idx="14">
                  <c:v>225675</c:v>
                </c:pt>
                <c:pt idx="15">
                  <c:v>294071</c:v>
                </c:pt>
                <c:pt idx="16">
                  <c:v>390924</c:v>
                </c:pt>
                <c:pt idx="17">
                  <c:v>424638</c:v>
                </c:pt>
                <c:pt idx="18">
                  <c:v>428968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D-4040-8C0C-EF5936200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17119"/>
        <c:axId val="482510047"/>
      </c:lineChart>
      <c:catAx>
        <c:axId val="482517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2510047"/>
        <c:crosses val="autoZero"/>
        <c:auto val="1"/>
        <c:lblAlgn val="ctr"/>
        <c:lblOffset val="100"/>
        <c:noMultiLvlLbl val="0"/>
      </c:catAx>
      <c:valAx>
        <c:axId val="4825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251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Formüller!$E$1</c:f>
              <c:strCache>
                <c:ptCount val="1"/>
                <c:pt idx="0">
                  <c:v>EŞİT AĞIRLIK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cat>
            <c:strRef>
              <c:f>Formüller!$A$2:$A$19</c:f>
              <c:strCache>
                <c:ptCount val="18"/>
                <c:pt idx="0">
                  <c:v>550 ve üstü</c:v>
                </c:pt>
                <c:pt idx="1">
                  <c:v>530 ve üstü</c:v>
                </c:pt>
                <c:pt idx="2">
                  <c:v>510 ve üstü</c:v>
                </c:pt>
                <c:pt idx="3">
                  <c:v>490 ve üstü</c:v>
                </c:pt>
                <c:pt idx="4">
                  <c:v>470 ve üstü</c:v>
                </c:pt>
                <c:pt idx="5">
                  <c:v>450 ve üstü</c:v>
                </c:pt>
                <c:pt idx="6">
                  <c:v>430 ve üstü</c:v>
                </c:pt>
                <c:pt idx="7">
                  <c:v>410 ve üstü</c:v>
                </c:pt>
                <c:pt idx="8">
                  <c:v>390 ve üstü</c:v>
                </c:pt>
                <c:pt idx="9">
                  <c:v>370 ve üstü</c:v>
                </c:pt>
                <c:pt idx="10">
                  <c:v>350 ve üstü</c:v>
                </c:pt>
                <c:pt idx="11">
                  <c:v>330 ve üstü</c:v>
                </c:pt>
                <c:pt idx="12">
                  <c:v>310 ve üstü</c:v>
                </c:pt>
                <c:pt idx="13">
                  <c:v>290 ve üstü</c:v>
                </c:pt>
                <c:pt idx="14">
                  <c:v>270 ve üstü</c:v>
                </c:pt>
                <c:pt idx="15">
                  <c:v>250 ve üstü</c:v>
                </c:pt>
                <c:pt idx="16">
                  <c:v>230 ve üstü</c:v>
                </c:pt>
                <c:pt idx="17">
                  <c:v>210 ve üstü</c:v>
                </c:pt>
              </c:strCache>
            </c:strRef>
          </c:cat>
          <c:val>
            <c:numRef>
              <c:f>Formüller!$E$2:$E$19</c:f>
              <c:numCache>
                <c:formatCode>General</c:formatCode>
                <c:ptCount val="18"/>
                <c:pt idx="0">
                  <c:v>3</c:v>
                </c:pt>
                <c:pt idx="1">
                  <c:v>62</c:v>
                </c:pt>
                <c:pt idx="2">
                  <c:v>203</c:v>
                </c:pt>
                <c:pt idx="3">
                  <c:v>519</c:v>
                </c:pt>
                <c:pt idx="4">
                  <c:v>1088</c:v>
                </c:pt>
                <c:pt idx="5">
                  <c:v>2225</c:v>
                </c:pt>
                <c:pt idx="6">
                  <c:v>5042</c:v>
                </c:pt>
                <c:pt idx="7">
                  <c:v>12482</c:v>
                </c:pt>
                <c:pt idx="8">
                  <c:v>25653</c:v>
                </c:pt>
                <c:pt idx="9">
                  <c:v>45397</c:v>
                </c:pt>
                <c:pt idx="10">
                  <c:v>72190</c:v>
                </c:pt>
                <c:pt idx="11">
                  <c:v>108821</c:v>
                </c:pt>
                <c:pt idx="12">
                  <c:v>158108</c:v>
                </c:pt>
                <c:pt idx="13">
                  <c:v>226542</c:v>
                </c:pt>
                <c:pt idx="14">
                  <c:v>321073</c:v>
                </c:pt>
                <c:pt idx="15">
                  <c:v>452566</c:v>
                </c:pt>
                <c:pt idx="16">
                  <c:v>635201</c:v>
                </c:pt>
                <c:pt idx="17">
                  <c:v>723885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B-4ECA-856C-8D9FDD254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39487"/>
        <c:axId val="472445311"/>
      </c:lineChart>
      <c:catAx>
        <c:axId val="47243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445311"/>
        <c:crosses val="autoZero"/>
        <c:auto val="1"/>
        <c:lblAlgn val="ctr"/>
        <c:lblOffset val="100"/>
        <c:noMultiLvlLbl val="0"/>
      </c:catAx>
      <c:valAx>
        <c:axId val="4724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43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Formüller!$C$1</c:f>
              <c:strCache>
                <c:ptCount val="1"/>
                <c:pt idx="0">
                  <c:v>SÖZEL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cat>
            <c:strRef>
              <c:f>Formüller!$A$2:$A$20</c:f>
              <c:strCache>
                <c:ptCount val="19"/>
                <c:pt idx="0">
                  <c:v>550 ve üstü</c:v>
                </c:pt>
                <c:pt idx="1">
                  <c:v>530 ve üstü</c:v>
                </c:pt>
                <c:pt idx="2">
                  <c:v>510 ve üstü</c:v>
                </c:pt>
                <c:pt idx="3">
                  <c:v>490 ve üstü</c:v>
                </c:pt>
                <c:pt idx="4">
                  <c:v>470 ve üstü</c:v>
                </c:pt>
                <c:pt idx="5">
                  <c:v>450 ve üstü</c:v>
                </c:pt>
                <c:pt idx="6">
                  <c:v>430 ve üstü</c:v>
                </c:pt>
                <c:pt idx="7">
                  <c:v>410 ve üstü</c:v>
                </c:pt>
                <c:pt idx="8">
                  <c:v>390 ve üstü</c:v>
                </c:pt>
                <c:pt idx="9">
                  <c:v>370 ve üstü</c:v>
                </c:pt>
                <c:pt idx="10">
                  <c:v>350 ve üstü</c:v>
                </c:pt>
                <c:pt idx="11">
                  <c:v>330 ve üstü</c:v>
                </c:pt>
                <c:pt idx="12">
                  <c:v>310 ve üstü</c:v>
                </c:pt>
                <c:pt idx="13">
                  <c:v>290 ve üstü</c:v>
                </c:pt>
                <c:pt idx="14">
                  <c:v>270 ve üstü</c:v>
                </c:pt>
                <c:pt idx="15">
                  <c:v>250 ve üstü</c:v>
                </c:pt>
                <c:pt idx="16">
                  <c:v>230 ve üstü</c:v>
                </c:pt>
                <c:pt idx="17">
                  <c:v>210 ve üstü</c:v>
                </c:pt>
                <c:pt idx="18">
                  <c:v>190 ve üstü</c:v>
                </c:pt>
              </c:strCache>
            </c:strRef>
          </c:cat>
          <c:val>
            <c:numRef>
              <c:f>Formüller!$C$2:$C$20</c:f>
              <c:numCache>
                <c:formatCode>General</c:formatCode>
                <c:ptCount val="19"/>
                <c:pt idx="0">
                  <c:v>1</c:v>
                </c:pt>
                <c:pt idx="1">
                  <c:v>15</c:v>
                </c:pt>
                <c:pt idx="2">
                  <c:v>59</c:v>
                </c:pt>
                <c:pt idx="3">
                  <c:v>141</c:v>
                </c:pt>
                <c:pt idx="4">
                  <c:v>348</c:v>
                </c:pt>
                <c:pt idx="5">
                  <c:v>829</c:v>
                </c:pt>
                <c:pt idx="6">
                  <c:v>2205</c:v>
                </c:pt>
                <c:pt idx="7">
                  <c:v>5981</c:v>
                </c:pt>
                <c:pt idx="8">
                  <c:v>14326</c:v>
                </c:pt>
                <c:pt idx="9">
                  <c:v>30699</c:v>
                </c:pt>
                <c:pt idx="10">
                  <c:v>59544</c:v>
                </c:pt>
                <c:pt idx="11">
                  <c:v>106720</c:v>
                </c:pt>
                <c:pt idx="12">
                  <c:v>176593</c:v>
                </c:pt>
                <c:pt idx="13">
                  <c:v>275993</c:v>
                </c:pt>
                <c:pt idx="14">
                  <c:v>410782</c:v>
                </c:pt>
                <c:pt idx="15">
                  <c:v>586923</c:v>
                </c:pt>
                <c:pt idx="16">
                  <c:v>794507</c:v>
                </c:pt>
                <c:pt idx="17">
                  <c:v>895023</c:v>
                </c:pt>
                <c:pt idx="18">
                  <c:v>904448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C-40E7-8B50-322E8B6B4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36991"/>
        <c:axId val="472444479"/>
      </c:lineChart>
      <c:catAx>
        <c:axId val="47243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444479"/>
        <c:crosses val="autoZero"/>
        <c:auto val="1"/>
        <c:lblAlgn val="ctr"/>
        <c:lblOffset val="100"/>
        <c:noMultiLvlLbl val="0"/>
      </c:catAx>
      <c:valAx>
        <c:axId val="4724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43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Formüller!$F$1</c:f>
              <c:strCache>
                <c:ptCount val="1"/>
                <c:pt idx="0">
                  <c:v>DİL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cat>
            <c:strRef>
              <c:f>Formüller!$A$2:$A$20</c:f>
              <c:strCache>
                <c:ptCount val="19"/>
                <c:pt idx="0">
                  <c:v>550 ve üstü</c:v>
                </c:pt>
                <c:pt idx="1">
                  <c:v>530 ve üstü</c:v>
                </c:pt>
                <c:pt idx="2">
                  <c:v>510 ve üstü</c:v>
                </c:pt>
                <c:pt idx="3">
                  <c:v>490 ve üstü</c:v>
                </c:pt>
                <c:pt idx="4">
                  <c:v>470 ve üstü</c:v>
                </c:pt>
                <c:pt idx="5">
                  <c:v>450 ve üstü</c:v>
                </c:pt>
                <c:pt idx="6">
                  <c:v>430 ve üstü</c:v>
                </c:pt>
                <c:pt idx="7">
                  <c:v>410 ve üstü</c:v>
                </c:pt>
                <c:pt idx="8">
                  <c:v>390 ve üstü</c:v>
                </c:pt>
                <c:pt idx="9">
                  <c:v>370 ve üstü</c:v>
                </c:pt>
                <c:pt idx="10">
                  <c:v>350 ve üstü</c:v>
                </c:pt>
                <c:pt idx="11">
                  <c:v>330 ve üstü</c:v>
                </c:pt>
                <c:pt idx="12">
                  <c:v>310 ve üstü</c:v>
                </c:pt>
                <c:pt idx="13">
                  <c:v>290 ve üstü</c:v>
                </c:pt>
                <c:pt idx="14">
                  <c:v>270 ve üstü</c:v>
                </c:pt>
                <c:pt idx="15">
                  <c:v>250 ve üstü</c:v>
                </c:pt>
                <c:pt idx="16">
                  <c:v>230 ve üstü</c:v>
                </c:pt>
                <c:pt idx="17">
                  <c:v>210 ve üstü</c:v>
                </c:pt>
                <c:pt idx="18">
                  <c:v>190 ve üstü</c:v>
                </c:pt>
              </c:strCache>
            </c:strRef>
          </c:cat>
          <c:val>
            <c:numRef>
              <c:f>Formüller!$F$2:$F$20</c:f>
              <c:numCache>
                <c:formatCode>General</c:formatCode>
                <c:ptCount val="19"/>
                <c:pt idx="0">
                  <c:v>7</c:v>
                </c:pt>
                <c:pt idx="1">
                  <c:v>169</c:v>
                </c:pt>
                <c:pt idx="2">
                  <c:v>599</c:v>
                </c:pt>
                <c:pt idx="3">
                  <c:v>1359</c:v>
                </c:pt>
                <c:pt idx="4">
                  <c:v>2475</c:v>
                </c:pt>
                <c:pt idx="5">
                  <c:v>4113</c:v>
                </c:pt>
                <c:pt idx="6">
                  <c:v>6640</c:v>
                </c:pt>
                <c:pt idx="7">
                  <c:v>9975</c:v>
                </c:pt>
                <c:pt idx="8">
                  <c:v>13979</c:v>
                </c:pt>
                <c:pt idx="9">
                  <c:v>18471</c:v>
                </c:pt>
                <c:pt idx="10">
                  <c:v>23384</c:v>
                </c:pt>
                <c:pt idx="11">
                  <c:v>28547</c:v>
                </c:pt>
                <c:pt idx="12">
                  <c:v>34210</c:v>
                </c:pt>
                <c:pt idx="13">
                  <c:v>40179</c:v>
                </c:pt>
                <c:pt idx="14">
                  <c:v>46840</c:v>
                </c:pt>
                <c:pt idx="15">
                  <c:v>54147</c:v>
                </c:pt>
                <c:pt idx="16">
                  <c:v>62453</c:v>
                </c:pt>
                <c:pt idx="17">
                  <c:v>66131</c:v>
                </c:pt>
                <c:pt idx="18">
                  <c:v>66595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D-4819-BA40-A1DA8F6FA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06303"/>
        <c:axId val="482510463"/>
      </c:lineChart>
      <c:catAx>
        <c:axId val="48250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2510463"/>
        <c:crosses val="autoZero"/>
        <c:auto val="1"/>
        <c:lblAlgn val="ctr"/>
        <c:lblOffset val="100"/>
        <c:noMultiLvlLbl val="0"/>
      </c:catAx>
      <c:valAx>
        <c:axId val="4825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250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151034</xdr:colOff>
      <xdr:row>0</xdr:row>
      <xdr:rowOff>66261</xdr:rowOff>
    </xdr:from>
    <xdr:to>
      <xdr:col>23</xdr:col>
      <xdr:colOff>331304</xdr:colOff>
      <xdr:row>15</xdr:row>
      <xdr:rowOff>207065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510111</xdr:colOff>
      <xdr:row>16</xdr:row>
      <xdr:rowOff>62509</xdr:rowOff>
    </xdr:from>
    <xdr:to>
      <xdr:col>15</xdr:col>
      <xdr:colOff>241170</xdr:colOff>
      <xdr:row>26</xdr:row>
      <xdr:rowOff>89988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156882</xdr:colOff>
      <xdr:row>0</xdr:row>
      <xdr:rowOff>303678</xdr:rowOff>
    </xdr:from>
    <xdr:to>
      <xdr:col>23</xdr:col>
      <xdr:colOff>493058</xdr:colOff>
      <xdr:row>9</xdr:row>
      <xdr:rowOff>122143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448235</xdr:colOff>
      <xdr:row>11</xdr:row>
      <xdr:rowOff>225238</xdr:rowOff>
    </xdr:from>
    <xdr:to>
      <xdr:col>24</xdr:col>
      <xdr:colOff>179293</xdr:colOff>
      <xdr:row>20</xdr:row>
      <xdr:rowOff>43702</xdr:rowOff>
    </xdr:to>
    <xdr:graphicFrame macro="">
      <xdr:nvGraphicFramePr>
        <xdr:cNvPr id="7" name="Grafi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selection activeCell="A20" sqref="A20"/>
    </sheetView>
  </sheetViews>
  <sheetFormatPr defaultRowHeight="15" x14ac:dyDescent="0.25"/>
  <sheetData>
    <row r="1" spans="1:6" ht="25.5" thickBot="1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25.5" thickBot="1" x14ac:dyDescent="0.3">
      <c r="A2" s="2" t="s">
        <v>6</v>
      </c>
      <c r="B2" s="2">
        <v>18</v>
      </c>
      <c r="C2" s="2">
        <v>1</v>
      </c>
      <c r="D2" s="2">
        <v>51</v>
      </c>
      <c r="E2" s="2">
        <v>3</v>
      </c>
      <c r="F2" s="2">
        <v>7</v>
      </c>
    </row>
    <row r="3" spans="1:6" ht="25.5" thickBot="1" x14ac:dyDescent="0.3">
      <c r="A3" s="2" t="s">
        <v>7</v>
      </c>
      <c r="B3" s="2">
        <v>538</v>
      </c>
      <c r="C3" s="2">
        <v>15</v>
      </c>
      <c r="D3" s="2">
        <v>1025</v>
      </c>
      <c r="E3" s="2">
        <v>62</v>
      </c>
      <c r="F3" s="2">
        <v>169</v>
      </c>
    </row>
    <row r="4" spans="1:6" ht="25.5" thickBot="1" x14ac:dyDescent="0.3">
      <c r="A4" s="2" t="s">
        <v>8</v>
      </c>
      <c r="B4" s="2">
        <v>3005</v>
      </c>
      <c r="C4" s="2">
        <v>59</v>
      </c>
      <c r="D4" s="2">
        <v>3860</v>
      </c>
      <c r="E4" s="2">
        <v>203</v>
      </c>
      <c r="F4" s="2">
        <v>599</v>
      </c>
    </row>
    <row r="5" spans="1:6" ht="25.5" thickBot="1" x14ac:dyDescent="0.3">
      <c r="A5" s="2" t="s">
        <v>9</v>
      </c>
      <c r="B5" s="2">
        <v>8906</v>
      </c>
      <c r="C5" s="2">
        <v>141</v>
      </c>
      <c r="D5" s="2">
        <v>8768</v>
      </c>
      <c r="E5" s="2">
        <v>519</v>
      </c>
      <c r="F5" s="2">
        <v>1359</v>
      </c>
    </row>
    <row r="6" spans="1:6" ht="25.5" thickBot="1" x14ac:dyDescent="0.3">
      <c r="A6" s="2" t="s">
        <v>10</v>
      </c>
      <c r="B6" s="2">
        <v>18791</v>
      </c>
      <c r="C6" s="2">
        <v>348</v>
      </c>
      <c r="D6" s="2">
        <v>15747</v>
      </c>
      <c r="E6" s="2">
        <v>1088</v>
      </c>
      <c r="F6" s="2">
        <v>2475</v>
      </c>
    </row>
    <row r="7" spans="1:6" ht="25.5" thickBot="1" x14ac:dyDescent="0.3">
      <c r="A7" s="2" t="s">
        <v>11</v>
      </c>
      <c r="B7" s="2">
        <v>33063</v>
      </c>
      <c r="C7" s="2">
        <v>829</v>
      </c>
      <c r="D7" s="2">
        <v>24478</v>
      </c>
      <c r="E7" s="2">
        <v>2225</v>
      </c>
      <c r="F7" s="2">
        <v>4113</v>
      </c>
    </row>
    <row r="8" spans="1:6" ht="25.5" thickBot="1" x14ac:dyDescent="0.3">
      <c r="A8" s="2" t="s">
        <v>12</v>
      </c>
      <c r="B8" s="2">
        <v>51012</v>
      </c>
      <c r="C8" s="2">
        <v>2205</v>
      </c>
      <c r="D8" s="2">
        <v>34682</v>
      </c>
      <c r="E8" s="2">
        <v>5042</v>
      </c>
      <c r="F8" s="2">
        <v>6640</v>
      </c>
    </row>
    <row r="9" spans="1:6" ht="25.5" thickBot="1" x14ac:dyDescent="0.3">
      <c r="A9" s="2" t="s">
        <v>13</v>
      </c>
      <c r="B9" s="2">
        <v>73912</v>
      </c>
      <c r="C9" s="2">
        <v>5981</v>
      </c>
      <c r="D9" s="2">
        <v>46193</v>
      </c>
      <c r="E9" s="2">
        <v>12482</v>
      </c>
      <c r="F9" s="2">
        <v>9975</v>
      </c>
    </row>
    <row r="10" spans="1:6" ht="25.5" thickBot="1" x14ac:dyDescent="0.3">
      <c r="A10" s="2" t="s">
        <v>14</v>
      </c>
      <c r="B10" s="2">
        <v>102936</v>
      </c>
      <c r="C10" s="2">
        <v>14326</v>
      </c>
      <c r="D10" s="2">
        <v>59322</v>
      </c>
      <c r="E10" s="2">
        <v>25653</v>
      </c>
      <c r="F10" s="2">
        <v>13979</v>
      </c>
    </row>
    <row r="11" spans="1:6" ht="25.5" thickBot="1" x14ac:dyDescent="0.3">
      <c r="A11" s="2" t="s">
        <v>15</v>
      </c>
      <c r="B11" s="2">
        <v>139796</v>
      </c>
      <c r="C11" s="2">
        <v>30699</v>
      </c>
      <c r="D11" s="2">
        <v>74518</v>
      </c>
      <c r="E11" s="2">
        <v>45397</v>
      </c>
      <c r="F11" s="2">
        <v>18471</v>
      </c>
    </row>
    <row r="12" spans="1:6" ht="25.5" thickBot="1" x14ac:dyDescent="0.3">
      <c r="A12" s="2" t="s">
        <v>16</v>
      </c>
      <c r="B12" s="2">
        <v>188545</v>
      </c>
      <c r="C12" s="2">
        <v>59544</v>
      </c>
      <c r="D12" s="2">
        <v>92406</v>
      </c>
      <c r="E12" s="2">
        <v>72190</v>
      </c>
      <c r="F12" s="2">
        <v>23384</v>
      </c>
    </row>
    <row r="13" spans="1:6" ht="25.5" thickBot="1" x14ac:dyDescent="0.3">
      <c r="A13" s="2" t="s">
        <v>17</v>
      </c>
      <c r="B13" s="2">
        <v>254183</v>
      </c>
      <c r="C13" s="2">
        <v>106720</v>
      </c>
      <c r="D13" s="2">
        <v>114651</v>
      </c>
      <c r="E13" s="2">
        <v>108821</v>
      </c>
      <c r="F13" s="2">
        <v>28547</v>
      </c>
    </row>
    <row r="14" spans="1:6" ht="25.5" thickBot="1" x14ac:dyDescent="0.3">
      <c r="A14" s="2" t="s">
        <v>18</v>
      </c>
      <c r="B14" s="2">
        <v>345040</v>
      </c>
      <c r="C14" s="2">
        <v>176593</v>
      </c>
      <c r="D14" s="2">
        <v>142273</v>
      </c>
      <c r="E14" s="2">
        <v>158108</v>
      </c>
      <c r="F14" s="2">
        <v>34210</v>
      </c>
    </row>
    <row r="15" spans="1:6" ht="25.5" thickBot="1" x14ac:dyDescent="0.3">
      <c r="A15" s="2" t="s">
        <v>19</v>
      </c>
      <c r="B15" s="2">
        <v>471807</v>
      </c>
      <c r="C15" s="2">
        <v>275993</v>
      </c>
      <c r="D15" s="2">
        <v>177660</v>
      </c>
      <c r="E15" s="2">
        <v>226542</v>
      </c>
      <c r="F15" s="2">
        <v>40179</v>
      </c>
    </row>
    <row r="16" spans="1:6" ht="25.5" thickBot="1" x14ac:dyDescent="0.3">
      <c r="A16" s="2" t="s">
        <v>20</v>
      </c>
      <c r="B16" s="2">
        <v>644448</v>
      </c>
      <c r="C16" s="2">
        <v>410782</v>
      </c>
      <c r="D16" s="2">
        <v>225675</v>
      </c>
      <c r="E16" s="2">
        <v>321073</v>
      </c>
      <c r="F16" s="2">
        <v>46840</v>
      </c>
    </row>
    <row r="17" spans="1:6" ht="25.5" thickBot="1" x14ac:dyDescent="0.3">
      <c r="A17" s="2" t="s">
        <v>21</v>
      </c>
      <c r="B17" s="2">
        <v>866242</v>
      </c>
      <c r="C17" s="2">
        <v>586923</v>
      </c>
      <c r="D17" s="2">
        <v>294071</v>
      </c>
      <c r="E17" s="2">
        <v>452566</v>
      </c>
      <c r="F17" s="2">
        <v>54147</v>
      </c>
    </row>
    <row r="18" spans="1:6" ht="25.5" thickBot="1" x14ac:dyDescent="0.3">
      <c r="A18" s="2" t="s">
        <v>22</v>
      </c>
      <c r="B18" s="2">
        <v>1134423</v>
      </c>
      <c r="C18" s="2">
        <v>794507</v>
      </c>
      <c r="D18" s="2">
        <v>390924</v>
      </c>
      <c r="E18" s="2">
        <v>635201</v>
      </c>
      <c r="F18" s="2">
        <v>62453</v>
      </c>
    </row>
    <row r="19" spans="1:6" ht="25.5" thickBot="1" x14ac:dyDescent="0.3">
      <c r="A19" s="2" t="s">
        <v>23</v>
      </c>
      <c r="B19" s="2">
        <v>1431167</v>
      </c>
      <c r="C19" s="2">
        <v>895023</v>
      </c>
      <c r="D19" s="2">
        <v>424638</v>
      </c>
      <c r="E19" s="2">
        <v>723885</v>
      </c>
      <c r="F19" s="2">
        <v>66131</v>
      </c>
    </row>
    <row r="20" spans="1:6" ht="25.5" thickBot="1" x14ac:dyDescent="0.3">
      <c r="A20" s="2" t="s">
        <v>24</v>
      </c>
      <c r="B20" s="2">
        <v>1703560</v>
      </c>
      <c r="C20" s="2">
        <v>904448</v>
      </c>
      <c r="D20" s="2">
        <v>428968</v>
      </c>
      <c r="E20" s="2">
        <v>735818</v>
      </c>
      <c r="F20" s="2">
        <v>66595</v>
      </c>
    </row>
    <row r="21" spans="1:6" ht="25.5" thickBot="1" x14ac:dyDescent="0.3">
      <c r="A21" s="2" t="s">
        <v>25</v>
      </c>
      <c r="B21" s="2">
        <v>1748476</v>
      </c>
      <c r="C21" s="2">
        <v>904448</v>
      </c>
      <c r="D21" s="2">
        <v>428968</v>
      </c>
      <c r="E21" s="2">
        <v>735818</v>
      </c>
      <c r="F21" s="2">
        <v>66595</v>
      </c>
    </row>
    <row r="22" spans="1:6" ht="25.5" thickBot="1" x14ac:dyDescent="0.3">
      <c r="A22" s="2" t="s">
        <v>26</v>
      </c>
      <c r="B22" s="2">
        <v>1749144</v>
      </c>
      <c r="C22" s="2">
        <v>904448</v>
      </c>
      <c r="D22" s="2">
        <v>428968</v>
      </c>
      <c r="E22" s="2">
        <v>735818</v>
      </c>
      <c r="F22" s="2">
        <v>66595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16" workbookViewId="0">
      <selection activeCell="E25" sqref="E25"/>
    </sheetView>
  </sheetViews>
  <sheetFormatPr defaultRowHeight="15" x14ac:dyDescent="0.25"/>
  <cols>
    <col min="1" max="1" width="11" customWidth="1"/>
    <col min="3" max="3" width="11.42578125" customWidth="1"/>
    <col min="4" max="4" width="18.140625" customWidth="1"/>
    <col min="5" max="5" width="13.5703125" customWidth="1"/>
    <col min="6" max="6" width="12.85546875" customWidth="1"/>
    <col min="9" max="9" width="15.140625" customWidth="1"/>
    <col min="10" max="10" width="13.42578125" customWidth="1"/>
  </cols>
  <sheetData>
    <row r="1" spans="1:12" x14ac:dyDescent="0.25">
      <c r="A1" s="6" t="s">
        <v>0</v>
      </c>
      <c r="B1" s="3" t="s">
        <v>27</v>
      </c>
      <c r="C1" s="3" t="s">
        <v>29</v>
      </c>
      <c r="D1" s="3" t="s">
        <v>28</v>
      </c>
      <c r="E1" s="3" t="s">
        <v>30</v>
      </c>
    </row>
    <row r="2" spans="1:12" x14ac:dyDescent="0.25">
      <c r="A2" s="9" t="b">
        <v>1</v>
      </c>
      <c r="B2" s="4">
        <v>36</v>
      </c>
      <c r="C2" s="4">
        <v>20</v>
      </c>
      <c r="D2" s="4">
        <v>40</v>
      </c>
      <c r="E2" s="4">
        <v>19</v>
      </c>
    </row>
    <row r="3" spans="1:12" x14ac:dyDescent="0.25">
      <c r="A3" s="10" t="b">
        <v>0</v>
      </c>
      <c r="B3" s="4">
        <v>4</v>
      </c>
      <c r="C3" s="4">
        <v>0</v>
      </c>
      <c r="D3" s="4"/>
      <c r="E3" s="4">
        <v>1</v>
      </c>
    </row>
    <row r="4" spans="1:12" x14ac:dyDescent="0.25">
      <c r="A4" s="4" t="s">
        <v>31</v>
      </c>
      <c r="B4" s="4">
        <f>B2-B3/4</f>
        <v>35</v>
      </c>
      <c r="C4" s="4">
        <f>C2-C3/4</f>
        <v>20</v>
      </c>
      <c r="D4" s="4">
        <f>D2-D3/4</f>
        <v>40</v>
      </c>
      <c r="E4" s="4">
        <f>E2-E3/4</f>
        <v>18.75</v>
      </c>
    </row>
    <row r="6" spans="1:12" x14ac:dyDescent="0.25">
      <c r="A6" s="6" t="s">
        <v>32</v>
      </c>
      <c r="B6" s="16" t="s">
        <v>33</v>
      </c>
      <c r="E6" s="13" t="s">
        <v>58</v>
      </c>
      <c r="I6" s="14" t="s">
        <v>28</v>
      </c>
      <c r="J6" s="15" t="s">
        <v>30</v>
      </c>
    </row>
    <row r="7" spans="1:12" x14ac:dyDescent="0.25">
      <c r="B7" s="3" t="s">
        <v>34</v>
      </c>
      <c r="C7" s="3" t="s">
        <v>35</v>
      </c>
      <c r="D7" s="3" t="s">
        <v>36</v>
      </c>
      <c r="E7" s="3" t="s">
        <v>37</v>
      </c>
      <c r="F7" s="3" t="s">
        <v>38</v>
      </c>
      <c r="G7" s="3" t="s">
        <v>39</v>
      </c>
      <c r="H7" s="3" t="s">
        <v>40</v>
      </c>
      <c r="I7" s="3" t="s">
        <v>28</v>
      </c>
      <c r="J7" s="3" t="s">
        <v>41</v>
      </c>
      <c r="K7" s="3" t="s">
        <v>42</v>
      </c>
      <c r="L7" s="3" t="s">
        <v>43</v>
      </c>
    </row>
    <row r="8" spans="1:12" x14ac:dyDescent="0.25">
      <c r="A8" s="9" t="b">
        <v>1</v>
      </c>
      <c r="B8" s="4">
        <v>21</v>
      </c>
      <c r="C8" s="4">
        <v>7</v>
      </c>
      <c r="D8" s="4">
        <v>6</v>
      </c>
      <c r="E8" s="4"/>
      <c r="F8" s="4"/>
      <c r="G8" s="4"/>
      <c r="H8" s="4"/>
      <c r="I8" s="4">
        <v>39</v>
      </c>
      <c r="J8" s="4">
        <v>11</v>
      </c>
      <c r="K8" s="4">
        <v>13</v>
      </c>
      <c r="L8" s="4">
        <v>10</v>
      </c>
    </row>
    <row r="9" spans="1:12" x14ac:dyDescent="0.25">
      <c r="A9" s="10" t="b">
        <v>0</v>
      </c>
      <c r="B9" s="4">
        <v>3</v>
      </c>
      <c r="C9" s="4">
        <v>3</v>
      </c>
      <c r="D9" s="4">
        <v>0</v>
      </c>
      <c r="E9" s="4"/>
      <c r="F9" s="4"/>
      <c r="G9" s="4"/>
      <c r="H9" s="4"/>
      <c r="I9" s="4">
        <v>1</v>
      </c>
      <c r="J9" s="4">
        <v>3</v>
      </c>
      <c r="K9" s="4"/>
      <c r="L9" s="4">
        <v>3</v>
      </c>
    </row>
    <row r="10" spans="1:12" x14ac:dyDescent="0.25">
      <c r="A10" s="4" t="s">
        <v>31</v>
      </c>
      <c r="B10" s="4">
        <f t="shared" ref="B10:L10" si="0">B8-B9/4</f>
        <v>20.25</v>
      </c>
      <c r="C10" s="4">
        <f t="shared" si="0"/>
        <v>6.25</v>
      </c>
      <c r="D10" s="4">
        <f t="shared" si="0"/>
        <v>6</v>
      </c>
      <c r="E10" s="4">
        <f>E8-E9/4</f>
        <v>0</v>
      </c>
      <c r="F10" s="4">
        <f>F8-F9/4</f>
        <v>0</v>
      </c>
      <c r="G10" s="4">
        <f>G8-G9/4</f>
        <v>0</v>
      </c>
      <c r="H10" s="4">
        <f>H8-H9/4</f>
        <v>0</v>
      </c>
      <c r="I10" s="4">
        <f t="shared" si="0"/>
        <v>38.75</v>
      </c>
      <c r="J10" s="4">
        <f t="shared" si="0"/>
        <v>10.25</v>
      </c>
      <c r="K10" s="4">
        <f t="shared" si="0"/>
        <v>13</v>
      </c>
      <c r="L10" s="4">
        <f t="shared" si="0"/>
        <v>9.25</v>
      </c>
    </row>
    <row r="12" spans="1:12" x14ac:dyDescent="0.25">
      <c r="A12" s="6" t="s">
        <v>47</v>
      </c>
      <c r="C12" s="6" t="s">
        <v>53</v>
      </c>
      <c r="D12">
        <v>98</v>
      </c>
    </row>
    <row r="13" spans="1:12" x14ac:dyDescent="0.25">
      <c r="A13" s="8" t="b">
        <v>1</v>
      </c>
      <c r="B13">
        <v>62</v>
      </c>
      <c r="C13" s="3" t="s">
        <v>59</v>
      </c>
      <c r="D13">
        <f>D12*0.6</f>
        <v>58.8</v>
      </c>
    </row>
    <row r="14" spans="1:12" x14ac:dyDescent="0.25">
      <c r="A14" s="7" t="b">
        <v>0</v>
      </c>
      <c r="B14">
        <v>18</v>
      </c>
    </row>
    <row r="15" spans="1:12" x14ac:dyDescent="0.25">
      <c r="A15" s="4" t="s">
        <v>31</v>
      </c>
      <c r="B15">
        <f t="shared" ref="B15" si="1">B13-B14/4</f>
        <v>57.5</v>
      </c>
    </row>
    <row r="16" spans="1:12" ht="27" customHeight="1" x14ac:dyDescent="0.25">
      <c r="A16" s="12" t="s">
        <v>61</v>
      </c>
    </row>
    <row r="17" spans="1:5" x14ac:dyDescent="0.25">
      <c r="A17" t="s">
        <v>0</v>
      </c>
      <c r="B17">
        <f>(B4*1.32 + D4 * 1.32 + C4 * 1.36 + E4 * 1.36)*5/2 + 100</f>
        <v>479.25000000000006</v>
      </c>
    </row>
    <row r="18" spans="1:5" x14ac:dyDescent="0.25">
      <c r="A18" t="s">
        <v>44</v>
      </c>
      <c r="B18">
        <f>B17*0.4+ ((I10 * 3 + J10 * 2.85 + K10 * 3.07 + L10 * 3.07)*5/3 + 100)*0.6</f>
        <v>465.47</v>
      </c>
    </row>
    <row r="19" spans="1:5" x14ac:dyDescent="0.25">
      <c r="A19" t="s">
        <v>45</v>
      </c>
      <c r="B19">
        <f>((I10 * 3 + B10 * 3 + C10 * 2.8 + D10 * 3.33)*5/3 + 100)*0.6 + 0.4*B17</f>
        <v>466.18</v>
      </c>
    </row>
    <row r="20" spans="1:5" x14ac:dyDescent="0.25">
      <c r="A20" t="s">
        <v>46</v>
      </c>
      <c r="B20">
        <f>((B10 * 3 + C10 * 2.8 + D10 * 3.33 + E10 * 2.91 + F10 * 2.91 + G10 * 3 + H10 * 3.33)*5/3 + 100)*0.6 + B17 * 0.4</f>
        <v>349.93000000000006</v>
      </c>
    </row>
    <row r="21" spans="1:5" x14ac:dyDescent="0.25">
      <c r="A21" t="s">
        <v>4</v>
      </c>
      <c r="B21">
        <f>(B15*5 + 100)*0.6 + 0.4 * B17</f>
        <v>424.20000000000005</v>
      </c>
    </row>
    <row r="22" spans="1:5" ht="43.5" customHeight="1" x14ac:dyDescent="0.25">
      <c r="A22" s="11" t="s">
        <v>60</v>
      </c>
    </row>
    <row r="23" spans="1:5" x14ac:dyDescent="0.25">
      <c r="A23" t="s">
        <v>48</v>
      </c>
      <c r="B23">
        <f>B17 + D13</f>
        <v>538.05000000000007</v>
      </c>
    </row>
    <row r="24" spans="1:5" ht="23.25" customHeight="1" x14ac:dyDescent="0.25">
      <c r="A24" t="s">
        <v>49</v>
      </c>
      <c r="B24">
        <f>B18 + D13</f>
        <v>524.27</v>
      </c>
      <c r="C24">
        <f>(550-B24)/21</f>
        <v>1.2252380952380961</v>
      </c>
      <c r="D24" t="s">
        <v>54</v>
      </c>
      <c r="E24" s="5">
        <f>-0.6773*((C24)^6) + 36.26*((C24)^5) - 728.64*((C24)^4) + 6926.4*((C24)^3) - 31009*((C24)^2) + 62888*(C24) - 40611</f>
        <v>1086.5393166782669</v>
      </c>
    </row>
    <row r="25" spans="1:5" ht="23.25" customHeight="1" x14ac:dyDescent="0.25">
      <c r="A25" t="s">
        <v>50</v>
      </c>
      <c r="B25">
        <f>B19 + D13</f>
        <v>524.98</v>
      </c>
      <c r="C25">
        <f>(550-B25)/21</f>
        <v>1.1914285714285706</v>
      </c>
      <c r="D25" t="s">
        <v>55</v>
      </c>
      <c r="E25" s="5">
        <f xml:space="preserve"> -0.9641*(C25)^6 + 51.547*(C25)^5 - 1036.8*(C25)^4 + 10055*(C25)^3 - 47487*(C25)^2 + 98048*(C25)- 63629</f>
        <v>817.5203617572115</v>
      </c>
    </row>
    <row r="26" spans="1:5" ht="18" customHeight="1" x14ac:dyDescent="0.25">
      <c r="A26" t="s">
        <v>51</v>
      </c>
      <c r="B26">
        <f>B20 + D13</f>
        <v>408.73000000000008</v>
      </c>
      <c r="C26">
        <f>(550-B26)/21</f>
        <v>6.7271428571428533</v>
      </c>
      <c r="D26" t="s">
        <v>56</v>
      </c>
      <c r="E26" s="5">
        <f xml:space="preserve"> -1.2853*(C26)^6 + 65.571*(C26)^5 - 1248.5*(C26)^4 + 11434*(C26)^3 - 51501*(C26)^2 + 102689*(C26) - 65240</f>
        <v>3165.8038519797847</v>
      </c>
    </row>
    <row r="27" spans="1:5" ht="18.75" customHeight="1" x14ac:dyDescent="0.25">
      <c r="A27" t="s">
        <v>52</v>
      </c>
      <c r="B27">
        <f>B21 + D13</f>
        <v>483.00000000000006</v>
      </c>
      <c r="C27">
        <f>(550-B27)/21</f>
        <v>3.1904761904761876</v>
      </c>
      <c r="D27" t="s">
        <v>57</v>
      </c>
      <c r="E27" s="5">
        <f xml:space="preserve"> -0.048*C27^6 + 2.6637*C27^5 - 57.325*C27^4 + 597.62*C27^3 - 2788*C27^2 + 5832.9*C27 - 3811.3</f>
        <v>717.69656009109804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Formüller</vt:lpstr>
      <vt:lpstr>Sorgu Ekranı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Kerem Yakutlu</dc:creator>
  <cp:lastModifiedBy>Kerem Yakutlu</cp:lastModifiedBy>
  <dcterms:created xsi:type="dcterms:W3CDTF">2020-07-22T11:45:49Z</dcterms:created>
  <dcterms:modified xsi:type="dcterms:W3CDTF">2020-07-26T13:44:43Z</dcterms:modified>
</cp:coreProperties>
</file>