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- OLD" sheetId="1" r:id="rId4"/>
    <sheet state="visible" name="WSB &amp; Budget" sheetId="2" r:id="rId5"/>
    <sheet state="visible" name="WBS Scratch Paper" sheetId="3" r:id="rId6"/>
    <sheet state="visible" name="RACI" sheetId="4" r:id="rId7"/>
    <sheet state="visible" name="Risk Analysis" sheetId="5" r:id="rId8"/>
    <sheet state="visible" name="Precedence Table w Time Estimat" sheetId="6" r:id="rId9"/>
  </sheets>
  <definedNames>
    <definedName hidden="1" localSheetId="4" name="_xlnm._FilterDatabase">'Risk Analysis'!$A$19:$F$53</definedName>
  </definedNames>
  <calcPr/>
</workbook>
</file>

<file path=xl/sharedStrings.xml><?xml version="1.0" encoding="utf-8"?>
<sst xmlns="http://schemas.openxmlformats.org/spreadsheetml/2006/main" count="735" uniqueCount="230">
  <si>
    <t>Rodgers Kitchen Project</t>
  </si>
  <si>
    <t>High Level Cost Estimating</t>
  </si>
  <si>
    <t>ReNew Labor Costs:</t>
  </si>
  <si>
    <t>ReNew Material and Equipment:</t>
  </si>
  <si>
    <t>Design/Permit Running</t>
  </si>
  <si>
    <t>Printing</t>
  </si>
  <si>
    <t>Structural Engineer (subcontracted)</t>
  </si>
  <si>
    <t>Lights and outlets</t>
  </si>
  <si>
    <t>Project Management</t>
  </si>
  <si>
    <t>included</t>
  </si>
  <si>
    <t>Pipes and fittings</t>
  </si>
  <si>
    <t>Demo crew</t>
  </si>
  <si>
    <t>Framing materials/drywall/trims</t>
  </si>
  <si>
    <t>Electrician</t>
  </si>
  <si>
    <t>Reference</t>
  </si>
  <si>
    <t>Screws, nails, adhesives</t>
  </si>
  <si>
    <t>Plumber</t>
  </si>
  <si>
    <t>Setting materials/grout</t>
  </si>
  <si>
    <t>Framing/Drywall/Trims</t>
  </si>
  <si>
    <t>Total:</t>
  </si>
  <si>
    <t>Flooring</t>
  </si>
  <si>
    <t>Cabinet/countertop installation</t>
  </si>
  <si>
    <t>Contingency 10%:</t>
  </si>
  <si>
    <t>Tile installation</t>
  </si>
  <si>
    <t>Painters</t>
  </si>
  <si>
    <t>Estimated Permit costs</t>
  </si>
  <si>
    <t>Owner Provided:</t>
  </si>
  <si>
    <t>Flooring materials</t>
  </si>
  <si>
    <t>Tile</t>
  </si>
  <si>
    <t>Appliances:</t>
  </si>
  <si>
    <t>Countertops:</t>
  </si>
  <si>
    <t>Cabinets:</t>
  </si>
  <si>
    <t>All-in Project Cost Estimate:</t>
  </si>
  <si>
    <t>Project Name: Kitchen Remodel, 123 Main St., Denver, CO</t>
  </si>
  <si>
    <t xml:space="preserve">Project Team: </t>
  </si>
  <si>
    <t>Team 1</t>
  </si>
  <si>
    <t>Revision:</t>
  </si>
  <si>
    <t>0 / January 19, 2023</t>
  </si>
  <si>
    <t>Resource 
Name</t>
  </si>
  <si>
    <t>Cost 
(USD)</t>
  </si>
  <si>
    <t>Time Duration (Days)</t>
  </si>
  <si>
    <t>Initiation, Design &amp; Documents</t>
  </si>
  <si>
    <t>Funding for Project</t>
  </si>
  <si>
    <t>Owner</t>
  </si>
  <si>
    <t>Design Development</t>
  </si>
  <si>
    <t>ReNew</t>
  </si>
  <si>
    <t>Drawings/Coordination with engineer</t>
  </si>
  <si>
    <t>Vendor and Sub-Contractor Contracts</t>
  </si>
  <si>
    <t>Permits &amp; Inspections</t>
  </si>
  <si>
    <t>Permits</t>
  </si>
  <si>
    <t>Owner Procurement</t>
  </si>
  <si>
    <t>Owner orders materials and appliances</t>
  </si>
  <si>
    <t>Owner vendor measures and orders cabinets</t>
  </si>
  <si>
    <t>Owner selects and orders countertops</t>
  </si>
  <si>
    <t>Demolition</t>
  </si>
  <si>
    <t xml:space="preserve">Construction </t>
  </si>
  <si>
    <t>Framing</t>
  </si>
  <si>
    <t>Rough Electrical and Plumbing</t>
  </si>
  <si>
    <t>Drywall</t>
  </si>
  <si>
    <t>Install flooring</t>
  </si>
  <si>
    <t xml:space="preserve">Install Cabinets </t>
  </si>
  <si>
    <t>Install Countertops</t>
  </si>
  <si>
    <t>Backsplash tile</t>
  </si>
  <si>
    <t>Finished Electrical and Plumbing</t>
  </si>
  <si>
    <t>Finishing Touches</t>
  </si>
  <si>
    <t>Trims</t>
  </si>
  <si>
    <t>Paint</t>
  </si>
  <si>
    <t>Final Inspections</t>
  </si>
  <si>
    <t>Total Tasks</t>
  </si>
  <si>
    <t>Contingency (10% of Total)</t>
  </si>
  <si>
    <t>Total Project</t>
  </si>
  <si>
    <t>Estimation Notes:</t>
  </si>
  <si>
    <t>Full time people estimated as 8 hour workday.</t>
  </si>
  <si>
    <t>WBS</t>
  </si>
  <si>
    <t>Revision History</t>
  </si>
  <si>
    <t>No.</t>
  </si>
  <si>
    <t>Date</t>
  </si>
  <si>
    <t>Description</t>
  </si>
  <si>
    <t>001</t>
  </si>
  <si>
    <t>Original release</t>
  </si>
  <si>
    <t>Resource Name</t>
  </si>
  <si>
    <t>Cost (USD)</t>
  </si>
  <si>
    <t>Time Duration (days)</t>
  </si>
  <si>
    <t xml:space="preserve"> Aaron (Owner)</t>
  </si>
  <si>
    <t xml:space="preserve"> Kerry (Lead PM)</t>
  </si>
  <si>
    <t xml:space="preserve"> Aimee (Designer)</t>
  </si>
  <si>
    <t xml:space="preserve"> James (Permitting)</t>
  </si>
  <si>
    <t xml:space="preserve"> Cicelyn (Budgets/Admin)</t>
  </si>
  <si>
    <t xml:space="preserve"> Joanne (Schedule Owner)</t>
  </si>
  <si>
    <t xml:space="preserve"> Structural Engineer</t>
  </si>
  <si>
    <t xml:space="preserve"> Cabinet Vendor</t>
  </si>
  <si>
    <t xml:space="preserve"> Countertop Vendor</t>
  </si>
  <si>
    <t xml:space="preserve"> Subcontractors</t>
  </si>
  <si>
    <t>R/A</t>
  </si>
  <si>
    <t>I</t>
  </si>
  <si>
    <t>R</t>
  </si>
  <si>
    <t>A</t>
  </si>
  <si>
    <t>C</t>
  </si>
  <si>
    <t>Demolition*</t>
  </si>
  <si>
    <t>Trims and Paint</t>
  </si>
  <si>
    <t>Summary Tasks</t>
  </si>
  <si>
    <t>Work Packages</t>
  </si>
  <si>
    <t>Notes</t>
  </si>
  <si>
    <t>Design &amp; Documents</t>
  </si>
  <si>
    <t>Assumes 6 hours of owner time (2 people) @ $25/hr to meet with banks and obtain HELOC.</t>
  </si>
  <si>
    <t>Architect cost is a flat fee but assumes 75 hours at $100/hr. throughout the duration of the project + $500 printing/reimbursables.</t>
  </si>
  <si>
    <t>Structural engineer is a flat fee (subcontracted to Architect) but assumes 16 hours at $100/hr. throughout the duration of the project.</t>
  </si>
  <si>
    <t>1 part-time person $50/hr to coordinate subcontractor contracts.</t>
  </si>
  <si>
    <t>1 part-time person 12 hrs. @$75/hr to submit plans and follow up with jurisdiction + $3,000 permit fees.</t>
  </si>
  <si>
    <t>Procurement</t>
  </si>
  <si>
    <t>8 hours of Owner time @$25/hr. + 1 part-time person 3 hrs @$100/hr + $8,500 cost of materials and appliances</t>
  </si>
  <si>
    <t>Cost of Owner's Cabinet Vendor - includes all labor, materials and shipping costs. Excludes installation.</t>
  </si>
  <si>
    <t>4 hours of Owner time @$25/hr. + 1 part-time person 1 hr @$100/hr + $1,500 cost of materials</t>
  </si>
  <si>
    <t>2 full-time people @$25/hour + 1 part-time person supervising 4 hours @100/hr. + $600 removal &amp; disposal costs</t>
  </si>
  <si>
    <t>2 full-time people @$25/hour + 1 part-time person supervising 4 hours @100/hr. + $1,600 materials</t>
  </si>
  <si>
    <t>2 full-time people @$25/hour + 1 part-time person supervising 4 hours @100/hr. + $3,100 materials</t>
  </si>
  <si>
    <t>1 full-time person @$50/hour + 1 full time person assisting @$25/hr + 1 part-time person supervising 4 hours @100/hr. + $300 fasteners/adhesives. Floor materials provided by owner (included above).</t>
  </si>
  <si>
    <t>1 full-time person @$50/hour + 1 full time person assisting @$25/hr + 1 part-time person supervising 4 hours @100/hr. + $400 fasteners/adhesives. Cabinets provided by owner (included above).</t>
  </si>
  <si>
    <t>1 full-time person @$50/hour + 1 full time person assisting @$25/hr + $300 fasteners/adhesives. Countertop provided by owner (included above).</t>
  </si>
  <si>
    <t>1 full-time person @$50/hour + 1 full time person assisting @$25/hr + 1 part-time person supervising 4 hours @100/hr. + $600 setting materials/grout. Tile provided by owner (included above).</t>
  </si>
  <si>
    <t>2 full-time people @$25/hour + 1 part-time person supervising 4 hours @100/hr. + $600 materials</t>
  </si>
  <si>
    <t>Finishing Touches?</t>
  </si>
  <si>
    <t>2 full-time people @$25/hour + 1 part-time person supervising 2 hours @100/hr. + $200 materials</t>
  </si>
  <si>
    <t>4 hrs of Owner time @$25/hr + 1 part-time person 4 hrs. @$75/hr to meet with inspectors and get final sign-offs.</t>
  </si>
  <si>
    <t>RACI</t>
  </si>
  <si>
    <t>Responsible (who does the work)</t>
  </si>
  <si>
    <t>Approval (decision authority)</t>
  </si>
  <si>
    <t>Consulted (consider their opinions)</t>
  </si>
  <si>
    <t>Informed</t>
  </si>
  <si>
    <t>Activity:</t>
  </si>
  <si>
    <t>Task or Phase:</t>
  </si>
  <si>
    <t>Aaron / Cicelyn</t>
  </si>
  <si>
    <t>B</t>
  </si>
  <si>
    <t>Kerry / Aimee</t>
  </si>
  <si>
    <t>Kerry / Aimee / Structural Engineer</t>
  </si>
  <si>
    <t>D</t>
  </si>
  <si>
    <t>James</t>
  </si>
  <si>
    <t>E</t>
  </si>
  <si>
    <t>Cicelyn / Joanne / Subcontractors</t>
  </si>
  <si>
    <t>F</t>
  </si>
  <si>
    <t>Aaron / Cicelyn / Joanne</t>
  </si>
  <si>
    <t>G</t>
  </si>
  <si>
    <t>Kerry / Subcontractors</t>
  </si>
  <si>
    <t>H</t>
  </si>
  <si>
    <t>J</t>
  </si>
  <si>
    <t>K</t>
  </si>
  <si>
    <t>L</t>
  </si>
  <si>
    <t>Aaron / Cabinet Vendor</t>
  </si>
  <si>
    <t>M</t>
  </si>
  <si>
    <t>N</t>
  </si>
  <si>
    <t>Aaron / Countertop Vendor</t>
  </si>
  <si>
    <t>O</t>
  </si>
  <si>
    <t>P</t>
  </si>
  <si>
    <t>Q</t>
  </si>
  <si>
    <t>S</t>
  </si>
  <si>
    <t>Risk Analysis</t>
  </si>
  <si>
    <t>Probability Rating (P)</t>
  </si>
  <si>
    <t>Risk Level (PxS)</t>
  </si>
  <si>
    <t>Extremely Unlikely</t>
  </si>
  <si>
    <t>II</t>
  </si>
  <si>
    <t>III</t>
  </si>
  <si>
    <t>IV</t>
  </si>
  <si>
    <t>V</t>
  </si>
  <si>
    <t>Remote</t>
  </si>
  <si>
    <t>Low</t>
  </si>
  <si>
    <t>Moderate</t>
  </si>
  <si>
    <t>Occassional</t>
  </si>
  <si>
    <t>High</t>
  </si>
  <si>
    <t>Reasonably Possible</t>
  </si>
  <si>
    <t>Unacceptable</t>
  </si>
  <si>
    <t>Frequent</t>
  </si>
  <si>
    <t>Severity Rating (S)</t>
  </si>
  <si>
    <t>Very Minor</t>
  </si>
  <si>
    <t>Minor</t>
  </si>
  <si>
    <t>Critical</t>
  </si>
  <si>
    <t>Catastrophic</t>
  </si>
  <si>
    <t>Risk ID Number</t>
  </si>
  <si>
    <t>Risk</t>
  </si>
  <si>
    <t xml:space="preserve"> Probability (P)</t>
  </si>
  <si>
    <t xml:space="preserve"> Severity (S)</t>
  </si>
  <si>
    <t xml:space="preserve"> Risk Level</t>
  </si>
  <si>
    <t>Remediation</t>
  </si>
  <si>
    <t>Appliances on back order</t>
  </si>
  <si>
    <t>Ordered wrong item - color or style is wrong</t>
  </si>
  <si>
    <t>Did not order extra flooring- cut too many edges</t>
  </si>
  <si>
    <t xml:space="preserve">Chosen appliance doesn't fit through door </t>
  </si>
  <si>
    <t xml:space="preserve">Can't find workers </t>
  </si>
  <si>
    <t>Paint spills &amp; splashes on everything</t>
  </si>
  <si>
    <t>Windows / tiles break</t>
  </si>
  <si>
    <t>Client chooses to change cabinets or sink or counter last minute.</t>
  </si>
  <si>
    <t>Appliances not fitting between shelves/cabinets</t>
  </si>
  <si>
    <t>U</t>
  </si>
  <si>
    <t xml:space="preserve">Measure beforehand ; Find new cabinets or find new appliances </t>
  </si>
  <si>
    <t>Lighting fixture breaks / chandelier breaks</t>
  </si>
  <si>
    <t>Contractors did horrible job - fired them &amp; redo job</t>
  </si>
  <si>
    <t>Find termite droppings</t>
  </si>
  <si>
    <t>Found mold</t>
  </si>
  <si>
    <t>Foundational issues</t>
  </si>
  <si>
    <t>Too many plugs on a breaker?</t>
  </si>
  <si>
    <t>Rotting wood around kitchen (window?) / mold in wall</t>
  </si>
  <si>
    <t>Water pipe burst / Pipe rusted</t>
  </si>
  <si>
    <t>Building not up to code</t>
  </si>
  <si>
    <t>Gas leak</t>
  </si>
  <si>
    <t xml:space="preserve">Faulty Electrical </t>
  </si>
  <si>
    <t>Flooding/Blizzard/Hurricane</t>
  </si>
  <si>
    <t xml:space="preserve">Schedule project during spring time </t>
  </si>
  <si>
    <t>Power Outage</t>
  </si>
  <si>
    <t xml:space="preserve">Load limit for flooring </t>
  </si>
  <si>
    <t>Asbestos</t>
  </si>
  <si>
    <t xml:space="preserve">Kitchen floods </t>
  </si>
  <si>
    <t xml:space="preserve">Don't get permit approved on time </t>
  </si>
  <si>
    <t xml:space="preserve">Roof breaks/leaks </t>
  </si>
  <si>
    <t xml:space="preserve">Find roof contractor / permits /  prevent mold/ fix ceiling </t>
  </si>
  <si>
    <t>Subflooring uneven</t>
  </si>
  <si>
    <t>Electrical Fire?</t>
  </si>
  <si>
    <t>Not mixing chemicals together ; hire licensed electricians; have fire extinguisher in case</t>
  </si>
  <si>
    <t>Days</t>
  </si>
  <si>
    <t>Task ID</t>
  </si>
  <si>
    <t>Task Description</t>
  </si>
  <si>
    <t>Immediate Predecessor(s)</t>
  </si>
  <si>
    <t>Optimistic</t>
  </si>
  <si>
    <t>Most Likely</t>
  </si>
  <si>
    <t>Pessimistic</t>
  </si>
  <si>
    <t>Expected Time</t>
  </si>
  <si>
    <t>-</t>
  </si>
  <si>
    <t>1.4,2.1</t>
  </si>
  <si>
    <t>3.1,5.3</t>
  </si>
  <si>
    <t>3.2,5.4</t>
  </si>
  <si>
    <t>Project End</t>
  </si>
  <si>
    <t>6.2,6.3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</si>
</sst>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"/>
    <numFmt numFmtId="166" formatCode="mm/dd/yyyy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/>
    <font>
      <b/>
      <color theme="1"/>
      <name val="Times"/>
    </font>
    <font>
      <b/>
      <color rgb="FF000000"/>
      <name val="Docs-Times"/>
    </font>
    <font>
      <b/>
      <color rgb="FF000000"/>
      <name val="Times"/>
    </font>
    <font>
      <sz val="11.0"/>
      <color rgb="FF000000"/>
      <name val="Calibri"/>
    </font>
    <font>
      <b/>
      <sz val="12.0"/>
      <color theme="1"/>
      <name val="Arial"/>
    </font>
    <font>
      <b/>
      <sz val="12.0"/>
      <color theme="1"/>
      <name val="&quot;Century Gothic&quot;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2" numFmtId="0" xfId="0" applyBorder="1" applyFont="1"/>
    <xf borderId="1" fillId="3" fontId="2" numFmtId="0" xfId="0" applyAlignment="1" applyBorder="1" applyFill="1" applyFont="1">
      <alignment readingOrder="0"/>
    </xf>
    <xf borderId="1" fillId="4" fontId="2" numFmtId="164" xfId="0" applyAlignment="1" applyBorder="1" applyFill="1" applyFont="1" applyNumberFormat="1">
      <alignment readingOrder="0"/>
    </xf>
    <xf borderId="1" fillId="3" fontId="2" numFmtId="164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1" fillId="5" fontId="2" numFmtId="164" xfId="0" applyAlignment="1" applyBorder="1" applyFill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1" numFmtId="164" xfId="0" applyBorder="1" applyFont="1" applyNumberFormat="1"/>
    <xf borderId="1" fillId="4" fontId="1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6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6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top"/>
    </xf>
    <xf borderId="0" fillId="0" fontId="4" numFmtId="0" xfId="0" applyAlignment="1" applyFont="1">
      <alignment horizontal="left" shrinkToFit="0" vertical="bottom" wrapText="1"/>
    </xf>
    <xf borderId="0" fillId="0" fontId="6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readingOrder="0"/>
    </xf>
    <xf borderId="9" fillId="0" fontId="7" numFmtId="0" xfId="0" applyBorder="1" applyFont="1"/>
    <xf borderId="10" fillId="0" fontId="7" numFmtId="0" xfId="0" applyBorder="1" applyFont="1"/>
    <xf borderId="1" fillId="0" fontId="2" numFmtId="49" xfId="0" applyAlignment="1" applyBorder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8" fillId="0" fontId="2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textRotation="0" vertical="bottom" wrapText="1"/>
    </xf>
    <xf borderId="1" fillId="2" fontId="1" numFmtId="0" xfId="0" applyAlignment="1" applyBorder="1" applyFont="1">
      <alignment horizontal="center" readingOrder="0" shrinkToFit="0" textRotation="0" vertical="bottom" wrapText="1"/>
    </xf>
    <xf borderId="8" fillId="2" fontId="1" numFmtId="0" xfId="0" applyAlignment="1" applyBorder="1" applyFont="1">
      <alignment horizontal="center" readingOrder="0" shrinkToFit="0" textRotation="0" vertical="bottom" wrapText="1"/>
    </xf>
    <xf borderId="0" fillId="0" fontId="1" numFmtId="0" xfId="0" applyAlignment="1" applyFont="1">
      <alignment horizontal="center" readingOrder="0" textRotation="90" vertical="bottom"/>
    </xf>
    <xf borderId="10" fillId="2" fontId="1" numFmtId="0" xfId="0" applyAlignment="1" applyBorder="1" applyFont="1">
      <alignment horizontal="center" readingOrder="0" textRotation="90" vertical="bottom"/>
    </xf>
    <xf borderId="1" fillId="2" fontId="1" numFmtId="0" xfId="0" applyAlignment="1" applyBorder="1" applyFont="1">
      <alignment horizontal="center" readingOrder="0" textRotation="90" vertical="bottom"/>
    </xf>
    <xf borderId="1" fillId="2" fontId="1" numFmtId="0" xfId="0" applyAlignment="1" applyBorder="1" applyFont="1">
      <alignment horizontal="center" readingOrder="0" shrinkToFit="0" textRotation="90" vertical="bottom" wrapText="0"/>
    </xf>
    <xf borderId="0" fillId="3" fontId="2" numFmtId="0" xfId="0" applyAlignment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0" fillId="3" fontId="8" numFmtId="0" xfId="0" applyAlignment="1" applyBorder="1" applyFont="1">
      <alignment horizontal="center" readingOrder="0"/>
    </xf>
    <xf borderId="1" fillId="6" fontId="8" numFmtId="0" xfId="0" applyAlignment="1" applyBorder="1" applyFill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1" fillId="7" fontId="8" numFmtId="0" xfId="0" applyAlignment="1" applyBorder="1" applyFill="1" applyFont="1">
      <alignment horizontal="center" readingOrder="0"/>
    </xf>
    <xf borderId="1" fillId="3" fontId="10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shrinkToFit="0" wrapText="0"/>
    </xf>
    <xf borderId="7" fillId="0" fontId="7" numFmtId="0" xfId="0" applyBorder="1" applyFont="1"/>
    <xf borderId="6" fillId="0" fontId="11" numFmtId="0" xfId="0" applyAlignment="1" applyBorder="1" applyFont="1">
      <alignment horizontal="center" readingOrder="0" shrinkToFit="0" wrapText="0"/>
    </xf>
    <xf borderId="11" fillId="0" fontId="11" numFmtId="0" xfId="0" applyAlignment="1" applyBorder="1" applyFont="1">
      <alignment horizontal="center" readingOrder="0" shrinkToFit="0" wrapText="0"/>
    </xf>
    <xf borderId="11" fillId="0" fontId="1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13" fillId="0" fontId="7" numFmtId="0" xfId="0" applyBorder="1" applyFont="1"/>
    <xf borderId="13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3" fontId="2" numFmtId="0" xfId="0" applyAlignment="1" applyBorder="1" applyFont="1">
      <alignment horizontal="center" readingOrder="0"/>
    </xf>
    <xf borderId="8" fillId="2" fontId="1" numFmtId="0" xfId="0" applyAlignment="1" applyBorder="1" applyFont="1">
      <alignment readingOrder="0"/>
    </xf>
    <xf borderId="1" fillId="8" fontId="2" numFmtId="0" xfId="0" applyAlignment="1" applyBorder="1" applyFill="1" applyFont="1">
      <alignment readingOrder="0"/>
    </xf>
    <xf borderId="1" fillId="9" fontId="2" numFmtId="0" xfId="0" applyAlignment="1" applyBorder="1" applyFill="1" applyFont="1">
      <alignment readingOrder="0"/>
    </xf>
    <xf borderId="0" fillId="2" fontId="2" numFmtId="0" xfId="0" applyAlignment="1" applyFont="1">
      <alignment readingOrder="0" textRotation="90"/>
    </xf>
    <xf borderId="1" fillId="7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readingOrder="0"/>
    </xf>
    <xf borderId="0" fillId="7" fontId="2" numFmtId="0" xfId="0" applyAlignment="1" applyFont="1">
      <alignment readingOrder="0"/>
    </xf>
    <xf borderId="1" fillId="9" fontId="8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/>
    </xf>
    <xf borderId="1" fillId="7" fontId="2" numFmtId="0" xfId="0" applyBorder="1" applyFont="1"/>
    <xf borderId="1" fillId="7" fontId="1" numFmtId="0" xfId="0" applyAlignment="1" applyBorder="1" applyFont="1">
      <alignment horizontal="center"/>
    </xf>
    <xf borderId="14" fillId="0" fontId="4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center" readingOrder="0" shrinkToFit="0" vertical="bottom" wrapText="1"/>
    </xf>
    <xf borderId="3" fillId="0" fontId="4" numFmtId="0" xfId="0" applyAlignment="1" applyBorder="1" applyFont="1">
      <alignment readingOrder="0" vertical="bottom"/>
    </xf>
    <xf borderId="0" fillId="0" fontId="4" numFmtId="0" xfId="0" applyAlignment="1" applyFont="1">
      <alignment horizontal="center" readingOrder="0" shrinkToFit="0" vertical="bottom" wrapText="1"/>
    </xf>
    <xf borderId="1" fillId="10" fontId="14" numFmtId="0" xfId="0" applyAlignment="1" applyBorder="1" applyFill="1" applyFont="1">
      <alignment horizontal="center"/>
    </xf>
    <xf borderId="1" fillId="0" fontId="4" numFmtId="2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readingOrder="0" vertical="bottom"/>
    </xf>
    <xf borderId="1" fillId="10" fontId="14" numFmtId="0" xfId="0" applyAlignment="1" applyBorder="1" applyFont="1">
      <alignment horizontal="center" readingOrder="0"/>
    </xf>
    <xf borderId="0" fillId="0" fontId="4" numFmtId="2" xfId="0" applyAlignment="1" applyFont="1" applyNumberFormat="1">
      <alignment vertical="bottom"/>
    </xf>
    <xf borderId="12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omeguide.com/costs/cost-to-install-recessed-lighting" TargetMode="External"/><Relationship Id="rId2" Type="http://schemas.openxmlformats.org/officeDocument/2006/relationships/hyperlink" Target="https://homeguide.com/costs/hardwood-flooring-cos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3" max="3" width="10.13"/>
    <col customWidth="1" min="4" max="4" width="1.38"/>
    <col customWidth="1" min="5" max="5" width="28.25"/>
    <col customWidth="1" min="7" max="7" width="1.38"/>
  </cols>
  <sheetData>
    <row r="1">
      <c r="A1" s="1" t="s">
        <v>0</v>
      </c>
    </row>
    <row r="2">
      <c r="A2" s="1"/>
    </row>
    <row r="3">
      <c r="A3" s="1" t="s">
        <v>1</v>
      </c>
    </row>
    <row r="5">
      <c r="A5" s="2" t="s">
        <v>2</v>
      </c>
      <c r="B5" s="3"/>
      <c r="E5" s="2" t="s">
        <v>3</v>
      </c>
      <c r="F5" s="4"/>
    </row>
    <row r="6">
      <c r="A6" s="5" t="s">
        <v>4</v>
      </c>
      <c r="B6" s="6">
        <v>7500.0</v>
      </c>
      <c r="E6" s="5" t="s">
        <v>5</v>
      </c>
      <c r="F6" s="6">
        <v>500.0</v>
      </c>
    </row>
    <row r="7">
      <c r="A7" s="5" t="s">
        <v>6</v>
      </c>
      <c r="B7" s="6">
        <v>2000.0</v>
      </c>
      <c r="E7" s="5" t="s">
        <v>7</v>
      </c>
      <c r="F7" s="6">
        <v>2000.0</v>
      </c>
    </row>
    <row r="8">
      <c r="A8" s="5" t="s">
        <v>8</v>
      </c>
      <c r="B8" s="7" t="s">
        <v>9</v>
      </c>
      <c r="E8" s="5" t="s">
        <v>10</v>
      </c>
      <c r="F8" s="6">
        <v>500.0</v>
      </c>
    </row>
    <row r="9">
      <c r="A9" s="5" t="s">
        <v>11</v>
      </c>
      <c r="B9" s="6">
        <v>3000.0</v>
      </c>
      <c r="E9" s="5" t="s">
        <v>12</v>
      </c>
      <c r="F9" s="6">
        <v>2000.0</v>
      </c>
    </row>
    <row r="10">
      <c r="A10" s="5" t="s">
        <v>13</v>
      </c>
      <c r="B10" s="6">
        <v>4000.0</v>
      </c>
      <c r="C10" s="8" t="s">
        <v>14</v>
      </c>
      <c r="E10" s="5" t="s">
        <v>15</v>
      </c>
      <c r="F10" s="6">
        <v>2000.0</v>
      </c>
    </row>
    <row r="11">
      <c r="A11" s="5" t="s">
        <v>16</v>
      </c>
      <c r="B11" s="6">
        <v>4000.0</v>
      </c>
      <c r="E11" s="5" t="s">
        <v>17</v>
      </c>
      <c r="F11" s="9">
        <v>1000.0</v>
      </c>
    </row>
    <row r="12">
      <c r="A12" s="5" t="s">
        <v>18</v>
      </c>
      <c r="B12" s="6">
        <v>5000.0</v>
      </c>
      <c r="E12" s="10" t="s">
        <v>19</v>
      </c>
      <c r="F12" s="11">
        <f>SUM(F6:F11)</f>
        <v>8000</v>
      </c>
    </row>
    <row r="13">
      <c r="A13" s="5" t="s">
        <v>20</v>
      </c>
      <c r="B13" s="6">
        <v>4000.0</v>
      </c>
      <c r="C13" s="8" t="s">
        <v>14</v>
      </c>
    </row>
    <row r="14">
      <c r="A14" s="5" t="s">
        <v>21</v>
      </c>
      <c r="B14" s="6">
        <v>6500.0</v>
      </c>
      <c r="E14" s="10" t="s">
        <v>22</v>
      </c>
      <c r="F14" s="11">
        <f>(B17+F12)*0.1</f>
        <v>5000</v>
      </c>
    </row>
    <row r="15">
      <c r="A15" s="5" t="s">
        <v>23</v>
      </c>
      <c r="B15" s="9">
        <v>3000.0</v>
      </c>
    </row>
    <row r="16">
      <c r="A16" s="5" t="s">
        <v>24</v>
      </c>
      <c r="B16" s="6">
        <v>3000.0</v>
      </c>
    </row>
    <row r="17">
      <c r="A17" s="2" t="s">
        <v>19</v>
      </c>
      <c r="B17" s="3">
        <f>SUM(B6:B16)</f>
        <v>42000</v>
      </c>
      <c r="E17" s="2" t="s">
        <v>25</v>
      </c>
      <c r="F17" s="12">
        <v>3000.0</v>
      </c>
    </row>
    <row r="18">
      <c r="B18" s="13"/>
    </row>
    <row r="19">
      <c r="B19" s="13"/>
    </row>
    <row r="20">
      <c r="A20" s="2" t="s">
        <v>26</v>
      </c>
      <c r="B20" s="3"/>
    </row>
    <row r="21">
      <c r="A21" s="5" t="s">
        <v>27</v>
      </c>
      <c r="B21" s="6">
        <v>500.0</v>
      </c>
    </row>
    <row r="22">
      <c r="A22" s="5" t="s">
        <v>28</v>
      </c>
      <c r="B22" s="6">
        <v>500.0</v>
      </c>
    </row>
    <row r="23">
      <c r="A23" s="5" t="s">
        <v>29</v>
      </c>
      <c r="B23" s="6">
        <v>7500.0</v>
      </c>
    </row>
    <row r="24">
      <c r="A24" s="5" t="s">
        <v>30</v>
      </c>
      <c r="B24" s="6">
        <v>1500.0</v>
      </c>
    </row>
    <row r="25">
      <c r="A25" s="5" t="s">
        <v>31</v>
      </c>
      <c r="B25" s="6">
        <v>15000.0</v>
      </c>
    </row>
    <row r="26">
      <c r="A26" s="2" t="s">
        <v>19</v>
      </c>
      <c r="B26" s="3">
        <f>SUM(B21:B25)</f>
        <v>25000</v>
      </c>
      <c r="E26" s="2" t="s">
        <v>32</v>
      </c>
      <c r="F26" s="3">
        <f>B17+F12+B26+F17</f>
        <v>78000</v>
      </c>
    </row>
  </sheetData>
  <hyperlinks>
    <hyperlink r:id="rId1" ref="C10"/>
    <hyperlink r:id="rId2" ref="C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5.25"/>
    <col customWidth="1" min="2" max="2" width="0.75"/>
    <col customWidth="1" min="3" max="3" width="4.13"/>
    <col customWidth="1" min="4" max="4" width="4.38"/>
    <col customWidth="1" min="5" max="5" width="37.63"/>
    <col customWidth="1" min="6" max="6" width="0.75"/>
    <col customWidth="1" min="7" max="9" width="12.63"/>
    <col customWidth="1" min="10" max="10" width="0.75"/>
  </cols>
  <sheetData>
    <row r="1">
      <c r="A1" s="14"/>
      <c r="B1" s="15"/>
      <c r="C1" s="15"/>
      <c r="D1" s="15"/>
      <c r="E1" s="15"/>
      <c r="F1" s="15"/>
      <c r="G1" s="15"/>
      <c r="H1" s="15"/>
      <c r="I1" s="15"/>
      <c r="J1" s="15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ht="7.5" customHeight="1">
      <c r="A2" s="16"/>
      <c r="B2" s="14"/>
      <c r="C2" s="14"/>
      <c r="D2" s="14"/>
      <c r="E2" s="14"/>
      <c r="F2" s="14"/>
      <c r="G2" s="14"/>
      <c r="H2" s="14"/>
      <c r="I2" s="14"/>
      <c r="J2" s="1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/>
      <c r="B3" s="14"/>
      <c r="C3" s="17" t="s">
        <v>33</v>
      </c>
      <c r="J3" s="1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7.5" customHeight="1">
      <c r="A4" s="16"/>
      <c r="B4" s="14"/>
      <c r="C4" s="14"/>
      <c r="D4" s="14"/>
      <c r="E4" s="14"/>
      <c r="F4" s="14"/>
      <c r="G4" s="14"/>
      <c r="H4" s="14"/>
      <c r="I4" s="14"/>
      <c r="J4" s="1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/>
      <c r="B5" s="14"/>
      <c r="C5" s="18" t="s">
        <v>34</v>
      </c>
      <c r="E5" s="19" t="s">
        <v>35</v>
      </c>
      <c r="F5" s="14"/>
      <c r="G5" s="14"/>
      <c r="H5" s="14"/>
      <c r="I5" s="14"/>
      <c r="J5" s="1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ht="7.5" customHeight="1">
      <c r="A6" s="16"/>
      <c r="B6" s="14"/>
      <c r="C6" s="20"/>
      <c r="D6" s="19"/>
      <c r="E6" s="19"/>
      <c r="F6" s="14"/>
      <c r="G6" s="14"/>
      <c r="H6" s="14"/>
      <c r="I6" s="14"/>
      <c r="J6" s="16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/>
      <c r="B7" s="14"/>
      <c r="C7" s="20" t="s">
        <v>36</v>
      </c>
      <c r="D7" s="19"/>
      <c r="E7" s="19" t="s">
        <v>37</v>
      </c>
      <c r="F7" s="14"/>
      <c r="G7" s="14"/>
      <c r="H7" s="14"/>
      <c r="I7" s="14"/>
      <c r="J7" s="1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7.5" customHeight="1">
      <c r="A8" s="16"/>
      <c r="B8" s="14"/>
      <c r="C8" s="21"/>
      <c r="D8" s="14"/>
      <c r="E8" s="14"/>
      <c r="F8" s="14"/>
      <c r="G8" s="14"/>
      <c r="H8" s="14"/>
      <c r="I8" s="14"/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/>
      <c r="B9" s="14"/>
      <c r="C9" s="21"/>
      <c r="D9" s="14"/>
      <c r="E9" s="14"/>
      <c r="F9" s="14"/>
      <c r="G9" s="22" t="s">
        <v>38</v>
      </c>
      <c r="H9" s="22" t="s">
        <v>39</v>
      </c>
      <c r="I9" s="23" t="s">
        <v>40</v>
      </c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6"/>
      <c r="B10" s="14"/>
      <c r="C10" s="24">
        <v>1.0</v>
      </c>
      <c r="D10" s="25" t="s">
        <v>41</v>
      </c>
      <c r="E10" s="14"/>
      <c r="F10" s="14"/>
      <c r="J10" s="1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/>
      <c r="B11" s="14"/>
      <c r="C11" s="21"/>
      <c r="D11" s="26">
        <v>1.1</v>
      </c>
      <c r="E11" s="14" t="s">
        <v>42</v>
      </c>
      <c r="F11" s="16"/>
      <c r="G11" s="27" t="s">
        <v>43</v>
      </c>
      <c r="H11" s="28">
        <v>300.0</v>
      </c>
      <c r="I11" s="27">
        <v>10.0</v>
      </c>
      <c r="J11" s="1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/>
      <c r="B12" s="14"/>
      <c r="C12" s="21"/>
      <c r="D12" s="26">
        <v>1.2</v>
      </c>
      <c r="E12" s="14" t="s">
        <v>44</v>
      </c>
      <c r="F12" s="16"/>
      <c r="G12" s="27" t="s">
        <v>45</v>
      </c>
      <c r="H12" s="28">
        <v>8000.0</v>
      </c>
      <c r="I12" s="27">
        <v>10.0</v>
      </c>
      <c r="J12" s="16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/>
      <c r="B13" s="14"/>
      <c r="C13" s="21"/>
      <c r="D13" s="26">
        <v>1.3</v>
      </c>
      <c r="E13" s="29" t="s">
        <v>46</v>
      </c>
      <c r="F13" s="16"/>
      <c r="G13" s="27" t="s">
        <v>45</v>
      </c>
      <c r="H13" s="28">
        <v>1600.0</v>
      </c>
      <c r="I13" s="27">
        <v>20.0</v>
      </c>
      <c r="J13" s="1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/>
      <c r="B14" s="14"/>
      <c r="C14" s="21"/>
      <c r="D14" s="26">
        <v>1.4</v>
      </c>
      <c r="E14" s="14" t="s">
        <v>47</v>
      </c>
      <c r="F14" s="16"/>
      <c r="G14" s="27" t="s">
        <v>45</v>
      </c>
      <c r="H14" s="28">
        <v>1000.0</v>
      </c>
      <c r="I14" s="28">
        <v>20.0</v>
      </c>
      <c r="J14" s="16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/>
      <c r="B15" s="14"/>
      <c r="C15" s="24">
        <v>2.0</v>
      </c>
      <c r="D15" s="30" t="s">
        <v>48</v>
      </c>
      <c r="E15" s="14"/>
      <c r="F15" s="14"/>
      <c r="G15" s="31"/>
      <c r="H15" s="31"/>
      <c r="I15" s="31"/>
      <c r="J15" s="16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/>
      <c r="B16" s="14"/>
      <c r="C16" s="21"/>
      <c r="D16" s="26">
        <v>2.1</v>
      </c>
      <c r="E16" s="14" t="s">
        <v>49</v>
      </c>
      <c r="F16" s="16"/>
      <c r="G16" s="27" t="s">
        <v>45</v>
      </c>
      <c r="H16" s="28">
        <v>3900.0</v>
      </c>
      <c r="I16" s="28">
        <v>35.0</v>
      </c>
      <c r="J16" s="1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/>
      <c r="B17" s="14"/>
      <c r="C17" s="24">
        <v>3.0</v>
      </c>
      <c r="D17" s="20" t="s">
        <v>50</v>
      </c>
      <c r="E17" s="14"/>
      <c r="F17" s="14"/>
      <c r="G17" s="31"/>
      <c r="H17" s="31"/>
      <c r="I17" s="31"/>
      <c r="J17" s="1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/>
      <c r="B18" s="14"/>
      <c r="C18" s="21"/>
      <c r="D18" s="26">
        <v>3.1</v>
      </c>
      <c r="E18" s="29" t="s">
        <v>51</v>
      </c>
      <c r="F18" s="14"/>
      <c r="G18" s="27" t="s">
        <v>43</v>
      </c>
      <c r="H18" s="28">
        <v>9000.0</v>
      </c>
      <c r="I18" s="27">
        <v>30.0</v>
      </c>
      <c r="J18" s="1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6"/>
      <c r="B19" s="14"/>
      <c r="C19" s="21"/>
      <c r="D19" s="26">
        <v>3.2</v>
      </c>
      <c r="E19" s="29" t="s">
        <v>52</v>
      </c>
      <c r="F19" s="14"/>
      <c r="G19" s="27" t="s">
        <v>43</v>
      </c>
      <c r="H19" s="27">
        <v>15000.0</v>
      </c>
      <c r="I19" s="27">
        <v>25.0</v>
      </c>
      <c r="J19" s="1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6"/>
      <c r="B20" s="14"/>
      <c r="C20" s="21"/>
      <c r="D20" s="26">
        <v>3.3</v>
      </c>
      <c r="E20" s="29" t="s">
        <v>53</v>
      </c>
      <c r="F20" s="14"/>
      <c r="G20" s="27" t="s">
        <v>43</v>
      </c>
      <c r="H20" s="28">
        <v>1700.0</v>
      </c>
      <c r="I20" s="27">
        <v>5.0</v>
      </c>
      <c r="J20" s="1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6"/>
      <c r="B21" s="14"/>
      <c r="C21" s="24">
        <v>4.0</v>
      </c>
      <c r="D21" s="32" t="s">
        <v>54</v>
      </c>
      <c r="E21" s="14"/>
      <c r="F21" s="14"/>
      <c r="G21" s="31"/>
      <c r="H21" s="31"/>
      <c r="I21" s="31"/>
      <c r="J21" s="1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/>
      <c r="B22" s="14"/>
      <c r="C22" s="21"/>
      <c r="D22" s="26">
        <v>4.1</v>
      </c>
      <c r="E22" s="19" t="s">
        <v>54</v>
      </c>
      <c r="F22" s="14"/>
      <c r="G22" s="27" t="s">
        <v>45</v>
      </c>
      <c r="H22" s="27">
        <v>3000.0</v>
      </c>
      <c r="I22" s="27">
        <v>5.0</v>
      </c>
      <c r="J22" s="1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6"/>
      <c r="B23" s="14"/>
      <c r="C23" s="24">
        <v>5.0</v>
      </c>
      <c r="D23" s="32" t="s">
        <v>55</v>
      </c>
      <c r="E23" s="14"/>
      <c r="F23" s="14"/>
      <c r="G23" s="31"/>
      <c r="H23" s="31"/>
      <c r="I23" s="31"/>
      <c r="J23" s="1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6"/>
      <c r="B24" s="14"/>
      <c r="C24" s="21"/>
      <c r="D24" s="26">
        <v>5.1</v>
      </c>
      <c r="E24" s="14" t="s">
        <v>56</v>
      </c>
      <c r="F24" s="14"/>
      <c r="G24" s="27" t="s">
        <v>45</v>
      </c>
      <c r="H24" s="27">
        <v>4000.0</v>
      </c>
      <c r="I24" s="27">
        <v>5.0</v>
      </c>
      <c r="J24" s="1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/>
      <c r="B25" s="14"/>
      <c r="C25" s="21"/>
      <c r="D25" s="26">
        <v>5.2</v>
      </c>
      <c r="E25" s="29" t="s">
        <v>57</v>
      </c>
      <c r="F25" s="14"/>
      <c r="G25" s="27" t="s">
        <v>45</v>
      </c>
      <c r="H25" s="28">
        <v>7500.0</v>
      </c>
      <c r="I25" s="28">
        <v>10.0</v>
      </c>
      <c r="J25" s="1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/>
      <c r="B26" s="14"/>
      <c r="C26" s="21"/>
      <c r="D26" s="26">
        <v>5.3</v>
      </c>
      <c r="E26" s="14" t="s">
        <v>58</v>
      </c>
      <c r="F26" s="14"/>
      <c r="G26" s="27" t="s">
        <v>45</v>
      </c>
      <c r="H26" s="27">
        <v>4000.0</v>
      </c>
      <c r="I26" s="27">
        <v>5.0</v>
      </c>
      <c r="J26" s="16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/>
      <c r="B27" s="14"/>
      <c r="C27" s="21"/>
      <c r="D27" s="26">
        <v>5.4</v>
      </c>
      <c r="E27" s="14" t="s">
        <v>59</v>
      </c>
      <c r="F27" s="14"/>
      <c r="G27" s="27" t="s">
        <v>45</v>
      </c>
      <c r="H27" s="28">
        <v>3700.0</v>
      </c>
      <c r="I27" s="27">
        <v>5.0</v>
      </c>
      <c r="J27" s="1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/>
      <c r="B28" s="14"/>
      <c r="C28" s="21"/>
      <c r="D28" s="26">
        <v>5.5</v>
      </c>
      <c r="E28" s="14" t="s">
        <v>60</v>
      </c>
      <c r="F28" s="14"/>
      <c r="G28" s="27" t="s">
        <v>45</v>
      </c>
      <c r="H28" s="27">
        <f>5000</f>
        <v>5000</v>
      </c>
      <c r="I28" s="28">
        <v>7.0</v>
      </c>
      <c r="J28" s="16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6"/>
      <c r="B29" s="14"/>
      <c r="C29" s="21"/>
      <c r="D29" s="26">
        <v>5.6</v>
      </c>
      <c r="E29" s="19" t="s">
        <v>61</v>
      </c>
      <c r="F29" s="14"/>
      <c r="G29" s="27" t="s">
        <v>45</v>
      </c>
      <c r="H29" s="28">
        <v>1500.0</v>
      </c>
      <c r="I29" s="28">
        <v>2.0</v>
      </c>
      <c r="J29" s="16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6"/>
      <c r="B30" s="14"/>
      <c r="C30" s="21"/>
      <c r="D30" s="26">
        <v>5.7</v>
      </c>
      <c r="E30" s="19" t="s">
        <v>62</v>
      </c>
      <c r="F30" s="14"/>
      <c r="G30" s="27" t="s">
        <v>45</v>
      </c>
      <c r="H30" s="28">
        <v>2800.0</v>
      </c>
      <c r="I30" s="28">
        <v>3.0</v>
      </c>
      <c r="J30" s="1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6"/>
      <c r="B31" s="14"/>
      <c r="C31" s="21"/>
      <c r="D31" s="26">
        <v>5.8</v>
      </c>
      <c r="E31" s="29" t="s">
        <v>63</v>
      </c>
      <c r="F31" s="14"/>
      <c r="G31" s="27" t="s">
        <v>45</v>
      </c>
      <c r="H31" s="28">
        <v>3000.0</v>
      </c>
      <c r="I31" s="27">
        <v>5.0</v>
      </c>
      <c r="J31" s="1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6"/>
      <c r="B32" s="14"/>
      <c r="C32" s="24">
        <v>6.0</v>
      </c>
      <c r="D32" s="25" t="s">
        <v>64</v>
      </c>
      <c r="E32" s="14"/>
      <c r="F32" s="14"/>
      <c r="G32" s="31"/>
      <c r="H32" s="31"/>
      <c r="I32" s="31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6"/>
      <c r="B33" s="14"/>
      <c r="C33" s="21"/>
      <c r="D33" s="26">
        <v>6.1</v>
      </c>
      <c r="E33" s="19" t="s">
        <v>65</v>
      </c>
      <c r="F33" s="14"/>
      <c r="G33" s="27" t="s">
        <v>45</v>
      </c>
      <c r="H33" s="28">
        <v>1200.0</v>
      </c>
      <c r="I33" s="28">
        <v>2.0</v>
      </c>
      <c r="J33" s="1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6"/>
      <c r="B34" s="14"/>
      <c r="C34" s="21"/>
      <c r="D34" s="33">
        <v>6.2</v>
      </c>
      <c r="E34" s="19" t="s">
        <v>66</v>
      </c>
      <c r="F34" s="14"/>
      <c r="G34" s="28" t="s">
        <v>45</v>
      </c>
      <c r="H34" s="28">
        <v>3000.0</v>
      </c>
      <c r="I34" s="28">
        <v>5.0</v>
      </c>
      <c r="J34" s="16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6"/>
      <c r="B35" s="14"/>
      <c r="C35" s="21"/>
      <c r="D35" s="33">
        <v>6.3</v>
      </c>
      <c r="E35" s="14" t="s">
        <v>67</v>
      </c>
      <c r="F35" s="14"/>
      <c r="G35" s="27" t="s">
        <v>45</v>
      </c>
      <c r="H35" s="27">
        <v>500.0</v>
      </c>
      <c r="I35" s="27">
        <v>3.0</v>
      </c>
      <c r="J35" s="16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6"/>
      <c r="B36" s="14"/>
      <c r="C36" s="21"/>
      <c r="D36" s="14"/>
      <c r="E36" s="14"/>
      <c r="F36" s="14"/>
      <c r="G36" s="14"/>
      <c r="H36" s="14"/>
      <c r="I36" s="14"/>
      <c r="J36" s="1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6"/>
      <c r="B37" s="14"/>
      <c r="C37" s="29" t="s">
        <v>68</v>
      </c>
      <c r="D37" s="14"/>
      <c r="E37" s="14"/>
      <c r="F37" s="14"/>
      <c r="G37" s="16"/>
      <c r="H37" s="34">
        <f>SUM(H11:H35)</f>
        <v>79700</v>
      </c>
      <c r="I37" s="14"/>
      <c r="J37" s="16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6"/>
      <c r="B38" s="14"/>
      <c r="C38" s="29" t="s">
        <v>69</v>
      </c>
      <c r="D38" s="14"/>
      <c r="E38" s="14"/>
      <c r="F38" s="14"/>
      <c r="G38" s="16"/>
      <c r="H38" s="34">
        <f>H37*0.1</f>
        <v>7970</v>
      </c>
      <c r="I38" s="14"/>
      <c r="J38" s="16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6"/>
      <c r="B39" s="14"/>
      <c r="C39" s="30" t="s">
        <v>70</v>
      </c>
      <c r="D39" s="14"/>
      <c r="E39" s="14"/>
      <c r="F39" s="14"/>
      <c r="G39" s="16"/>
      <c r="H39" s="35">
        <f>H37+H38</f>
        <v>87670</v>
      </c>
      <c r="I39" s="14"/>
      <c r="J39" s="16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6"/>
      <c r="B40" s="15"/>
      <c r="C40" s="15"/>
      <c r="D40" s="15"/>
      <c r="E40" s="15"/>
      <c r="F40" s="15"/>
      <c r="G40" s="15"/>
      <c r="H40" s="15"/>
      <c r="I40" s="15"/>
      <c r="J40" s="36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45.0" customHeight="1">
      <c r="A41" s="14"/>
      <c r="B41" s="14"/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45.0" customHeight="1">
      <c r="A42" s="14"/>
      <c r="B42" s="14"/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7.5" customHeight="1">
      <c r="A43" s="14"/>
      <c r="B43" s="37"/>
      <c r="C43" s="38"/>
      <c r="D43" s="39"/>
      <c r="E43" s="39"/>
      <c r="F43" s="39"/>
      <c r="G43" s="39"/>
      <c r="H43" s="39"/>
      <c r="I43" s="39"/>
      <c r="J43" s="4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6"/>
      <c r="B44" s="14"/>
      <c r="C44" s="20" t="s">
        <v>71</v>
      </c>
      <c r="D44" s="14"/>
      <c r="E44" s="14"/>
      <c r="F44" s="14"/>
      <c r="G44" s="14"/>
      <c r="H44" s="14"/>
      <c r="I44" s="14"/>
      <c r="J44" s="16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6"/>
      <c r="B45" s="29"/>
      <c r="D45" s="41" t="s">
        <v>72</v>
      </c>
      <c r="J45" s="16"/>
      <c r="K45" s="42"/>
      <c r="L45" s="42"/>
      <c r="M45" s="42"/>
      <c r="N45" s="42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7.5" customHeight="1">
      <c r="A46" s="16"/>
      <c r="B46" s="29"/>
      <c r="D46" s="41"/>
      <c r="E46" s="41"/>
      <c r="F46" s="41"/>
      <c r="G46" s="41"/>
      <c r="H46" s="41"/>
      <c r="I46" s="41"/>
      <c r="J46" s="16"/>
      <c r="K46" s="31"/>
      <c r="L46" s="31"/>
      <c r="M46" s="31"/>
      <c r="N46" s="31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6"/>
      <c r="B47" s="19"/>
      <c r="C47" s="43">
        <v>1.1</v>
      </c>
      <c r="D47" s="44" t="str">
        <f>vlookup(C47,'WBS Scratch Paper'!D36:I65,6,false)</f>
        <v>Assumes 6 hours of owner time (2 people) @ $25/hr to meet with banks and obtain HELOC.</v>
      </c>
      <c r="J47" s="16"/>
      <c r="K47" s="42"/>
      <c r="L47" s="42"/>
      <c r="M47" s="42"/>
      <c r="N47" s="31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7.5" customHeight="1">
      <c r="A48" s="16"/>
      <c r="B48" s="29"/>
      <c r="D48" s="41"/>
      <c r="E48" s="41"/>
      <c r="F48" s="41"/>
      <c r="G48" s="41"/>
      <c r="H48" s="41"/>
      <c r="I48" s="41"/>
      <c r="J48" s="16"/>
      <c r="K48" s="31"/>
      <c r="L48" s="31"/>
      <c r="M48" s="31"/>
      <c r="N48" s="31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6"/>
      <c r="B49" s="14"/>
      <c r="C49" s="43">
        <v>1.2</v>
      </c>
      <c r="D49" s="44" t="str">
        <f>vlookup(C49,'WBS Scratch Paper'!D37:I66,6,false)</f>
        <v>Architect cost is a flat fee but assumes 75 hours at $100/hr. throughout the duration of the project + $500 printing/reimbursables.</v>
      </c>
      <c r="J49" s="16"/>
      <c r="K49" s="42"/>
      <c r="L49" s="42"/>
      <c r="M49" s="42"/>
      <c r="N49" s="42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7.5" customHeight="1">
      <c r="A50" s="16"/>
      <c r="B50" s="29"/>
      <c r="D50" s="41"/>
      <c r="E50" s="41"/>
      <c r="F50" s="41"/>
      <c r="G50" s="41"/>
      <c r="H50" s="41"/>
      <c r="I50" s="41"/>
      <c r="J50" s="16"/>
      <c r="K50" s="31"/>
      <c r="L50" s="31"/>
      <c r="M50" s="31"/>
      <c r="N50" s="31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6"/>
      <c r="B51" s="14"/>
      <c r="C51" s="43">
        <v>1.3</v>
      </c>
      <c r="D51" s="44" t="str">
        <f>vlookup(C51,'WBS Scratch Paper'!D38:I67,6,false)</f>
        <v>Structural engineer is a flat fee (subcontracted to Architect) but assumes 16 hours at $100/hr. throughout the duration of the project.</v>
      </c>
      <c r="J51" s="16"/>
      <c r="K51" s="42"/>
      <c r="L51" s="42"/>
      <c r="M51" s="42"/>
      <c r="N51" s="31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7.5" customHeight="1">
      <c r="A52" s="16"/>
      <c r="B52" s="29"/>
      <c r="D52" s="41"/>
      <c r="E52" s="41"/>
      <c r="F52" s="41"/>
      <c r="G52" s="41"/>
      <c r="H52" s="41"/>
      <c r="I52" s="41"/>
      <c r="J52" s="16"/>
      <c r="K52" s="31"/>
      <c r="L52" s="31"/>
      <c r="M52" s="31"/>
      <c r="N52" s="31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6"/>
      <c r="B53" s="14"/>
      <c r="C53" s="43">
        <v>1.4</v>
      </c>
      <c r="D53" s="44" t="str">
        <f>vlookup(C53,'WBS Scratch Paper'!D39:I68,6,false)</f>
        <v>1 part-time person $50/hr to coordinate subcontractor contracts.</v>
      </c>
      <c r="J53" s="16"/>
      <c r="K53" s="42"/>
      <c r="L53" s="42"/>
      <c r="M53" s="42"/>
      <c r="N53" s="31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7.5" customHeight="1">
      <c r="A54" s="16"/>
      <c r="B54" s="14"/>
      <c r="C54" s="43"/>
      <c r="D54" s="44"/>
      <c r="E54" s="44"/>
      <c r="F54" s="44"/>
      <c r="G54" s="44"/>
      <c r="H54" s="44"/>
      <c r="I54" s="44"/>
      <c r="J54" s="16"/>
      <c r="K54" s="31"/>
      <c r="L54" s="31"/>
      <c r="M54" s="31"/>
      <c r="N54" s="31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6"/>
      <c r="B55" s="14"/>
      <c r="C55" s="43">
        <v>2.1</v>
      </c>
      <c r="D55" s="44" t="str">
        <f>vlookup(C55,'WBS Scratch Paper'!D40:I69,6,false)</f>
        <v>1 part-time person 12 hrs. @$75/hr to submit plans and follow up with jurisdiction + $3,000 permit fees.</v>
      </c>
      <c r="J55" s="16"/>
      <c r="K55" s="42"/>
      <c r="L55" s="42"/>
      <c r="M55" s="42"/>
      <c r="N55" s="42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7.5" customHeight="1">
      <c r="A56" s="16"/>
      <c r="B56" s="14"/>
      <c r="C56" s="43"/>
      <c r="D56" s="44"/>
      <c r="E56" s="44"/>
      <c r="F56" s="44"/>
      <c r="G56" s="44"/>
      <c r="H56" s="44"/>
      <c r="I56" s="44"/>
      <c r="J56" s="16"/>
      <c r="K56" s="31"/>
      <c r="L56" s="31"/>
      <c r="M56" s="31"/>
      <c r="N56" s="31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6"/>
      <c r="B57" s="14"/>
      <c r="C57" s="43">
        <v>3.1</v>
      </c>
      <c r="D57" s="44" t="str">
        <f>vlookup(C57,'WBS Scratch Paper'!D41:I70,6,false)</f>
        <v>8 hours of Owner time @$25/hr. + 1 part-time person 3 hrs @$100/hr + $8,500 cost of materials and appliances</v>
      </c>
      <c r="J57" s="16"/>
      <c r="K57" s="42"/>
      <c r="L57" s="31"/>
      <c r="M57" s="42"/>
      <c r="N57" s="31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7.5" customHeight="1">
      <c r="A58" s="16"/>
      <c r="B58" s="14"/>
      <c r="C58" s="43"/>
      <c r="D58" s="44"/>
      <c r="E58" s="44"/>
      <c r="F58" s="44"/>
      <c r="G58" s="44"/>
      <c r="H58" s="44"/>
      <c r="I58" s="44"/>
      <c r="J58" s="16"/>
      <c r="K58" s="31"/>
      <c r="L58" s="31"/>
      <c r="M58" s="31"/>
      <c r="N58" s="31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6"/>
      <c r="B59" s="14"/>
      <c r="C59" s="43">
        <v>3.2</v>
      </c>
      <c r="D59" s="44" t="str">
        <f>vlookup(C59,'WBS Scratch Paper'!D42:I71,6,false)</f>
        <v>Cost of Owner's Cabinet Vendor - includes all labor, materials and shipping costs. Excludes installation.</v>
      </c>
      <c r="J59" s="16"/>
      <c r="K59" s="31"/>
      <c r="L59" s="31"/>
      <c r="M59" s="31"/>
      <c r="N59" s="31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7.5" customHeight="1">
      <c r="A60" s="16"/>
      <c r="B60" s="14"/>
      <c r="C60" s="43"/>
      <c r="D60" s="44"/>
      <c r="E60" s="44"/>
      <c r="F60" s="44"/>
      <c r="G60" s="44"/>
      <c r="H60" s="44"/>
      <c r="I60" s="44"/>
      <c r="J60" s="16"/>
      <c r="K60" s="31"/>
      <c r="L60" s="31"/>
      <c r="M60" s="31"/>
      <c r="N60" s="31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6"/>
      <c r="B61" s="14"/>
      <c r="C61" s="43">
        <v>3.3</v>
      </c>
      <c r="D61" s="44" t="str">
        <f>vlookup(C61,'WBS Scratch Paper'!D43:I72,6,false)</f>
        <v>4 hours of Owner time @$25/hr. + 1 part-time person 1 hr @$100/hr + $1,500 cost of materials</v>
      </c>
      <c r="J61" s="16"/>
      <c r="K61" s="42"/>
      <c r="L61" s="42"/>
      <c r="M61" s="42"/>
      <c r="N61" s="42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7.5" customHeight="1">
      <c r="A62" s="16"/>
      <c r="B62" s="14"/>
      <c r="C62" s="43"/>
      <c r="D62" s="44"/>
      <c r="E62" s="44"/>
      <c r="F62" s="44"/>
      <c r="G62" s="44"/>
      <c r="H62" s="44"/>
      <c r="I62" s="44"/>
      <c r="J62" s="16"/>
      <c r="K62" s="31"/>
      <c r="L62" s="31"/>
      <c r="M62" s="31"/>
      <c r="N62" s="31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6"/>
      <c r="B63" s="14"/>
      <c r="C63" s="43">
        <v>4.1</v>
      </c>
      <c r="D63" s="44" t="str">
        <f>vlookup(C63,'WBS Scratch Paper'!D44:I73,6,false)</f>
        <v>2 full-time people @$25/hour + 1 part-time person supervising 4 hours @100/hr. + $600 removal &amp; disposal costs</v>
      </c>
      <c r="J63" s="16"/>
      <c r="K63" s="31"/>
      <c r="L63" s="31"/>
      <c r="M63" s="31"/>
      <c r="N63" s="31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7.5" customHeight="1">
      <c r="A64" s="16"/>
      <c r="B64" s="14"/>
      <c r="C64" s="43"/>
      <c r="D64" s="44"/>
      <c r="E64" s="44"/>
      <c r="F64" s="44"/>
      <c r="G64" s="44"/>
      <c r="H64" s="44"/>
      <c r="I64" s="44"/>
      <c r="J64" s="16"/>
      <c r="K64" s="31"/>
      <c r="L64" s="31"/>
      <c r="M64" s="31"/>
      <c r="N64" s="31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6"/>
      <c r="B65" s="14"/>
      <c r="C65" s="43">
        <v>5.2</v>
      </c>
      <c r="D65" s="44" t="str">
        <f>vlookup(C65,'WBS Scratch Paper'!D46:I75,6,false)</f>
        <v>2 full-time people @$25/hour + 1 part-time person supervising 4 hours @100/hr. + $3,100 materials</v>
      </c>
      <c r="J65" s="16"/>
      <c r="K65" s="31"/>
      <c r="L65" s="31"/>
      <c r="M65" s="31"/>
      <c r="N65" s="31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7.5" customHeight="1">
      <c r="A66" s="16"/>
      <c r="B66" s="14"/>
      <c r="C66" s="43"/>
      <c r="D66" s="44"/>
      <c r="E66" s="44"/>
      <c r="F66" s="44"/>
      <c r="G66" s="44"/>
      <c r="H66" s="44"/>
      <c r="I66" s="44"/>
      <c r="J66" s="16"/>
      <c r="K66" s="31"/>
      <c r="L66" s="31"/>
      <c r="M66" s="31"/>
      <c r="N66" s="31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6"/>
      <c r="B67" s="14"/>
      <c r="C67" s="43">
        <v>5.3</v>
      </c>
      <c r="D67" s="44" t="str">
        <f>vlookup(C67,'WBS Scratch Paper'!D47:I76,6,false)</f>
        <v>2 full-time people @$25/hour + 1 part-time person supervising 4 hours @100/hr. + $1,600 materials</v>
      </c>
      <c r="J67" s="16"/>
      <c r="K67" s="31"/>
      <c r="L67" s="31"/>
      <c r="M67" s="31"/>
      <c r="N67" s="31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7.5" customHeight="1">
      <c r="A68" s="16"/>
      <c r="B68" s="14"/>
      <c r="C68" s="43"/>
      <c r="D68" s="44"/>
      <c r="E68" s="44"/>
      <c r="F68" s="44"/>
      <c r="G68" s="44"/>
      <c r="H68" s="44"/>
      <c r="I68" s="44"/>
      <c r="J68" s="16"/>
      <c r="K68" s="31"/>
      <c r="L68" s="31"/>
      <c r="M68" s="31"/>
      <c r="N68" s="31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6"/>
      <c r="B69" s="14"/>
      <c r="C69" s="43">
        <v>5.4</v>
      </c>
      <c r="D69" s="44" t="str">
        <f>vlookup(C69,'WBS Scratch Paper'!D48:I77,6,false)</f>
        <v>1 full-time person @$50/hour + 1 full time person assisting @$25/hr + 1 part-time person supervising 4 hours @100/hr. + $300 fasteners/adhesives. Floor materials provided by owner (included above).</v>
      </c>
      <c r="J69" s="16"/>
      <c r="K69" s="31"/>
      <c r="L69" s="31"/>
      <c r="M69" s="31"/>
      <c r="N69" s="31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7.5" customHeight="1">
      <c r="A70" s="16"/>
      <c r="B70" s="14"/>
      <c r="C70" s="43"/>
      <c r="D70" s="44"/>
      <c r="E70" s="44"/>
      <c r="F70" s="44"/>
      <c r="G70" s="44"/>
      <c r="H70" s="44"/>
      <c r="I70" s="44"/>
      <c r="J70" s="16"/>
      <c r="K70" s="31"/>
      <c r="L70" s="31"/>
      <c r="M70" s="31"/>
      <c r="N70" s="31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6"/>
      <c r="B71" s="14"/>
      <c r="C71" s="43">
        <v>5.5</v>
      </c>
      <c r="D71" s="44" t="str">
        <f>vlookup(C71,'WBS Scratch Paper'!D49:I78,6,false)</f>
        <v>1 full-time person @$50/hour + 1 full time person assisting @$25/hr + 1 part-time person supervising 4 hours @100/hr. + $400 fasteners/adhesives. Cabinets provided by owner (included above).</v>
      </c>
      <c r="J71" s="16"/>
      <c r="K71" s="31"/>
      <c r="L71" s="31"/>
      <c r="M71" s="31"/>
      <c r="N71" s="31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7.5" customHeight="1">
      <c r="A72" s="16"/>
      <c r="B72" s="14"/>
      <c r="C72" s="43"/>
      <c r="D72" s="44"/>
      <c r="E72" s="44"/>
      <c r="F72" s="44"/>
      <c r="G72" s="44"/>
      <c r="H72" s="44"/>
      <c r="I72" s="44"/>
      <c r="J72" s="16"/>
      <c r="K72" s="31"/>
      <c r="L72" s="31"/>
      <c r="M72" s="31"/>
      <c r="N72" s="31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6"/>
      <c r="B73" s="14"/>
      <c r="C73" s="43">
        <v>5.6</v>
      </c>
      <c r="D73" s="44" t="str">
        <f>vlookup(C73,'WBS Scratch Paper'!D50:I79,6,false)</f>
        <v>1 full-time person @$50/hour + 1 full time person assisting @$25/hr + $300 fasteners/adhesives. Countertop provided by owner (included above).</v>
      </c>
      <c r="J73" s="16"/>
      <c r="K73" s="31"/>
      <c r="L73" s="31"/>
      <c r="M73" s="31"/>
      <c r="N73" s="31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7.5" customHeight="1">
      <c r="A74" s="16"/>
      <c r="B74" s="14"/>
      <c r="C74" s="43"/>
      <c r="D74" s="44"/>
      <c r="E74" s="44"/>
      <c r="F74" s="44"/>
      <c r="G74" s="44"/>
      <c r="H74" s="44"/>
      <c r="I74" s="44"/>
      <c r="J74" s="16"/>
      <c r="K74" s="31"/>
      <c r="L74" s="31"/>
      <c r="M74" s="31"/>
      <c r="N74" s="31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6"/>
      <c r="B75" s="14"/>
      <c r="C75" s="43">
        <v>5.7</v>
      </c>
      <c r="D75" s="44" t="str">
        <f>vlookup(C75,'WBS Scratch Paper'!D51:I80,6,false)</f>
        <v>1 full-time person @$50/hour + 1 full time person assisting @$25/hr + 1 part-time person supervising 4 hours @100/hr. + $600 setting materials/grout. Tile provided by owner (included above).</v>
      </c>
      <c r="J75" s="16"/>
      <c r="K75" s="31"/>
      <c r="L75" s="31"/>
      <c r="M75" s="31"/>
      <c r="N75" s="31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7.5" customHeight="1">
      <c r="A76" s="16"/>
      <c r="B76" s="14"/>
      <c r="C76" s="43"/>
      <c r="D76" s="44"/>
      <c r="E76" s="44"/>
      <c r="F76" s="44"/>
      <c r="G76" s="44"/>
      <c r="H76" s="44"/>
      <c r="I76" s="44"/>
      <c r="J76" s="16"/>
      <c r="K76" s="31"/>
      <c r="L76" s="31"/>
      <c r="M76" s="31"/>
      <c r="N76" s="31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6"/>
      <c r="B77" s="14"/>
      <c r="C77" s="43">
        <v>5.8</v>
      </c>
      <c r="D77" s="44" t="str">
        <f>vlookup(C77,'WBS Scratch Paper'!D52:I81,6,false)</f>
        <v>2 full-time people @$25/hour + 1 part-time person supervising 4 hours @100/hr. + $600 materials</v>
      </c>
      <c r="J77" s="16"/>
      <c r="K77" s="31"/>
      <c r="L77" s="31"/>
      <c r="M77" s="31"/>
      <c r="N77" s="31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7.5" customHeight="1">
      <c r="A78" s="16"/>
      <c r="B78" s="14"/>
      <c r="C78" s="43"/>
      <c r="D78" s="44"/>
      <c r="E78" s="44"/>
      <c r="F78" s="44"/>
      <c r="G78" s="44"/>
      <c r="H78" s="44"/>
      <c r="I78" s="44"/>
      <c r="J78" s="16"/>
      <c r="K78" s="31"/>
      <c r="L78" s="31"/>
      <c r="M78" s="31"/>
      <c r="N78" s="31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6"/>
      <c r="B79" s="14"/>
      <c r="C79" s="43">
        <v>6.1</v>
      </c>
      <c r="D79" s="44" t="str">
        <f>vlookup(C79,'WBS Scratch Paper'!D53:I82,6,false)</f>
        <v>2 full-time people @$25/hour + 1 part-time person supervising 2 hours @100/hr. + $200 materials</v>
      </c>
      <c r="J79" s="16"/>
      <c r="K79" s="31"/>
      <c r="L79" s="31"/>
      <c r="M79" s="31"/>
      <c r="N79" s="31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7.5" customHeight="1">
      <c r="A80" s="16"/>
      <c r="B80" s="14"/>
      <c r="C80" s="43"/>
      <c r="D80" s="44"/>
      <c r="E80" s="44"/>
      <c r="F80" s="44"/>
      <c r="G80" s="44"/>
      <c r="H80" s="44"/>
      <c r="I80" s="44"/>
      <c r="J80" s="16"/>
      <c r="K80" s="31"/>
      <c r="L80" s="31"/>
      <c r="M80" s="31"/>
      <c r="N80" s="31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6"/>
      <c r="B81" s="14"/>
      <c r="C81" s="43">
        <v>6.2</v>
      </c>
      <c r="D81" s="44" t="str">
        <f>vlookup(C81,'WBS Scratch Paper'!D54:I83,6,false)</f>
        <v>2 full-time people @$25/hour + 1 part-time person supervising 4 hours @100/hr. + $600 materials</v>
      </c>
      <c r="J81" s="16"/>
      <c r="K81" s="31"/>
      <c r="L81" s="31"/>
      <c r="M81" s="31"/>
      <c r="N81" s="31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7.5" customHeight="1">
      <c r="A82" s="16"/>
      <c r="B82" s="14"/>
      <c r="C82" s="43"/>
      <c r="D82" s="44"/>
      <c r="E82" s="44"/>
      <c r="F82" s="44"/>
      <c r="G82" s="44"/>
      <c r="H82" s="44"/>
      <c r="I82" s="44"/>
      <c r="J82" s="16"/>
      <c r="K82" s="31"/>
      <c r="L82" s="31"/>
      <c r="M82" s="31"/>
      <c r="N82" s="31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6"/>
      <c r="B83" s="14"/>
      <c r="C83" s="45">
        <v>6.3</v>
      </c>
      <c r="D83" s="44" t="str">
        <f>vlookup(C83,'WBS Scratch Paper'!D55:I84,6,false)</f>
        <v>4 hrs of Owner time @$25/hr + 1 part-time person 4 hrs. @$75/hr to meet with inspectors and get final sign-offs.</v>
      </c>
      <c r="J83" s="16"/>
      <c r="K83" s="31"/>
      <c r="L83" s="31"/>
      <c r="M83" s="31"/>
      <c r="N83" s="31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7.5" customHeight="1">
      <c r="A84" s="16"/>
      <c r="B84" s="15"/>
      <c r="C84" s="15"/>
      <c r="D84" s="15"/>
      <c r="E84" s="15"/>
      <c r="F84" s="15"/>
      <c r="G84" s="15"/>
      <c r="H84" s="15"/>
      <c r="I84" s="15"/>
      <c r="J84" s="36"/>
      <c r="K84" s="31"/>
      <c r="L84" s="31"/>
      <c r="M84" s="31"/>
      <c r="N84" s="31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31"/>
      <c r="L85" s="31"/>
      <c r="M85" s="31"/>
      <c r="N85" s="31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>
      <c r="A1021" s="14"/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>
      <c r="A1022" s="14"/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>
      <c r="A1023" s="14"/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>
      <c r="A1024" s="14"/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>
      <c r="A1025" s="14"/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>
      <c r="A1026" s="14"/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>
      <c r="A1027" s="14"/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>
      <c r="A1028" s="14"/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>
      <c r="A1029" s="14"/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>
      <c r="A1030" s="14"/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>
      <c r="A1031" s="14"/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</sheetData>
  <mergeCells count="25">
    <mergeCell ref="C3:I3"/>
    <mergeCell ref="C5:D5"/>
    <mergeCell ref="G9:G10"/>
    <mergeCell ref="H9:H10"/>
    <mergeCell ref="I9:I10"/>
    <mergeCell ref="D45:I45"/>
    <mergeCell ref="D47:I47"/>
    <mergeCell ref="D49:I49"/>
    <mergeCell ref="D51:I51"/>
    <mergeCell ref="D53:I53"/>
    <mergeCell ref="D55:I55"/>
    <mergeCell ref="D57:I57"/>
    <mergeCell ref="D59:I59"/>
    <mergeCell ref="D61:I61"/>
    <mergeCell ref="D77:I77"/>
    <mergeCell ref="D79:I79"/>
    <mergeCell ref="D81:I81"/>
    <mergeCell ref="D83:I83"/>
    <mergeCell ref="D63:I63"/>
    <mergeCell ref="D65:I65"/>
    <mergeCell ref="D67:I67"/>
    <mergeCell ref="D69:I69"/>
    <mergeCell ref="D71:I71"/>
    <mergeCell ref="D73:I73"/>
    <mergeCell ref="D75:I75"/>
  </mergeCells>
  <printOptions/>
  <pageMargins bottom="0.75" footer="0.0" header="0.0" left="0.25" right="0.25" top="0.75"/>
  <pageSetup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63"/>
    <col customWidth="1" min="3" max="3" width="23.63"/>
    <col customWidth="1" min="4" max="4" width="12.63"/>
    <col customWidth="1" min="5" max="5" width="34.38"/>
    <col customWidth="1" min="6" max="7" width="12.63"/>
    <col customWidth="1" min="8" max="8" width="17.5"/>
    <col customWidth="1" min="9" max="9" width="46.0"/>
    <col customWidth="1" min="10" max="20" width="3.88"/>
  </cols>
  <sheetData>
    <row r="1">
      <c r="A1" s="1"/>
      <c r="B1" s="1"/>
      <c r="C1" s="1"/>
    </row>
    <row r="2">
      <c r="A2" s="1"/>
      <c r="B2" s="1"/>
      <c r="C2" s="1"/>
    </row>
    <row r="3">
      <c r="A3" s="1" t="s">
        <v>73</v>
      </c>
      <c r="B3" s="1"/>
      <c r="C3" s="1"/>
    </row>
    <row r="5">
      <c r="A5" s="46" t="s">
        <v>74</v>
      </c>
    </row>
    <row r="6">
      <c r="A6" s="47" t="s">
        <v>75</v>
      </c>
      <c r="B6" s="47" t="s">
        <v>76</v>
      </c>
      <c r="C6" s="48" t="s">
        <v>77</v>
      </c>
      <c r="D6" s="49"/>
      <c r="E6" s="49"/>
      <c r="F6" s="49"/>
      <c r="G6" s="49"/>
      <c r="H6" s="50"/>
    </row>
    <row r="7">
      <c r="A7" s="51" t="s">
        <v>78</v>
      </c>
      <c r="B7" s="52">
        <v>44947.0</v>
      </c>
      <c r="C7" s="48" t="s">
        <v>79</v>
      </c>
      <c r="D7" s="49"/>
      <c r="E7" s="49"/>
      <c r="F7" s="49"/>
      <c r="G7" s="49"/>
      <c r="H7" s="50"/>
    </row>
    <row r="8">
      <c r="A8" s="53"/>
      <c r="B8" s="53"/>
      <c r="C8" s="54"/>
      <c r="D8" s="49"/>
      <c r="E8" s="49"/>
      <c r="F8" s="49"/>
      <c r="G8" s="49"/>
      <c r="H8" s="50"/>
    </row>
    <row r="9">
      <c r="A9" s="53"/>
      <c r="B9" s="53"/>
      <c r="C9" s="54"/>
      <c r="D9" s="49"/>
      <c r="E9" s="49"/>
      <c r="F9" s="49"/>
      <c r="G9" s="49"/>
      <c r="H9" s="50"/>
    </row>
    <row r="10">
      <c r="A10" s="55"/>
      <c r="B10" s="55"/>
    </row>
    <row r="12" ht="15.75" customHeight="1">
      <c r="A12" s="56"/>
      <c r="B12" s="57"/>
      <c r="C12" s="58"/>
      <c r="D12" s="58"/>
      <c r="E12" s="58"/>
      <c r="F12" s="58" t="s">
        <v>80</v>
      </c>
      <c r="G12" s="58" t="s">
        <v>81</v>
      </c>
      <c r="H12" s="58" t="s">
        <v>82</v>
      </c>
      <c r="I12" s="59"/>
      <c r="J12" s="59"/>
      <c r="K12" s="60" t="s">
        <v>83</v>
      </c>
      <c r="L12" s="61" t="s">
        <v>84</v>
      </c>
      <c r="M12" s="61" t="s">
        <v>85</v>
      </c>
      <c r="N12" s="61" t="s">
        <v>86</v>
      </c>
      <c r="O12" s="62" t="s">
        <v>87</v>
      </c>
      <c r="P12" s="61" t="s">
        <v>88</v>
      </c>
      <c r="Q12" s="61" t="s">
        <v>89</v>
      </c>
      <c r="R12" s="61" t="s">
        <v>90</v>
      </c>
      <c r="S12" s="61" t="s">
        <v>91</v>
      </c>
      <c r="T12" s="61" t="s">
        <v>92</v>
      </c>
    </row>
    <row r="13">
      <c r="A13" s="63">
        <v>1.0</v>
      </c>
      <c r="B13" s="5"/>
      <c r="C13" s="5" t="s">
        <v>42</v>
      </c>
      <c r="D13" s="64"/>
      <c r="E13" s="64"/>
      <c r="F13" s="5" t="s">
        <v>43</v>
      </c>
      <c r="G13" s="5"/>
      <c r="H13" s="5"/>
      <c r="I13" s="65"/>
      <c r="J13" s="65"/>
      <c r="K13" s="66" t="s">
        <v>93</v>
      </c>
      <c r="L13" s="64" t="s">
        <v>94</v>
      </c>
      <c r="M13" s="64" t="s">
        <v>94</v>
      </c>
      <c r="N13" s="64" t="s">
        <v>94</v>
      </c>
      <c r="O13" s="64" t="s">
        <v>95</v>
      </c>
      <c r="P13" s="64" t="s">
        <v>94</v>
      </c>
      <c r="Q13" s="64" t="s">
        <v>94</v>
      </c>
      <c r="R13" s="67"/>
      <c r="S13" s="67"/>
      <c r="T13" s="67"/>
    </row>
    <row r="14">
      <c r="A14" s="63"/>
      <c r="B14" s="5"/>
      <c r="C14" s="5" t="s">
        <v>44</v>
      </c>
      <c r="D14" s="64"/>
      <c r="E14" s="64"/>
      <c r="F14" s="5"/>
      <c r="G14" s="5"/>
      <c r="H14" s="5"/>
      <c r="I14" s="65"/>
      <c r="J14" s="65"/>
      <c r="K14" s="66" t="s">
        <v>96</v>
      </c>
      <c r="L14" s="64" t="s">
        <v>95</v>
      </c>
      <c r="M14" s="64" t="s">
        <v>95</v>
      </c>
      <c r="N14" s="64" t="s">
        <v>94</v>
      </c>
      <c r="O14" s="64" t="s">
        <v>97</v>
      </c>
      <c r="P14" s="64" t="s">
        <v>94</v>
      </c>
      <c r="Q14" s="64" t="s">
        <v>97</v>
      </c>
      <c r="R14" s="67"/>
      <c r="S14" s="67"/>
      <c r="T14" s="67"/>
    </row>
    <row r="15">
      <c r="A15" s="63"/>
      <c r="B15" s="5"/>
      <c r="C15" s="5" t="s">
        <v>46</v>
      </c>
      <c r="D15" s="64"/>
      <c r="E15" s="64"/>
      <c r="F15" s="5"/>
      <c r="G15" s="5"/>
      <c r="H15" s="5"/>
      <c r="I15" s="65"/>
      <c r="J15" s="65"/>
      <c r="K15" s="66" t="s">
        <v>97</v>
      </c>
      <c r="L15" s="68" t="s">
        <v>93</v>
      </c>
      <c r="M15" s="64" t="s">
        <v>95</v>
      </c>
      <c r="N15" s="64" t="s">
        <v>94</v>
      </c>
      <c r="O15" s="64" t="s">
        <v>94</v>
      </c>
      <c r="P15" s="64" t="s">
        <v>94</v>
      </c>
      <c r="Q15" s="64" t="s">
        <v>95</v>
      </c>
      <c r="R15" s="67"/>
      <c r="S15" s="67"/>
      <c r="T15" s="67"/>
    </row>
    <row r="16">
      <c r="A16" s="63"/>
      <c r="B16" s="5"/>
      <c r="C16" s="5" t="s">
        <v>49</v>
      </c>
      <c r="D16" s="64"/>
      <c r="E16" s="64"/>
      <c r="F16" s="5"/>
      <c r="G16" s="5"/>
      <c r="H16" s="5"/>
      <c r="I16" s="65"/>
      <c r="J16" s="65"/>
      <c r="K16" s="66" t="s">
        <v>94</v>
      </c>
      <c r="L16" s="64" t="s">
        <v>94</v>
      </c>
      <c r="M16" s="67"/>
      <c r="N16" s="68" t="s">
        <v>93</v>
      </c>
      <c r="O16" s="64" t="s">
        <v>94</v>
      </c>
      <c r="P16" s="64" t="s">
        <v>94</v>
      </c>
      <c r="Q16" s="67"/>
      <c r="R16" s="67"/>
      <c r="S16" s="67"/>
      <c r="T16" s="64" t="s">
        <v>94</v>
      </c>
    </row>
    <row r="17">
      <c r="A17" s="63"/>
      <c r="B17" s="5"/>
      <c r="C17" s="5" t="s">
        <v>47</v>
      </c>
      <c r="D17" s="64"/>
      <c r="E17" s="64"/>
      <c r="F17" s="5"/>
      <c r="G17" s="5"/>
      <c r="H17" s="5"/>
      <c r="I17" s="65"/>
      <c r="J17" s="65"/>
      <c r="K17" s="66" t="s">
        <v>94</v>
      </c>
      <c r="L17" s="69" t="s">
        <v>96</v>
      </c>
      <c r="M17" s="67"/>
      <c r="N17" s="67"/>
      <c r="O17" s="64" t="s">
        <v>95</v>
      </c>
      <c r="P17" s="64" t="s">
        <v>95</v>
      </c>
      <c r="Q17" s="67"/>
      <c r="R17" s="67"/>
      <c r="S17" s="67"/>
      <c r="T17" s="64" t="s">
        <v>95</v>
      </c>
    </row>
    <row r="18">
      <c r="A18" s="63"/>
      <c r="B18" s="5"/>
      <c r="C18" s="5" t="s">
        <v>51</v>
      </c>
      <c r="D18" s="68"/>
      <c r="E18" s="68"/>
      <c r="F18" s="5"/>
      <c r="G18" s="5"/>
      <c r="H18" s="5"/>
      <c r="I18" s="70"/>
      <c r="J18" s="70"/>
      <c r="K18" s="68" t="s">
        <v>93</v>
      </c>
      <c r="L18" s="64" t="s">
        <v>94</v>
      </c>
      <c r="M18" s="64" t="s">
        <v>97</v>
      </c>
      <c r="N18" s="67"/>
      <c r="O18" s="64" t="s">
        <v>94</v>
      </c>
      <c r="P18" s="64" t="s">
        <v>94</v>
      </c>
      <c r="Q18" s="67"/>
      <c r="R18" s="67"/>
      <c r="S18" s="67"/>
      <c r="T18" s="64" t="s">
        <v>94</v>
      </c>
    </row>
    <row r="19">
      <c r="A19" s="63"/>
      <c r="B19" s="5"/>
      <c r="C19" s="5" t="s">
        <v>98</v>
      </c>
      <c r="D19" s="64"/>
      <c r="E19" s="64"/>
      <c r="F19" s="5"/>
      <c r="G19" s="5"/>
      <c r="H19" s="5"/>
      <c r="I19" s="65"/>
      <c r="J19" s="65"/>
      <c r="K19" s="66" t="s">
        <v>96</v>
      </c>
      <c r="L19" s="64" t="s">
        <v>95</v>
      </c>
      <c r="M19" s="64" t="s">
        <v>97</v>
      </c>
      <c r="N19" s="67"/>
      <c r="O19" s="64" t="s">
        <v>94</v>
      </c>
      <c r="P19" s="64" t="s">
        <v>94</v>
      </c>
      <c r="Q19" s="64" t="s">
        <v>97</v>
      </c>
      <c r="R19" s="67"/>
      <c r="S19" s="67"/>
      <c r="T19" s="64" t="s">
        <v>95</v>
      </c>
    </row>
    <row r="20">
      <c r="A20" s="63"/>
      <c r="B20" s="5"/>
      <c r="C20" s="5" t="s">
        <v>56</v>
      </c>
      <c r="D20" s="64"/>
      <c r="E20" s="64"/>
      <c r="F20" s="5"/>
      <c r="G20" s="5"/>
      <c r="H20" s="5"/>
      <c r="I20" s="65"/>
      <c r="J20" s="65"/>
      <c r="K20" s="66" t="s">
        <v>96</v>
      </c>
      <c r="L20" s="64" t="s">
        <v>95</v>
      </c>
      <c r="M20" s="64" t="s">
        <v>97</v>
      </c>
      <c r="N20" s="67"/>
      <c r="O20" s="64" t="s">
        <v>94</v>
      </c>
      <c r="P20" s="64" t="s">
        <v>94</v>
      </c>
      <c r="Q20" s="71" t="s">
        <v>97</v>
      </c>
      <c r="R20" s="67"/>
      <c r="S20" s="67"/>
      <c r="T20" s="64" t="s">
        <v>95</v>
      </c>
    </row>
    <row r="21">
      <c r="A21" s="63"/>
      <c r="B21" s="5"/>
      <c r="C21" s="5" t="s">
        <v>57</v>
      </c>
      <c r="D21" s="64"/>
      <c r="E21" s="64"/>
      <c r="F21" s="5"/>
      <c r="G21" s="5"/>
      <c r="H21" s="5"/>
      <c r="I21" s="65"/>
      <c r="J21" s="65"/>
      <c r="K21" s="66" t="s">
        <v>96</v>
      </c>
      <c r="L21" s="72" t="s">
        <v>95</v>
      </c>
      <c r="M21" s="64" t="s">
        <v>97</v>
      </c>
      <c r="N21" s="67"/>
      <c r="O21" s="64" t="s">
        <v>94</v>
      </c>
      <c r="P21" s="64" t="s">
        <v>94</v>
      </c>
      <c r="Q21" s="67"/>
      <c r="R21" s="67"/>
      <c r="S21" s="67"/>
      <c r="T21" s="64" t="s">
        <v>95</v>
      </c>
    </row>
    <row r="22">
      <c r="A22" s="63"/>
      <c r="B22" s="5"/>
      <c r="C22" s="5" t="s">
        <v>58</v>
      </c>
      <c r="D22" s="64"/>
      <c r="E22" s="64"/>
      <c r="F22" s="5"/>
      <c r="G22" s="5"/>
      <c r="H22" s="5"/>
      <c r="I22" s="65"/>
      <c r="J22" s="65"/>
      <c r="K22" s="66" t="s">
        <v>96</v>
      </c>
      <c r="L22" s="72" t="s">
        <v>95</v>
      </c>
      <c r="M22" s="64" t="s">
        <v>97</v>
      </c>
      <c r="N22" s="67"/>
      <c r="O22" s="64" t="s">
        <v>94</v>
      </c>
      <c r="P22" s="64" t="s">
        <v>94</v>
      </c>
      <c r="Q22" s="67"/>
      <c r="R22" s="67"/>
      <c r="S22" s="67"/>
      <c r="T22" s="64" t="s">
        <v>95</v>
      </c>
    </row>
    <row r="23">
      <c r="A23" s="63"/>
      <c r="B23" s="5"/>
      <c r="C23" s="5" t="s">
        <v>59</v>
      </c>
      <c r="D23" s="64"/>
      <c r="E23" s="64"/>
      <c r="F23" s="5"/>
      <c r="G23" s="5"/>
      <c r="H23" s="5"/>
      <c r="I23" s="65"/>
      <c r="J23" s="65"/>
      <c r="K23" s="66" t="s">
        <v>96</v>
      </c>
      <c r="L23" s="72" t="s">
        <v>95</v>
      </c>
      <c r="M23" s="64" t="s">
        <v>97</v>
      </c>
      <c r="N23" s="67"/>
      <c r="O23" s="64" t="s">
        <v>94</v>
      </c>
      <c r="P23" s="64" t="s">
        <v>94</v>
      </c>
      <c r="Q23" s="67"/>
      <c r="R23" s="67"/>
      <c r="S23" s="67"/>
      <c r="T23" s="64" t="s">
        <v>95</v>
      </c>
    </row>
    <row r="24">
      <c r="A24" s="63"/>
      <c r="B24" s="5"/>
      <c r="C24" s="5" t="s">
        <v>52</v>
      </c>
      <c r="D24" s="64"/>
      <c r="E24" s="64"/>
      <c r="F24" s="5"/>
      <c r="G24" s="5"/>
      <c r="H24" s="5"/>
      <c r="I24" s="65"/>
      <c r="J24" s="65"/>
      <c r="K24" s="66" t="s">
        <v>95</v>
      </c>
      <c r="L24" s="64" t="s">
        <v>94</v>
      </c>
      <c r="M24" s="64" t="s">
        <v>97</v>
      </c>
      <c r="N24" s="67"/>
      <c r="O24" s="67"/>
      <c r="P24" s="64" t="s">
        <v>94</v>
      </c>
      <c r="Q24" s="67"/>
      <c r="R24" s="64" t="s">
        <v>95</v>
      </c>
      <c r="S24" s="67"/>
      <c r="T24" s="64" t="s">
        <v>94</v>
      </c>
    </row>
    <row r="25">
      <c r="A25" s="63"/>
      <c r="B25" s="5"/>
      <c r="C25" s="5" t="s">
        <v>60</v>
      </c>
      <c r="D25" s="64"/>
      <c r="E25" s="64"/>
      <c r="F25" s="5"/>
      <c r="G25" s="5"/>
      <c r="H25" s="5"/>
      <c r="I25" s="65"/>
      <c r="J25" s="65"/>
      <c r="K25" s="66" t="s">
        <v>96</v>
      </c>
      <c r="L25" s="72" t="s">
        <v>95</v>
      </c>
      <c r="M25" s="64" t="s">
        <v>97</v>
      </c>
      <c r="N25" s="67"/>
      <c r="O25" s="64" t="s">
        <v>94</v>
      </c>
      <c r="P25" s="64" t="s">
        <v>94</v>
      </c>
      <c r="Q25" s="67"/>
      <c r="R25" s="67"/>
      <c r="S25" s="67"/>
      <c r="T25" s="64" t="s">
        <v>95</v>
      </c>
    </row>
    <row r="26">
      <c r="A26" s="63"/>
      <c r="B26" s="5"/>
      <c r="C26" s="5" t="s">
        <v>53</v>
      </c>
      <c r="D26" s="64"/>
      <c r="E26" s="64"/>
      <c r="F26" s="5"/>
      <c r="G26" s="5"/>
      <c r="H26" s="5"/>
      <c r="I26" s="65"/>
      <c r="J26" s="65"/>
      <c r="K26" s="66" t="s">
        <v>95</v>
      </c>
      <c r="L26" s="64" t="s">
        <v>94</v>
      </c>
      <c r="M26" s="64" t="s">
        <v>97</v>
      </c>
      <c r="N26" s="67"/>
      <c r="O26" s="67"/>
      <c r="P26" s="64" t="s">
        <v>94</v>
      </c>
      <c r="Q26" s="67"/>
      <c r="R26" s="67"/>
      <c r="S26" s="64" t="s">
        <v>95</v>
      </c>
      <c r="T26" s="64" t="s">
        <v>94</v>
      </c>
    </row>
    <row r="27">
      <c r="A27" s="63"/>
      <c r="B27" s="5"/>
      <c r="C27" s="5" t="s">
        <v>61</v>
      </c>
      <c r="D27" s="64"/>
      <c r="E27" s="64"/>
      <c r="F27" s="5"/>
      <c r="G27" s="5"/>
      <c r="H27" s="5"/>
      <c r="I27" s="65"/>
      <c r="J27" s="65"/>
      <c r="K27" s="66" t="s">
        <v>96</v>
      </c>
      <c r="L27" s="72" t="s">
        <v>95</v>
      </c>
      <c r="M27" s="64" t="s">
        <v>97</v>
      </c>
      <c r="N27" s="67"/>
      <c r="O27" s="64" t="s">
        <v>94</v>
      </c>
      <c r="P27" s="64" t="s">
        <v>94</v>
      </c>
      <c r="Q27" s="67"/>
      <c r="R27" s="67"/>
      <c r="S27" s="67"/>
      <c r="T27" s="64" t="s">
        <v>95</v>
      </c>
    </row>
    <row r="28">
      <c r="A28" s="63"/>
      <c r="B28" s="5"/>
      <c r="C28" s="5" t="s">
        <v>62</v>
      </c>
      <c r="D28" s="64"/>
      <c r="E28" s="64"/>
      <c r="F28" s="5"/>
      <c r="G28" s="5"/>
      <c r="H28" s="5"/>
      <c r="I28" s="65"/>
      <c r="J28" s="65"/>
      <c r="K28" s="66" t="s">
        <v>96</v>
      </c>
      <c r="L28" s="72" t="s">
        <v>95</v>
      </c>
      <c r="M28" s="64" t="s">
        <v>97</v>
      </c>
      <c r="N28" s="67"/>
      <c r="O28" s="64" t="s">
        <v>94</v>
      </c>
      <c r="P28" s="64" t="s">
        <v>94</v>
      </c>
      <c r="Q28" s="67"/>
      <c r="R28" s="67"/>
      <c r="S28" s="67"/>
      <c r="T28" s="64" t="s">
        <v>95</v>
      </c>
    </row>
    <row r="29">
      <c r="A29" s="63"/>
      <c r="B29" s="5"/>
      <c r="C29" s="5" t="s">
        <v>63</v>
      </c>
      <c r="D29" s="64"/>
      <c r="E29" s="64"/>
      <c r="F29" s="5"/>
      <c r="G29" s="5"/>
      <c r="H29" s="5"/>
      <c r="I29" s="65"/>
      <c r="J29" s="65"/>
      <c r="K29" s="66" t="s">
        <v>96</v>
      </c>
      <c r="L29" s="72" t="s">
        <v>95</v>
      </c>
      <c r="M29" s="64" t="s">
        <v>97</v>
      </c>
      <c r="N29" s="67"/>
      <c r="O29" s="64" t="s">
        <v>94</v>
      </c>
      <c r="P29" s="64" t="s">
        <v>94</v>
      </c>
      <c r="Q29" s="67"/>
      <c r="R29" s="67"/>
      <c r="S29" s="67"/>
      <c r="T29" s="64" t="s">
        <v>95</v>
      </c>
    </row>
    <row r="30">
      <c r="A30" s="63"/>
      <c r="B30" s="5"/>
      <c r="C30" s="5" t="s">
        <v>99</v>
      </c>
      <c r="D30" s="64"/>
      <c r="E30" s="64"/>
      <c r="F30" s="5"/>
      <c r="G30" s="5"/>
      <c r="H30" s="5"/>
      <c r="I30" s="65"/>
      <c r="J30" s="65"/>
      <c r="K30" s="66" t="s">
        <v>96</v>
      </c>
      <c r="L30" s="72" t="s">
        <v>95</v>
      </c>
      <c r="M30" s="64" t="s">
        <v>97</v>
      </c>
      <c r="N30" s="67"/>
      <c r="O30" s="64" t="s">
        <v>94</v>
      </c>
      <c r="P30" s="64" t="s">
        <v>94</v>
      </c>
      <c r="Q30" s="67"/>
      <c r="R30" s="67"/>
      <c r="S30" s="67"/>
      <c r="T30" s="64" t="s">
        <v>95</v>
      </c>
    </row>
    <row r="31">
      <c r="A31" s="63"/>
      <c r="B31" s="5"/>
      <c r="C31" s="5" t="s">
        <v>67</v>
      </c>
      <c r="D31" s="64"/>
      <c r="E31" s="64"/>
      <c r="F31" s="5"/>
      <c r="G31" s="5"/>
      <c r="H31" s="5"/>
      <c r="I31" s="65"/>
      <c r="J31" s="65"/>
      <c r="K31" s="66" t="s">
        <v>94</v>
      </c>
      <c r="L31" s="64" t="s">
        <v>94</v>
      </c>
      <c r="M31" s="64" t="s">
        <v>97</v>
      </c>
      <c r="N31" s="64" t="s">
        <v>93</v>
      </c>
      <c r="O31" s="64" t="s">
        <v>94</v>
      </c>
      <c r="P31" s="64" t="s">
        <v>94</v>
      </c>
      <c r="Q31" s="64" t="s">
        <v>97</v>
      </c>
      <c r="R31" s="67"/>
      <c r="S31" s="67"/>
      <c r="T31" s="64" t="s">
        <v>94</v>
      </c>
    </row>
    <row r="33">
      <c r="B33" s="73" t="s">
        <v>100</v>
      </c>
      <c r="C33" s="74"/>
      <c r="D33" s="75" t="s">
        <v>101</v>
      </c>
      <c r="E33" s="74"/>
      <c r="F33" s="76" t="s">
        <v>80</v>
      </c>
      <c r="G33" s="77" t="s">
        <v>81</v>
      </c>
      <c r="H33" s="77" t="s">
        <v>40</v>
      </c>
      <c r="I33" s="78"/>
    </row>
    <row r="34">
      <c r="B34" s="79" t="s">
        <v>75</v>
      </c>
      <c r="C34" s="80" t="s">
        <v>77</v>
      </c>
      <c r="D34" s="81" t="s">
        <v>75</v>
      </c>
      <c r="E34" s="80" t="s">
        <v>77</v>
      </c>
      <c r="F34" s="82"/>
      <c r="G34" s="82"/>
      <c r="H34" s="82"/>
      <c r="I34" s="83" t="s">
        <v>102</v>
      </c>
    </row>
    <row r="35">
      <c r="B35" s="46">
        <v>1.0</v>
      </c>
      <c r="C35" s="1" t="s">
        <v>103</v>
      </c>
    </row>
    <row r="36">
      <c r="D36" s="46">
        <v>1.1</v>
      </c>
      <c r="E36" s="5" t="s">
        <v>42</v>
      </c>
      <c r="F36" s="46" t="s">
        <v>43</v>
      </c>
      <c r="G36" s="46">
        <v>300.0</v>
      </c>
      <c r="H36" s="46">
        <v>10.0</v>
      </c>
      <c r="I36" s="84" t="s">
        <v>104</v>
      </c>
    </row>
    <row r="37">
      <c r="D37" s="46">
        <v>1.2</v>
      </c>
      <c r="E37" s="5" t="s">
        <v>44</v>
      </c>
      <c r="F37" s="46" t="s">
        <v>45</v>
      </c>
      <c r="G37" s="46">
        <v>8000.0</v>
      </c>
      <c r="H37" s="46">
        <v>10.0</v>
      </c>
      <c r="I37" s="84" t="s">
        <v>105</v>
      </c>
    </row>
    <row r="38">
      <c r="D38" s="46">
        <v>1.3</v>
      </c>
      <c r="E38" s="5" t="s">
        <v>46</v>
      </c>
      <c r="F38" s="46" t="s">
        <v>45</v>
      </c>
      <c r="G38" s="46">
        <v>1600.0</v>
      </c>
      <c r="H38" s="46">
        <v>20.0</v>
      </c>
      <c r="I38" s="84" t="s">
        <v>106</v>
      </c>
    </row>
    <row r="39">
      <c r="D39" s="46">
        <v>1.4</v>
      </c>
      <c r="E39" s="5" t="s">
        <v>47</v>
      </c>
      <c r="F39" s="46" t="s">
        <v>45</v>
      </c>
      <c r="G39" s="46">
        <v>1000.0</v>
      </c>
      <c r="H39" s="46">
        <v>20.0</v>
      </c>
      <c r="I39" s="84" t="s">
        <v>107</v>
      </c>
    </row>
    <row r="40">
      <c r="I40" s="85"/>
    </row>
    <row r="41">
      <c r="B41" s="46">
        <v>2.0</v>
      </c>
      <c r="C41" s="1" t="s">
        <v>48</v>
      </c>
      <c r="I41" s="85"/>
    </row>
    <row r="42">
      <c r="D42" s="46">
        <v>2.1</v>
      </c>
      <c r="E42" s="5" t="s">
        <v>49</v>
      </c>
      <c r="F42" s="46" t="s">
        <v>45</v>
      </c>
      <c r="G42" s="46">
        <v>3900.0</v>
      </c>
      <c r="H42" s="46">
        <v>160.0</v>
      </c>
      <c r="I42" s="84" t="s">
        <v>108</v>
      </c>
    </row>
    <row r="43">
      <c r="I43" s="85"/>
    </row>
    <row r="44">
      <c r="B44" s="46">
        <v>3.0</v>
      </c>
      <c r="C44" s="1" t="s">
        <v>109</v>
      </c>
      <c r="I44" s="85"/>
    </row>
    <row r="45">
      <c r="D45" s="46">
        <v>3.1</v>
      </c>
      <c r="E45" s="5" t="s">
        <v>51</v>
      </c>
      <c r="F45" s="46" t="s">
        <v>43</v>
      </c>
      <c r="G45" s="46">
        <v>9000.0</v>
      </c>
      <c r="H45" s="46">
        <v>30.0</v>
      </c>
      <c r="I45" s="84" t="s">
        <v>110</v>
      </c>
    </row>
    <row r="46">
      <c r="D46" s="46">
        <v>3.2</v>
      </c>
      <c r="E46" s="5" t="s">
        <v>52</v>
      </c>
      <c r="F46" s="46" t="s">
        <v>43</v>
      </c>
      <c r="G46" s="46">
        <v>15000.0</v>
      </c>
      <c r="H46" s="46">
        <v>25.0</v>
      </c>
      <c r="I46" s="84" t="s">
        <v>111</v>
      </c>
    </row>
    <row r="47">
      <c r="D47" s="46">
        <v>3.3</v>
      </c>
      <c r="E47" s="5" t="s">
        <v>53</v>
      </c>
      <c r="F47" s="46" t="s">
        <v>43</v>
      </c>
      <c r="G47" s="46">
        <v>1700.0</v>
      </c>
      <c r="H47" s="86">
        <f>5</f>
        <v>5</v>
      </c>
      <c r="I47" s="84" t="s">
        <v>112</v>
      </c>
    </row>
    <row r="48">
      <c r="C48" s="1"/>
      <c r="I48" s="85"/>
    </row>
    <row r="49">
      <c r="B49" s="46">
        <v>4.0</v>
      </c>
      <c r="C49" s="1" t="s">
        <v>54</v>
      </c>
      <c r="I49" s="85"/>
    </row>
    <row r="50">
      <c r="D50" s="46">
        <v>4.1</v>
      </c>
      <c r="E50" s="5" t="s">
        <v>54</v>
      </c>
      <c r="F50" s="46" t="s">
        <v>45</v>
      </c>
      <c r="G50" s="46">
        <v>3000.0</v>
      </c>
      <c r="H50" s="46">
        <v>5.0</v>
      </c>
      <c r="I50" s="84" t="s">
        <v>113</v>
      </c>
    </row>
    <row r="51">
      <c r="I51" s="85"/>
    </row>
    <row r="52">
      <c r="B52" s="46">
        <v>5.0</v>
      </c>
      <c r="C52" s="1" t="s">
        <v>55</v>
      </c>
      <c r="I52" s="85"/>
    </row>
    <row r="53">
      <c r="D53" s="46">
        <v>5.1</v>
      </c>
      <c r="E53" s="5" t="s">
        <v>56</v>
      </c>
      <c r="F53" s="46" t="s">
        <v>45</v>
      </c>
      <c r="G53" s="46">
        <v>4000.0</v>
      </c>
      <c r="H53" s="46">
        <v>5.0</v>
      </c>
      <c r="I53" s="84" t="s">
        <v>114</v>
      </c>
    </row>
    <row r="54">
      <c r="D54" s="46">
        <v>5.2</v>
      </c>
      <c r="E54" s="5" t="s">
        <v>57</v>
      </c>
      <c r="F54" s="46" t="s">
        <v>45</v>
      </c>
      <c r="G54" s="46">
        <v>7500.0</v>
      </c>
      <c r="H54" s="46">
        <v>10.0</v>
      </c>
      <c r="I54" s="84" t="s">
        <v>115</v>
      </c>
    </row>
    <row r="55">
      <c r="D55" s="46">
        <v>5.3</v>
      </c>
      <c r="E55" s="5" t="s">
        <v>58</v>
      </c>
      <c r="F55" s="46" t="s">
        <v>45</v>
      </c>
      <c r="G55" s="46">
        <v>4000.0</v>
      </c>
      <c r="H55" s="46">
        <v>5.0</v>
      </c>
      <c r="I55" s="84" t="s">
        <v>114</v>
      </c>
    </row>
    <row r="56">
      <c r="D56" s="46">
        <v>5.4</v>
      </c>
      <c r="E56" s="5" t="s">
        <v>59</v>
      </c>
      <c r="F56" s="46" t="s">
        <v>45</v>
      </c>
      <c r="G56" s="46">
        <v>3700.0</v>
      </c>
      <c r="H56" s="46">
        <v>5.0</v>
      </c>
      <c r="I56" s="84" t="s">
        <v>116</v>
      </c>
    </row>
    <row r="57">
      <c r="D57" s="46">
        <v>5.5</v>
      </c>
      <c r="E57" s="5" t="s">
        <v>60</v>
      </c>
      <c r="F57" s="46" t="s">
        <v>45</v>
      </c>
      <c r="G57" s="46">
        <f>5000</f>
        <v>5000</v>
      </c>
      <c r="H57" s="46">
        <v>7.0</v>
      </c>
      <c r="I57" s="84" t="s">
        <v>117</v>
      </c>
    </row>
    <row r="58">
      <c r="D58" s="46">
        <v>5.6</v>
      </c>
      <c r="E58" s="5" t="s">
        <v>61</v>
      </c>
      <c r="F58" s="46" t="s">
        <v>45</v>
      </c>
      <c r="G58" s="46">
        <v>1500.0</v>
      </c>
      <c r="H58" s="46">
        <v>2.0</v>
      </c>
      <c r="I58" s="84" t="s">
        <v>118</v>
      </c>
    </row>
    <row r="59">
      <c r="D59" s="46">
        <v>5.7</v>
      </c>
      <c r="E59" s="5" t="s">
        <v>62</v>
      </c>
      <c r="F59" s="46" t="s">
        <v>45</v>
      </c>
      <c r="G59" s="46">
        <v>2800.0</v>
      </c>
      <c r="H59" s="46">
        <v>3.0</v>
      </c>
      <c r="I59" s="84" t="s">
        <v>119</v>
      </c>
    </row>
    <row r="60">
      <c r="D60" s="46">
        <v>5.8</v>
      </c>
      <c r="E60" s="5" t="s">
        <v>63</v>
      </c>
      <c r="F60" s="46" t="s">
        <v>45</v>
      </c>
      <c r="G60" s="46">
        <v>3000.0</v>
      </c>
      <c r="H60" s="46">
        <v>5.0</v>
      </c>
      <c r="I60" s="84" t="s">
        <v>120</v>
      </c>
    </row>
    <row r="61">
      <c r="I61" s="85"/>
    </row>
    <row r="62">
      <c r="B62" s="46">
        <v>6.0</v>
      </c>
      <c r="C62" s="1" t="s">
        <v>121</v>
      </c>
      <c r="I62" s="85"/>
    </row>
    <row r="63">
      <c r="D63" s="46">
        <v>6.1</v>
      </c>
      <c r="E63" s="5" t="s">
        <v>65</v>
      </c>
      <c r="G63" s="46">
        <v>1200.0</v>
      </c>
      <c r="H63" s="46">
        <v>2.0</v>
      </c>
      <c r="I63" s="84" t="s">
        <v>122</v>
      </c>
    </row>
    <row r="64">
      <c r="D64" s="46">
        <v>6.2</v>
      </c>
      <c r="E64" s="5" t="s">
        <v>66</v>
      </c>
      <c r="G64" s="46">
        <v>3000.0</v>
      </c>
      <c r="H64" s="46">
        <v>5.0</v>
      </c>
      <c r="I64" s="84" t="s">
        <v>120</v>
      </c>
      <c r="K64" s="46"/>
    </row>
    <row r="65">
      <c r="D65" s="46">
        <v>6.3</v>
      </c>
      <c r="E65" s="5" t="s">
        <v>67</v>
      </c>
      <c r="G65" s="46">
        <v>500.0</v>
      </c>
      <c r="H65" s="46">
        <v>3.0</v>
      </c>
      <c r="I65" s="84" t="s">
        <v>123</v>
      </c>
    </row>
    <row r="67">
      <c r="D67" s="46">
        <v>5.6</v>
      </c>
      <c r="E67" s="5" t="s">
        <v>62</v>
      </c>
      <c r="F67" s="46" t="s">
        <v>45</v>
      </c>
      <c r="G67" s="46">
        <v>2800.0</v>
      </c>
      <c r="H67" s="46">
        <v>3.0</v>
      </c>
      <c r="I67" s="84" t="s">
        <v>119</v>
      </c>
    </row>
  </sheetData>
  <mergeCells count="9">
    <mergeCell ref="G33:G34"/>
    <mergeCell ref="H33:H34"/>
    <mergeCell ref="C6:H6"/>
    <mergeCell ref="C7:H7"/>
    <mergeCell ref="C8:H8"/>
    <mergeCell ref="C9:H9"/>
    <mergeCell ref="B33:C33"/>
    <mergeCell ref="D33:E33"/>
    <mergeCell ref="F33:F34"/>
  </mergeCells>
  <printOptions/>
  <pageMargins bottom="0.75" footer="0.0" header="0.0" left="0.7" right="0.7" top="0.75"/>
  <pageSetup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6.0"/>
    <col customWidth="1" min="3" max="12" width="3.88"/>
  </cols>
  <sheetData>
    <row r="1">
      <c r="A1" s="1" t="s">
        <v>0</v>
      </c>
      <c r="B1" s="1"/>
    </row>
    <row r="2">
      <c r="A2" s="1"/>
      <c r="B2" s="1"/>
    </row>
    <row r="3">
      <c r="A3" s="1" t="s">
        <v>124</v>
      </c>
      <c r="B3" s="1"/>
    </row>
    <row r="5">
      <c r="A5" s="2" t="s">
        <v>95</v>
      </c>
      <c r="B5" s="10" t="s">
        <v>125</v>
      </c>
    </row>
    <row r="6">
      <c r="A6" s="2" t="s">
        <v>96</v>
      </c>
      <c r="B6" s="10" t="s">
        <v>126</v>
      </c>
    </row>
    <row r="7">
      <c r="A7" s="2" t="s">
        <v>97</v>
      </c>
      <c r="B7" s="10" t="s">
        <v>127</v>
      </c>
    </row>
    <row r="8">
      <c r="A8" s="2" t="s">
        <v>94</v>
      </c>
      <c r="B8" s="10" t="s">
        <v>128</v>
      </c>
    </row>
    <row r="10" ht="133.5" customHeight="1">
      <c r="A10" s="61" t="s">
        <v>129</v>
      </c>
      <c r="B10" s="2" t="s">
        <v>130</v>
      </c>
      <c r="C10" s="61" t="s">
        <v>83</v>
      </c>
      <c r="D10" s="61" t="s">
        <v>84</v>
      </c>
      <c r="E10" s="61" t="s">
        <v>85</v>
      </c>
      <c r="F10" s="61" t="s">
        <v>86</v>
      </c>
      <c r="G10" s="62" t="s">
        <v>87</v>
      </c>
      <c r="H10" s="61" t="s">
        <v>88</v>
      </c>
      <c r="I10" s="61" t="s">
        <v>89</v>
      </c>
      <c r="J10" s="61" t="s">
        <v>90</v>
      </c>
      <c r="K10" s="61" t="s">
        <v>91</v>
      </c>
      <c r="L10" s="61" t="s">
        <v>92</v>
      </c>
    </row>
    <row r="11">
      <c r="A11" s="87" t="s">
        <v>96</v>
      </c>
      <c r="B11" s="5" t="s">
        <v>42</v>
      </c>
      <c r="C11" s="64" t="s">
        <v>93</v>
      </c>
      <c r="D11" s="64" t="s">
        <v>94</v>
      </c>
      <c r="E11" s="64" t="s">
        <v>94</v>
      </c>
      <c r="F11" s="64" t="s">
        <v>94</v>
      </c>
      <c r="G11" s="64" t="s">
        <v>95</v>
      </c>
      <c r="H11" s="64" t="s">
        <v>94</v>
      </c>
      <c r="I11" s="64" t="s">
        <v>94</v>
      </c>
      <c r="J11" s="67"/>
      <c r="K11" s="67"/>
      <c r="L11" s="67"/>
      <c r="N11" s="46" t="s">
        <v>131</v>
      </c>
    </row>
    <row r="12">
      <c r="A12" s="87" t="s">
        <v>132</v>
      </c>
      <c r="B12" s="5" t="s">
        <v>44</v>
      </c>
      <c r="C12" s="64" t="s">
        <v>96</v>
      </c>
      <c r="D12" s="64" t="s">
        <v>95</v>
      </c>
      <c r="E12" s="64" t="s">
        <v>95</v>
      </c>
      <c r="F12" s="64" t="s">
        <v>94</v>
      </c>
      <c r="G12" s="64" t="s">
        <v>97</v>
      </c>
      <c r="H12" s="64" t="s">
        <v>94</v>
      </c>
      <c r="I12" s="64" t="s">
        <v>97</v>
      </c>
      <c r="J12" s="67"/>
      <c r="K12" s="67"/>
      <c r="L12" s="67"/>
      <c r="N12" s="46" t="s">
        <v>133</v>
      </c>
    </row>
    <row r="13">
      <c r="A13" s="87" t="s">
        <v>97</v>
      </c>
      <c r="B13" s="5" t="s">
        <v>46</v>
      </c>
      <c r="C13" s="64" t="s">
        <v>97</v>
      </c>
      <c r="D13" s="68" t="s">
        <v>93</v>
      </c>
      <c r="E13" s="64" t="s">
        <v>95</v>
      </c>
      <c r="F13" s="64" t="s">
        <v>94</v>
      </c>
      <c r="G13" s="64" t="s">
        <v>94</v>
      </c>
      <c r="H13" s="64" t="s">
        <v>94</v>
      </c>
      <c r="I13" s="64" t="s">
        <v>95</v>
      </c>
      <c r="J13" s="67"/>
      <c r="K13" s="67"/>
      <c r="L13" s="67"/>
      <c r="N13" s="46" t="s">
        <v>134</v>
      </c>
    </row>
    <row r="14">
      <c r="A14" s="87" t="s">
        <v>135</v>
      </c>
      <c r="B14" s="5" t="s">
        <v>49</v>
      </c>
      <c r="C14" s="64" t="s">
        <v>94</v>
      </c>
      <c r="D14" s="64" t="s">
        <v>94</v>
      </c>
      <c r="E14" s="67"/>
      <c r="F14" s="68" t="s">
        <v>93</v>
      </c>
      <c r="G14" s="64" t="s">
        <v>94</v>
      </c>
      <c r="H14" s="64" t="s">
        <v>94</v>
      </c>
      <c r="I14" s="67"/>
      <c r="J14" s="67"/>
      <c r="K14" s="67"/>
      <c r="L14" s="64" t="s">
        <v>94</v>
      </c>
      <c r="N14" s="46" t="s">
        <v>136</v>
      </c>
    </row>
    <row r="15">
      <c r="A15" s="87" t="s">
        <v>137</v>
      </c>
      <c r="B15" s="5" t="s">
        <v>47</v>
      </c>
      <c r="C15" s="64" t="s">
        <v>94</v>
      </c>
      <c r="D15" s="69" t="s">
        <v>96</v>
      </c>
      <c r="E15" s="67"/>
      <c r="F15" s="67"/>
      <c r="G15" s="64" t="s">
        <v>95</v>
      </c>
      <c r="H15" s="64" t="s">
        <v>95</v>
      </c>
      <c r="I15" s="67"/>
      <c r="J15" s="67"/>
      <c r="K15" s="67"/>
      <c r="L15" s="64" t="s">
        <v>95</v>
      </c>
      <c r="N15" s="46" t="s">
        <v>138</v>
      </c>
    </row>
    <row r="16">
      <c r="A16" s="87" t="s">
        <v>139</v>
      </c>
      <c r="B16" s="5" t="s">
        <v>51</v>
      </c>
      <c r="C16" s="68" t="s">
        <v>93</v>
      </c>
      <c r="D16" s="64" t="s">
        <v>94</v>
      </c>
      <c r="E16" s="64" t="s">
        <v>97</v>
      </c>
      <c r="F16" s="67"/>
      <c r="G16" s="64" t="s">
        <v>94</v>
      </c>
      <c r="H16" s="64" t="s">
        <v>94</v>
      </c>
      <c r="I16" s="67"/>
      <c r="J16" s="67"/>
      <c r="K16" s="67"/>
      <c r="L16" s="64" t="s">
        <v>94</v>
      </c>
      <c r="N16" s="46" t="s">
        <v>140</v>
      </c>
    </row>
    <row r="17">
      <c r="A17" s="87" t="s">
        <v>141</v>
      </c>
      <c r="B17" s="5" t="s">
        <v>98</v>
      </c>
      <c r="C17" s="64" t="s">
        <v>96</v>
      </c>
      <c r="D17" s="64" t="s">
        <v>95</v>
      </c>
      <c r="E17" s="64" t="s">
        <v>97</v>
      </c>
      <c r="F17" s="67"/>
      <c r="G17" s="64" t="s">
        <v>94</v>
      </c>
      <c r="H17" s="64" t="s">
        <v>94</v>
      </c>
      <c r="I17" s="64" t="s">
        <v>97</v>
      </c>
      <c r="J17" s="67"/>
      <c r="K17" s="67"/>
      <c r="L17" s="64" t="s">
        <v>95</v>
      </c>
      <c r="N17" s="46" t="s">
        <v>142</v>
      </c>
    </row>
    <row r="18">
      <c r="A18" s="87" t="s">
        <v>143</v>
      </c>
      <c r="B18" s="5" t="s">
        <v>56</v>
      </c>
      <c r="C18" s="64" t="s">
        <v>96</v>
      </c>
      <c r="D18" s="64" t="s">
        <v>95</v>
      </c>
      <c r="E18" s="64" t="s">
        <v>97</v>
      </c>
      <c r="F18" s="67"/>
      <c r="G18" s="64" t="s">
        <v>94</v>
      </c>
      <c r="H18" s="64" t="s">
        <v>94</v>
      </c>
      <c r="I18" s="71" t="s">
        <v>97</v>
      </c>
      <c r="J18" s="67"/>
      <c r="K18" s="67"/>
      <c r="L18" s="64" t="s">
        <v>95</v>
      </c>
      <c r="N18" s="46" t="s">
        <v>142</v>
      </c>
    </row>
    <row r="19">
      <c r="A19" s="87" t="s">
        <v>94</v>
      </c>
      <c r="B19" s="5" t="s">
        <v>57</v>
      </c>
      <c r="C19" s="64" t="s">
        <v>96</v>
      </c>
      <c r="D19" s="72" t="s">
        <v>95</v>
      </c>
      <c r="E19" s="64" t="s">
        <v>97</v>
      </c>
      <c r="F19" s="67"/>
      <c r="G19" s="64" t="s">
        <v>94</v>
      </c>
      <c r="H19" s="64" t="s">
        <v>94</v>
      </c>
      <c r="I19" s="67"/>
      <c r="J19" s="67"/>
      <c r="K19" s="67"/>
      <c r="L19" s="64" t="s">
        <v>95</v>
      </c>
      <c r="N19" s="46" t="s">
        <v>142</v>
      </c>
    </row>
    <row r="20">
      <c r="A20" s="87" t="s">
        <v>144</v>
      </c>
      <c r="B20" s="5" t="s">
        <v>58</v>
      </c>
      <c r="C20" s="64" t="s">
        <v>96</v>
      </c>
      <c r="D20" s="72" t="s">
        <v>95</v>
      </c>
      <c r="E20" s="64" t="s">
        <v>97</v>
      </c>
      <c r="F20" s="67"/>
      <c r="G20" s="64" t="s">
        <v>94</v>
      </c>
      <c r="H20" s="64" t="s">
        <v>94</v>
      </c>
      <c r="I20" s="67"/>
      <c r="J20" s="67"/>
      <c r="K20" s="67"/>
      <c r="L20" s="64" t="s">
        <v>95</v>
      </c>
      <c r="N20" s="46" t="s">
        <v>142</v>
      </c>
    </row>
    <row r="21">
      <c r="A21" s="87" t="s">
        <v>145</v>
      </c>
      <c r="B21" s="5" t="s">
        <v>59</v>
      </c>
      <c r="C21" s="64" t="s">
        <v>96</v>
      </c>
      <c r="D21" s="72" t="s">
        <v>95</v>
      </c>
      <c r="E21" s="64" t="s">
        <v>97</v>
      </c>
      <c r="F21" s="67"/>
      <c r="G21" s="64" t="s">
        <v>94</v>
      </c>
      <c r="H21" s="64" t="s">
        <v>94</v>
      </c>
      <c r="I21" s="67"/>
      <c r="J21" s="67"/>
      <c r="K21" s="67"/>
      <c r="L21" s="64" t="s">
        <v>95</v>
      </c>
      <c r="N21" s="46" t="s">
        <v>142</v>
      </c>
    </row>
    <row r="22">
      <c r="A22" s="87" t="s">
        <v>146</v>
      </c>
      <c r="B22" s="5" t="s">
        <v>52</v>
      </c>
      <c r="C22" s="64" t="s">
        <v>95</v>
      </c>
      <c r="D22" s="64" t="s">
        <v>94</v>
      </c>
      <c r="E22" s="64" t="s">
        <v>97</v>
      </c>
      <c r="F22" s="67"/>
      <c r="G22" s="67"/>
      <c r="H22" s="64" t="s">
        <v>94</v>
      </c>
      <c r="I22" s="67"/>
      <c r="J22" s="64" t="s">
        <v>95</v>
      </c>
      <c r="K22" s="67"/>
      <c r="L22" s="64" t="s">
        <v>94</v>
      </c>
      <c r="N22" s="46" t="s">
        <v>147</v>
      </c>
    </row>
    <row r="23">
      <c r="A23" s="87" t="s">
        <v>148</v>
      </c>
      <c r="B23" s="5" t="s">
        <v>60</v>
      </c>
      <c r="C23" s="64" t="s">
        <v>96</v>
      </c>
      <c r="D23" s="72" t="s">
        <v>95</v>
      </c>
      <c r="E23" s="64" t="s">
        <v>97</v>
      </c>
      <c r="F23" s="67"/>
      <c r="G23" s="64" t="s">
        <v>94</v>
      </c>
      <c r="H23" s="64" t="s">
        <v>94</v>
      </c>
      <c r="I23" s="67"/>
      <c r="J23" s="67"/>
      <c r="K23" s="67"/>
      <c r="L23" s="64" t="s">
        <v>95</v>
      </c>
      <c r="N23" s="46" t="s">
        <v>142</v>
      </c>
    </row>
    <row r="24">
      <c r="A24" s="87" t="s">
        <v>149</v>
      </c>
      <c r="B24" s="5" t="s">
        <v>53</v>
      </c>
      <c r="C24" s="64" t="s">
        <v>95</v>
      </c>
      <c r="D24" s="64" t="s">
        <v>94</v>
      </c>
      <c r="E24" s="64" t="s">
        <v>97</v>
      </c>
      <c r="F24" s="67"/>
      <c r="G24" s="67"/>
      <c r="H24" s="64" t="s">
        <v>94</v>
      </c>
      <c r="I24" s="67"/>
      <c r="J24" s="67"/>
      <c r="K24" s="64" t="s">
        <v>95</v>
      </c>
      <c r="L24" s="64" t="s">
        <v>94</v>
      </c>
      <c r="N24" s="46" t="s">
        <v>150</v>
      </c>
    </row>
    <row r="25">
      <c r="A25" s="87" t="s">
        <v>151</v>
      </c>
      <c r="B25" s="5" t="s">
        <v>61</v>
      </c>
      <c r="C25" s="64" t="s">
        <v>96</v>
      </c>
      <c r="D25" s="72" t="s">
        <v>95</v>
      </c>
      <c r="E25" s="64" t="s">
        <v>97</v>
      </c>
      <c r="F25" s="67"/>
      <c r="G25" s="64" t="s">
        <v>94</v>
      </c>
      <c r="H25" s="64" t="s">
        <v>94</v>
      </c>
      <c r="I25" s="67"/>
      <c r="J25" s="67"/>
      <c r="K25" s="67"/>
      <c r="L25" s="64" t="s">
        <v>95</v>
      </c>
      <c r="N25" s="46" t="s">
        <v>142</v>
      </c>
    </row>
    <row r="26">
      <c r="A26" s="87" t="s">
        <v>152</v>
      </c>
      <c r="B26" s="5" t="s">
        <v>62</v>
      </c>
      <c r="C26" s="64" t="s">
        <v>96</v>
      </c>
      <c r="D26" s="72" t="s">
        <v>95</v>
      </c>
      <c r="E26" s="64" t="s">
        <v>97</v>
      </c>
      <c r="F26" s="67"/>
      <c r="G26" s="64" t="s">
        <v>94</v>
      </c>
      <c r="H26" s="64" t="s">
        <v>94</v>
      </c>
      <c r="I26" s="67"/>
      <c r="J26" s="67"/>
      <c r="K26" s="67"/>
      <c r="L26" s="64" t="s">
        <v>95</v>
      </c>
      <c r="N26" s="46" t="s">
        <v>142</v>
      </c>
    </row>
    <row r="27">
      <c r="A27" s="87" t="s">
        <v>153</v>
      </c>
      <c r="B27" s="5" t="s">
        <v>63</v>
      </c>
      <c r="C27" s="64" t="s">
        <v>96</v>
      </c>
      <c r="D27" s="72" t="s">
        <v>95</v>
      </c>
      <c r="E27" s="64" t="s">
        <v>97</v>
      </c>
      <c r="F27" s="67"/>
      <c r="G27" s="64" t="s">
        <v>94</v>
      </c>
      <c r="H27" s="64" t="s">
        <v>94</v>
      </c>
      <c r="I27" s="67"/>
      <c r="J27" s="67"/>
      <c r="K27" s="67"/>
      <c r="L27" s="64" t="s">
        <v>95</v>
      </c>
      <c r="N27" s="46" t="s">
        <v>142</v>
      </c>
    </row>
    <row r="28">
      <c r="A28" s="87" t="s">
        <v>95</v>
      </c>
      <c r="B28" s="5" t="s">
        <v>99</v>
      </c>
      <c r="C28" s="64" t="s">
        <v>96</v>
      </c>
      <c r="D28" s="72" t="s">
        <v>95</v>
      </c>
      <c r="E28" s="64" t="s">
        <v>97</v>
      </c>
      <c r="F28" s="67"/>
      <c r="G28" s="64" t="s">
        <v>94</v>
      </c>
      <c r="H28" s="64" t="s">
        <v>94</v>
      </c>
      <c r="I28" s="67"/>
      <c r="J28" s="67"/>
      <c r="K28" s="67"/>
      <c r="L28" s="64" t="s">
        <v>95</v>
      </c>
      <c r="N28" s="46" t="s">
        <v>142</v>
      </c>
    </row>
    <row r="29">
      <c r="A29" s="87" t="s">
        <v>154</v>
      </c>
      <c r="B29" s="5" t="s">
        <v>67</v>
      </c>
      <c r="C29" s="64" t="s">
        <v>94</v>
      </c>
      <c r="D29" s="64" t="s">
        <v>94</v>
      </c>
      <c r="E29" s="64" t="s">
        <v>97</v>
      </c>
      <c r="F29" s="64" t="s">
        <v>93</v>
      </c>
      <c r="G29" s="64" t="s">
        <v>94</v>
      </c>
      <c r="H29" s="64" t="s">
        <v>94</v>
      </c>
      <c r="I29" s="64" t="s">
        <v>97</v>
      </c>
      <c r="J29" s="67"/>
      <c r="K29" s="67"/>
      <c r="L29" s="64" t="s">
        <v>94</v>
      </c>
      <c r="N29" s="46" t="s">
        <v>136</v>
      </c>
    </row>
  </sheetData>
  <printOptions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50.25"/>
    <col customWidth="1" min="3" max="5" width="3.88"/>
    <col customWidth="1" min="6" max="6" width="64.25"/>
  </cols>
  <sheetData>
    <row r="1">
      <c r="A1" s="1" t="s">
        <v>0</v>
      </c>
      <c r="B1" s="1"/>
    </row>
    <row r="2">
      <c r="A2" s="1"/>
      <c r="B2" s="1"/>
    </row>
    <row r="3">
      <c r="A3" s="1" t="s">
        <v>155</v>
      </c>
      <c r="B3" s="1"/>
    </row>
    <row r="5">
      <c r="A5" s="88" t="s">
        <v>156</v>
      </c>
      <c r="B5" s="50"/>
      <c r="E5" s="88" t="s">
        <v>157</v>
      </c>
      <c r="F5" s="49"/>
      <c r="G5" s="49"/>
      <c r="H5" s="49"/>
      <c r="I5" s="49"/>
      <c r="J5" s="50"/>
    </row>
    <row r="6">
      <c r="A6" s="5" t="s">
        <v>96</v>
      </c>
      <c r="B6" s="5" t="s">
        <v>158</v>
      </c>
      <c r="E6" s="5"/>
      <c r="F6" s="5" t="s">
        <v>94</v>
      </c>
      <c r="G6" s="5" t="s">
        <v>159</v>
      </c>
      <c r="H6" s="5" t="s">
        <v>160</v>
      </c>
      <c r="I6" s="5" t="s">
        <v>161</v>
      </c>
      <c r="J6" s="5" t="s">
        <v>162</v>
      </c>
    </row>
    <row r="7">
      <c r="A7" s="5" t="s">
        <v>132</v>
      </c>
      <c r="B7" s="5" t="s">
        <v>163</v>
      </c>
      <c r="E7" s="5" t="s">
        <v>96</v>
      </c>
      <c r="F7" s="5" t="s">
        <v>164</v>
      </c>
      <c r="G7" s="5" t="s">
        <v>164</v>
      </c>
      <c r="H7" s="5" t="s">
        <v>164</v>
      </c>
      <c r="I7" s="5" t="s">
        <v>164</v>
      </c>
      <c r="J7" s="5" t="s">
        <v>165</v>
      </c>
    </row>
    <row r="8">
      <c r="A8" s="5" t="s">
        <v>97</v>
      </c>
      <c r="B8" s="5" t="s">
        <v>166</v>
      </c>
      <c r="E8" s="5" t="s">
        <v>132</v>
      </c>
      <c r="F8" s="5" t="s">
        <v>164</v>
      </c>
      <c r="G8" s="5" t="s">
        <v>164</v>
      </c>
      <c r="H8" s="5" t="s">
        <v>164</v>
      </c>
      <c r="I8" s="5" t="s">
        <v>165</v>
      </c>
      <c r="J8" s="89" t="s">
        <v>167</v>
      </c>
    </row>
    <row r="9">
      <c r="A9" s="5" t="s">
        <v>135</v>
      </c>
      <c r="B9" s="5" t="s">
        <v>168</v>
      </c>
      <c r="E9" s="5" t="s">
        <v>97</v>
      </c>
      <c r="F9" s="5" t="s">
        <v>164</v>
      </c>
      <c r="G9" s="5" t="s">
        <v>164</v>
      </c>
      <c r="H9" s="5" t="s">
        <v>165</v>
      </c>
      <c r="I9" s="89" t="s">
        <v>167</v>
      </c>
      <c r="J9" s="90" t="s">
        <v>169</v>
      </c>
    </row>
    <row r="10">
      <c r="A10" s="5" t="s">
        <v>137</v>
      </c>
      <c r="B10" s="5" t="s">
        <v>170</v>
      </c>
      <c r="E10" s="5" t="s">
        <v>135</v>
      </c>
      <c r="F10" s="5" t="s">
        <v>164</v>
      </c>
      <c r="G10" s="5" t="s">
        <v>165</v>
      </c>
      <c r="H10" s="5" t="s">
        <v>165</v>
      </c>
      <c r="I10" s="89" t="s">
        <v>167</v>
      </c>
      <c r="J10" s="90" t="s">
        <v>169</v>
      </c>
    </row>
    <row r="11">
      <c r="E11" s="5" t="s">
        <v>137</v>
      </c>
      <c r="F11" s="5" t="s">
        <v>165</v>
      </c>
      <c r="G11" s="5" t="s">
        <v>165</v>
      </c>
      <c r="H11" s="89" t="s">
        <v>167</v>
      </c>
      <c r="I11" s="90" t="s">
        <v>169</v>
      </c>
      <c r="J11" s="90" t="s">
        <v>169</v>
      </c>
    </row>
    <row r="12">
      <c r="A12" s="88" t="s">
        <v>171</v>
      </c>
      <c r="B12" s="50"/>
    </row>
    <row r="13">
      <c r="A13" s="5" t="s">
        <v>94</v>
      </c>
      <c r="B13" s="5" t="s">
        <v>172</v>
      </c>
    </row>
    <row r="14">
      <c r="A14" s="5" t="s">
        <v>159</v>
      </c>
      <c r="B14" s="5" t="s">
        <v>173</v>
      </c>
    </row>
    <row r="15">
      <c r="A15" s="5" t="s">
        <v>160</v>
      </c>
      <c r="B15" s="5" t="s">
        <v>165</v>
      </c>
    </row>
    <row r="16">
      <c r="A16" s="5" t="s">
        <v>161</v>
      </c>
      <c r="B16" s="5" t="s">
        <v>174</v>
      </c>
    </row>
    <row r="17">
      <c r="A17" s="5" t="s">
        <v>162</v>
      </c>
      <c r="B17" s="5" t="s">
        <v>175</v>
      </c>
    </row>
    <row r="19" ht="90.75" customHeight="1">
      <c r="A19" s="61" t="s">
        <v>176</v>
      </c>
      <c r="B19" s="2" t="s">
        <v>177</v>
      </c>
      <c r="C19" s="61" t="s">
        <v>178</v>
      </c>
      <c r="D19" s="61" t="s">
        <v>179</v>
      </c>
      <c r="E19" s="61" t="s">
        <v>180</v>
      </c>
      <c r="F19" s="91" t="s">
        <v>181</v>
      </c>
    </row>
    <row r="20">
      <c r="A20" s="87">
        <v>1.0</v>
      </c>
      <c r="B20" s="5" t="s">
        <v>182</v>
      </c>
      <c r="C20" s="64" t="s">
        <v>135</v>
      </c>
      <c r="D20" s="64" t="s">
        <v>160</v>
      </c>
      <c r="E20" s="64" t="s">
        <v>148</v>
      </c>
    </row>
    <row r="21">
      <c r="A21" s="92">
        <v>2.0</v>
      </c>
      <c r="B21" s="93" t="s">
        <v>183</v>
      </c>
      <c r="C21" s="71" t="s">
        <v>97</v>
      </c>
      <c r="D21" s="71" t="s">
        <v>160</v>
      </c>
      <c r="E21" s="71" t="s">
        <v>148</v>
      </c>
    </row>
    <row r="22">
      <c r="A22" s="92">
        <v>3.0</v>
      </c>
      <c r="B22" s="93" t="s">
        <v>184</v>
      </c>
      <c r="C22" s="71" t="s">
        <v>97</v>
      </c>
      <c r="D22" s="71" t="s">
        <v>160</v>
      </c>
      <c r="E22" s="71" t="s">
        <v>148</v>
      </c>
    </row>
    <row r="23">
      <c r="A23" s="92">
        <v>4.0</v>
      </c>
      <c r="B23" s="94" t="s">
        <v>185</v>
      </c>
      <c r="C23" s="71" t="s">
        <v>132</v>
      </c>
      <c r="D23" s="71" t="s">
        <v>160</v>
      </c>
      <c r="E23" s="71" t="s">
        <v>146</v>
      </c>
    </row>
    <row r="24">
      <c r="A24" s="92">
        <v>5.0</v>
      </c>
      <c r="B24" s="93" t="s">
        <v>186</v>
      </c>
      <c r="C24" s="71" t="s">
        <v>135</v>
      </c>
      <c r="D24" s="71" t="s">
        <v>159</v>
      </c>
      <c r="E24" s="71" t="s">
        <v>148</v>
      </c>
    </row>
    <row r="25">
      <c r="A25" s="92">
        <v>6.0</v>
      </c>
      <c r="B25" s="93" t="s">
        <v>187</v>
      </c>
      <c r="C25" s="71" t="s">
        <v>132</v>
      </c>
      <c r="D25" s="71" t="s">
        <v>161</v>
      </c>
      <c r="E25" s="71" t="s">
        <v>148</v>
      </c>
    </row>
    <row r="26">
      <c r="A26" s="92">
        <v>7.0</v>
      </c>
      <c r="B26" s="93" t="s">
        <v>188</v>
      </c>
      <c r="C26" s="71" t="s">
        <v>97</v>
      </c>
      <c r="D26" s="71" t="s">
        <v>160</v>
      </c>
      <c r="E26" s="71" t="s">
        <v>148</v>
      </c>
    </row>
    <row r="27">
      <c r="A27" s="92">
        <v>8.0</v>
      </c>
      <c r="B27" s="94" t="s">
        <v>189</v>
      </c>
      <c r="C27" s="71" t="s">
        <v>132</v>
      </c>
      <c r="D27" s="71" t="s">
        <v>160</v>
      </c>
      <c r="E27" s="71" t="s">
        <v>146</v>
      </c>
    </row>
    <row r="28">
      <c r="A28" s="92">
        <v>9.0</v>
      </c>
      <c r="B28" s="93" t="s">
        <v>190</v>
      </c>
      <c r="C28" s="71" t="s">
        <v>132</v>
      </c>
      <c r="D28" s="71" t="s">
        <v>161</v>
      </c>
      <c r="E28" s="95" t="s">
        <v>191</v>
      </c>
      <c r="F28" s="46" t="s">
        <v>192</v>
      </c>
    </row>
    <row r="29">
      <c r="A29" s="92">
        <v>10.0</v>
      </c>
      <c r="B29" s="94" t="s">
        <v>193</v>
      </c>
      <c r="C29" s="71" t="s">
        <v>132</v>
      </c>
      <c r="D29" s="71" t="s">
        <v>161</v>
      </c>
      <c r="E29" s="71" t="s">
        <v>148</v>
      </c>
    </row>
    <row r="30">
      <c r="A30" s="92">
        <v>11.0</v>
      </c>
      <c r="B30" s="93" t="s">
        <v>194</v>
      </c>
      <c r="C30" s="71" t="s">
        <v>132</v>
      </c>
      <c r="D30" s="71" t="s">
        <v>160</v>
      </c>
      <c r="E30" s="71" t="s">
        <v>146</v>
      </c>
    </row>
    <row r="31">
      <c r="A31" s="92">
        <v>12.0</v>
      </c>
      <c r="B31" s="94" t="s">
        <v>195</v>
      </c>
      <c r="C31" s="71" t="s">
        <v>132</v>
      </c>
      <c r="D31" s="96" t="s">
        <v>161</v>
      </c>
      <c r="E31" s="71" t="s">
        <v>148</v>
      </c>
    </row>
    <row r="32">
      <c r="A32" s="92">
        <v>13.0</v>
      </c>
      <c r="B32" s="93" t="s">
        <v>196</v>
      </c>
      <c r="C32" s="71" t="s">
        <v>97</v>
      </c>
      <c r="D32" s="71" t="s">
        <v>161</v>
      </c>
      <c r="E32" s="71" t="s">
        <v>143</v>
      </c>
    </row>
    <row r="33">
      <c r="A33" s="92">
        <v>14.0</v>
      </c>
      <c r="B33" s="93" t="s">
        <v>197</v>
      </c>
      <c r="C33" s="71" t="s">
        <v>97</v>
      </c>
      <c r="D33" s="71" t="s">
        <v>161</v>
      </c>
      <c r="E33" s="71" t="s">
        <v>143</v>
      </c>
    </row>
    <row r="34">
      <c r="A34" s="92">
        <v>15.0</v>
      </c>
      <c r="B34" s="93" t="s">
        <v>198</v>
      </c>
      <c r="C34" s="71" t="s">
        <v>135</v>
      </c>
      <c r="D34" s="71" t="s">
        <v>159</v>
      </c>
      <c r="E34" s="71" t="s">
        <v>148</v>
      </c>
    </row>
    <row r="35">
      <c r="A35" s="92">
        <v>16.0</v>
      </c>
      <c r="B35" s="93" t="s">
        <v>199</v>
      </c>
      <c r="C35" s="71" t="s">
        <v>97</v>
      </c>
      <c r="D35" s="71" t="s">
        <v>161</v>
      </c>
      <c r="E35" s="71" t="s">
        <v>143</v>
      </c>
    </row>
    <row r="36">
      <c r="A36" s="92">
        <v>17.0</v>
      </c>
      <c r="B36" s="93" t="s">
        <v>200</v>
      </c>
      <c r="C36" s="71" t="s">
        <v>132</v>
      </c>
      <c r="D36" s="71" t="s">
        <v>161</v>
      </c>
      <c r="E36" s="71" t="s">
        <v>148</v>
      </c>
    </row>
    <row r="37">
      <c r="A37" s="92">
        <v>18.0</v>
      </c>
      <c r="B37" s="93" t="s">
        <v>201</v>
      </c>
      <c r="C37" s="96" t="s">
        <v>97</v>
      </c>
      <c r="D37" s="96" t="s">
        <v>160</v>
      </c>
      <c r="E37" s="96" t="s">
        <v>148</v>
      </c>
    </row>
    <row r="38">
      <c r="A38" s="92">
        <v>19.0</v>
      </c>
      <c r="B38" s="93" t="s">
        <v>202</v>
      </c>
      <c r="C38" s="96" t="s">
        <v>132</v>
      </c>
      <c r="D38" s="71" t="s">
        <v>161</v>
      </c>
      <c r="E38" s="96" t="s">
        <v>148</v>
      </c>
    </row>
    <row r="39">
      <c r="A39" s="92">
        <v>20.0</v>
      </c>
      <c r="B39" s="93" t="s">
        <v>203</v>
      </c>
      <c r="C39" s="96" t="s">
        <v>97</v>
      </c>
      <c r="D39" s="96" t="s">
        <v>160</v>
      </c>
      <c r="E39" s="96" t="s">
        <v>148</v>
      </c>
    </row>
    <row r="40">
      <c r="A40" s="92">
        <v>21.0</v>
      </c>
      <c r="B40" s="93" t="s">
        <v>204</v>
      </c>
      <c r="C40" s="96" t="s">
        <v>96</v>
      </c>
      <c r="D40" s="96" t="s">
        <v>162</v>
      </c>
      <c r="E40" s="97" t="s">
        <v>191</v>
      </c>
      <c r="F40" s="46" t="s">
        <v>205</v>
      </c>
    </row>
    <row r="41">
      <c r="A41" s="92">
        <v>22.0</v>
      </c>
      <c r="B41" s="93" t="s">
        <v>206</v>
      </c>
      <c r="C41" s="96" t="s">
        <v>132</v>
      </c>
      <c r="D41" s="96" t="s">
        <v>161</v>
      </c>
      <c r="E41" s="96" t="s">
        <v>148</v>
      </c>
    </row>
    <row r="42">
      <c r="A42" s="92">
        <v>23.0</v>
      </c>
      <c r="B42" s="93" t="s">
        <v>207</v>
      </c>
      <c r="C42" s="96" t="s">
        <v>132</v>
      </c>
      <c r="D42" s="96" t="s">
        <v>94</v>
      </c>
      <c r="E42" s="96" t="s">
        <v>146</v>
      </c>
    </row>
    <row r="43">
      <c r="A43" s="92">
        <v>24.0</v>
      </c>
      <c r="B43" s="93" t="s">
        <v>208</v>
      </c>
      <c r="C43" s="96" t="s">
        <v>97</v>
      </c>
      <c r="D43" s="96" t="s">
        <v>161</v>
      </c>
      <c r="E43" s="96" t="s">
        <v>143</v>
      </c>
    </row>
    <row r="44">
      <c r="A44" s="92">
        <v>25.0</v>
      </c>
      <c r="B44" s="93" t="s">
        <v>209</v>
      </c>
      <c r="C44" s="96" t="s">
        <v>132</v>
      </c>
      <c r="D44" s="71" t="s">
        <v>160</v>
      </c>
      <c r="E44" s="96" t="s">
        <v>146</v>
      </c>
    </row>
    <row r="45">
      <c r="A45" s="92">
        <v>26.0</v>
      </c>
      <c r="B45" s="93" t="s">
        <v>210</v>
      </c>
      <c r="C45" s="96" t="s">
        <v>135</v>
      </c>
      <c r="D45" s="96" t="s">
        <v>161</v>
      </c>
      <c r="E45" s="96" t="s">
        <v>148</v>
      </c>
    </row>
    <row r="46">
      <c r="A46" s="92">
        <v>27.0</v>
      </c>
      <c r="B46" s="93" t="s">
        <v>211</v>
      </c>
      <c r="C46" s="96" t="s">
        <v>97</v>
      </c>
      <c r="D46" s="96" t="s">
        <v>162</v>
      </c>
      <c r="E46" s="97" t="s">
        <v>191</v>
      </c>
      <c r="F46" s="46" t="s">
        <v>212</v>
      </c>
    </row>
    <row r="47">
      <c r="A47" s="92">
        <v>28.0</v>
      </c>
      <c r="B47" s="93" t="s">
        <v>213</v>
      </c>
      <c r="C47" s="96" t="s">
        <v>97</v>
      </c>
      <c r="D47" s="96" t="s">
        <v>159</v>
      </c>
      <c r="E47" s="96" t="s">
        <v>146</v>
      </c>
    </row>
    <row r="48">
      <c r="A48" s="92">
        <v>29.0</v>
      </c>
      <c r="B48" s="93" t="s">
        <v>214</v>
      </c>
      <c r="C48" s="96" t="s">
        <v>132</v>
      </c>
      <c r="D48" s="96" t="s">
        <v>161</v>
      </c>
      <c r="E48" s="97" t="s">
        <v>191</v>
      </c>
      <c r="F48" s="46" t="s">
        <v>215</v>
      </c>
    </row>
    <row r="49">
      <c r="A49" s="92">
        <v>30.0</v>
      </c>
      <c r="B49" s="98"/>
      <c r="C49" s="98"/>
      <c r="D49" s="99"/>
      <c r="E49" s="98"/>
    </row>
    <row r="50">
      <c r="A50" s="92">
        <v>31.0</v>
      </c>
      <c r="B50" s="98"/>
      <c r="C50" s="98"/>
      <c r="D50" s="99"/>
      <c r="E50" s="98"/>
    </row>
    <row r="51">
      <c r="A51" s="92">
        <v>32.0</v>
      </c>
      <c r="B51" s="98"/>
      <c r="C51" s="98"/>
      <c r="D51" s="99"/>
      <c r="E51" s="98"/>
    </row>
    <row r="52">
      <c r="A52" s="92">
        <v>33.0</v>
      </c>
      <c r="B52" s="98"/>
      <c r="C52" s="98"/>
      <c r="D52" s="99"/>
      <c r="E52" s="98"/>
    </row>
    <row r="53">
      <c r="A53" s="92">
        <v>34.0</v>
      </c>
      <c r="B53" s="98"/>
      <c r="C53" s="98"/>
      <c r="D53" s="99"/>
      <c r="E53" s="98"/>
    </row>
  </sheetData>
  <autoFilter ref="$A$19:$F$53"/>
  <mergeCells count="3">
    <mergeCell ref="A5:B5"/>
    <mergeCell ref="E5:J5"/>
    <mergeCell ref="A12:B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75"/>
    <col customWidth="1" min="3" max="3" width="7.88"/>
    <col customWidth="1" min="4" max="4" width="38.0"/>
    <col customWidth="1" min="5" max="5" width="17.63"/>
    <col customWidth="1" min="10" max="10" width="6.75"/>
    <col customWidth="1" min="13" max="13" width="7.63"/>
  </cols>
  <sheetData>
    <row r="2">
      <c r="B2" s="37"/>
      <c r="C2" s="39"/>
      <c r="D2" s="39"/>
      <c r="E2" s="39"/>
      <c r="F2" s="39"/>
      <c r="G2" s="39"/>
      <c r="H2" s="39"/>
      <c r="I2" s="39"/>
      <c r="J2" s="40"/>
    </row>
    <row r="3">
      <c r="B3" s="100"/>
      <c r="C3" s="101"/>
      <c r="D3" s="102"/>
      <c r="E3" s="32"/>
      <c r="F3" s="32"/>
      <c r="G3" s="14"/>
      <c r="H3" s="14"/>
      <c r="I3" s="14"/>
      <c r="J3" s="16"/>
    </row>
    <row r="4">
      <c r="B4" s="100"/>
      <c r="C4" s="101"/>
      <c r="D4" s="102"/>
      <c r="E4" s="32"/>
      <c r="F4" s="32"/>
      <c r="G4" s="14"/>
      <c r="H4" s="14"/>
      <c r="I4" s="14"/>
      <c r="J4" s="16"/>
    </row>
    <row r="5">
      <c r="B5" s="100"/>
      <c r="C5" s="17" t="s">
        <v>33</v>
      </c>
      <c r="J5" s="16"/>
    </row>
    <row r="6">
      <c r="B6" s="100"/>
      <c r="C6" s="14"/>
      <c r="D6" s="14"/>
      <c r="E6" s="14"/>
      <c r="F6" s="14"/>
      <c r="G6" s="14"/>
      <c r="H6" s="14"/>
      <c r="I6" s="14"/>
      <c r="J6" s="16"/>
    </row>
    <row r="7">
      <c r="B7" s="100"/>
      <c r="C7" s="18" t="s">
        <v>34</v>
      </c>
      <c r="D7" s="14" t="s">
        <v>35</v>
      </c>
      <c r="E7" s="14"/>
      <c r="F7" s="14"/>
      <c r="G7" s="14"/>
      <c r="H7" s="14"/>
      <c r="I7" s="14"/>
      <c r="J7" s="16"/>
    </row>
    <row r="8">
      <c r="B8" s="100"/>
      <c r="C8" s="20" t="s">
        <v>36</v>
      </c>
      <c r="D8" s="19" t="s">
        <v>37</v>
      </c>
      <c r="E8" s="14"/>
      <c r="F8" s="14"/>
      <c r="G8" s="14"/>
      <c r="H8" s="14"/>
      <c r="I8" s="14"/>
      <c r="J8" s="16"/>
    </row>
    <row r="9">
      <c r="B9" s="100"/>
      <c r="C9" s="21"/>
      <c r="D9" s="14"/>
      <c r="E9" s="14"/>
      <c r="F9" s="14"/>
      <c r="G9" s="14"/>
      <c r="H9" s="14"/>
      <c r="I9" s="14"/>
      <c r="J9" s="16"/>
    </row>
    <row r="10">
      <c r="B10" s="100"/>
      <c r="G10" s="46" t="s">
        <v>216</v>
      </c>
      <c r="J10" s="16"/>
    </row>
    <row r="11">
      <c r="B11" s="100"/>
      <c r="C11" s="103" t="s">
        <v>217</v>
      </c>
      <c r="D11" s="23" t="s">
        <v>218</v>
      </c>
      <c r="E11" s="23" t="s">
        <v>219</v>
      </c>
      <c r="F11" s="23" t="s">
        <v>220</v>
      </c>
      <c r="G11" s="23" t="s">
        <v>221</v>
      </c>
      <c r="H11" s="23" t="s">
        <v>222</v>
      </c>
      <c r="I11" s="23" t="s">
        <v>223</v>
      </c>
      <c r="J11" s="104"/>
      <c r="K11" s="105"/>
    </row>
    <row r="12">
      <c r="B12" s="100"/>
      <c r="C12" s="26">
        <v>1.1</v>
      </c>
      <c r="D12" s="14" t="str">
        <f>vlookup(C12,'WBS Scratch Paper'!$D$36:$I$65,2,false)</f>
        <v>Funding for Project</v>
      </c>
      <c r="E12" s="55" t="s">
        <v>224</v>
      </c>
      <c r="F12" s="28">
        <v>3.0</v>
      </c>
      <c r="G12" s="106">
        <f>vlookup(C12,'WBS Scratch Paper'!$D$36:$I$65,5,false)</f>
        <v>10</v>
      </c>
      <c r="H12" s="28">
        <v>30.0</v>
      </c>
      <c r="I12" s="107">
        <f t="shared" ref="I12:I31" si="1">(F12+(4*G12)+H12)/6</f>
        <v>12.16666667</v>
      </c>
      <c r="J12" s="108"/>
    </row>
    <row r="13">
      <c r="B13" s="100"/>
      <c r="C13" s="26">
        <v>1.2</v>
      </c>
      <c r="D13" s="14" t="str">
        <f>vlookup(C13,'WBS Scratch Paper'!$D$36:$I$65,2,false)</f>
        <v>Design Development</v>
      </c>
      <c r="E13" s="55">
        <v>1.1</v>
      </c>
      <c r="F13" s="28">
        <v>10.0</v>
      </c>
      <c r="G13" s="106">
        <f>vlookup(C13,'WBS Scratch Paper'!$D$36:$I$65,5,false)</f>
        <v>10</v>
      </c>
      <c r="H13" s="28">
        <v>25.0</v>
      </c>
      <c r="I13" s="107">
        <f t="shared" si="1"/>
        <v>12.5</v>
      </c>
      <c r="J13" s="108"/>
    </row>
    <row r="14">
      <c r="B14" s="100"/>
      <c r="C14" s="26">
        <v>1.3</v>
      </c>
      <c r="D14" s="14" t="str">
        <f>vlookup(C14,'WBS Scratch Paper'!$D$36:$I$65,2,false)</f>
        <v>Drawings/Coordination with engineer</v>
      </c>
      <c r="E14" s="55">
        <v>1.2</v>
      </c>
      <c r="F14" s="28">
        <v>12.0</v>
      </c>
      <c r="G14" s="106">
        <f>vlookup(C14,'WBS Scratch Paper'!$D$36:$I$65,5,false)</f>
        <v>20</v>
      </c>
      <c r="H14" s="28">
        <v>26.0</v>
      </c>
      <c r="I14" s="107">
        <f t="shared" si="1"/>
        <v>19.66666667</v>
      </c>
      <c r="J14" s="108"/>
    </row>
    <row r="15">
      <c r="B15" s="100"/>
      <c r="C15" s="26">
        <v>1.4</v>
      </c>
      <c r="D15" s="14" t="str">
        <f>vlookup(C15,'WBS Scratch Paper'!$D$36:$I$65,2,false)</f>
        <v>Vendor and Sub-Contractor Contracts</v>
      </c>
      <c r="E15" s="55">
        <v>1.3</v>
      </c>
      <c r="F15" s="28">
        <v>3.0</v>
      </c>
      <c r="G15" s="106">
        <f>vlookup(C15,'WBS Scratch Paper'!$D$36:$I$65,5,false)</f>
        <v>20</v>
      </c>
      <c r="H15" s="28">
        <v>22.0</v>
      </c>
      <c r="I15" s="107">
        <f t="shared" si="1"/>
        <v>17.5</v>
      </c>
      <c r="J15" s="108"/>
    </row>
    <row r="16">
      <c r="B16" s="100"/>
      <c r="C16" s="26">
        <v>2.1</v>
      </c>
      <c r="D16" s="14" t="str">
        <f>vlookup(C16,'WBS Scratch Paper'!$D$36:$I$65,2,false)</f>
        <v>Permits</v>
      </c>
      <c r="E16" s="55">
        <v>1.3</v>
      </c>
      <c r="F16" s="28">
        <v>5.0</v>
      </c>
      <c r="G16" s="109">
        <v>35.0</v>
      </c>
      <c r="H16" s="28">
        <v>120.0</v>
      </c>
      <c r="I16" s="107">
        <f t="shared" si="1"/>
        <v>44.16666667</v>
      </c>
      <c r="J16" s="108"/>
    </row>
    <row r="17">
      <c r="B17" s="100"/>
      <c r="C17" s="26">
        <v>3.1</v>
      </c>
      <c r="D17" s="14" t="str">
        <f>vlookup(C17,'WBS Scratch Paper'!$D$36:$I$65,2,false)</f>
        <v>Owner orders materials and appliances</v>
      </c>
      <c r="E17" s="55">
        <v>1.3</v>
      </c>
      <c r="F17" s="28">
        <v>15.0</v>
      </c>
      <c r="G17" s="106">
        <f>vlookup(C17,'WBS Scratch Paper'!$D$36:$I$65,5,false)</f>
        <v>30</v>
      </c>
      <c r="H17" s="28">
        <v>45.0</v>
      </c>
      <c r="I17" s="107">
        <f t="shared" si="1"/>
        <v>30</v>
      </c>
      <c r="J17" s="108"/>
    </row>
    <row r="18">
      <c r="B18" s="100"/>
      <c r="C18" s="26">
        <v>3.2</v>
      </c>
      <c r="D18" s="14" t="str">
        <f>vlookup(C18,'WBS Scratch Paper'!$D$36:$I$65,2,false)</f>
        <v>Owner vendor measures and orders cabinets</v>
      </c>
      <c r="E18" s="55">
        <v>5.3</v>
      </c>
      <c r="F18" s="28">
        <v>20.0</v>
      </c>
      <c r="G18" s="106">
        <f>vlookup(C18,'WBS Scratch Paper'!$D$36:$I$65,5,false)</f>
        <v>25</v>
      </c>
      <c r="H18" s="28">
        <v>30.0</v>
      </c>
      <c r="I18" s="107">
        <f t="shared" si="1"/>
        <v>25</v>
      </c>
      <c r="J18" s="108"/>
    </row>
    <row r="19">
      <c r="B19" s="100"/>
      <c r="C19" s="26">
        <v>3.3</v>
      </c>
      <c r="D19" s="14" t="str">
        <f>vlookup(C19,'WBS Scratch Paper'!$D$36:$I$65,2,false)</f>
        <v>Owner selects and orders countertops</v>
      </c>
      <c r="E19" s="55">
        <v>5.5</v>
      </c>
      <c r="F19" s="28">
        <v>4.0</v>
      </c>
      <c r="G19" s="106">
        <f>vlookup(C19,'WBS Scratch Paper'!$D$36:$I$65,5,false)</f>
        <v>5</v>
      </c>
      <c r="H19" s="28">
        <v>6.0</v>
      </c>
      <c r="I19" s="107">
        <f t="shared" si="1"/>
        <v>5</v>
      </c>
      <c r="J19" s="108"/>
    </row>
    <row r="20">
      <c r="B20" s="100"/>
      <c r="C20" s="26">
        <v>4.1</v>
      </c>
      <c r="D20" s="14" t="str">
        <f>vlookup(C20,'WBS Scratch Paper'!$D$36:$I$65,2,false)</f>
        <v>Demolition</v>
      </c>
      <c r="E20" s="55" t="s">
        <v>225</v>
      </c>
      <c r="F20" s="28">
        <v>4.0</v>
      </c>
      <c r="G20" s="106">
        <f>vlookup(C20,'WBS Scratch Paper'!$D$36:$I$65,5,false)</f>
        <v>5</v>
      </c>
      <c r="H20" s="28">
        <v>5.0</v>
      </c>
      <c r="I20" s="107">
        <f t="shared" si="1"/>
        <v>4.833333333</v>
      </c>
      <c r="J20" s="108"/>
    </row>
    <row r="21">
      <c r="B21" s="100"/>
      <c r="C21" s="26">
        <v>5.1</v>
      </c>
      <c r="D21" s="14" t="str">
        <f>vlookup(C21,'WBS Scratch Paper'!$D$36:$I$65,2,false)</f>
        <v>Framing</v>
      </c>
      <c r="E21" s="55">
        <v>4.1</v>
      </c>
      <c r="F21" s="28">
        <v>3.0</v>
      </c>
      <c r="G21" s="106">
        <f>vlookup(C21,'WBS Scratch Paper'!$D$36:$I$65,5,false)</f>
        <v>5</v>
      </c>
      <c r="H21" s="28">
        <v>6.0</v>
      </c>
      <c r="I21" s="107">
        <f t="shared" si="1"/>
        <v>4.833333333</v>
      </c>
      <c r="J21" s="108"/>
    </row>
    <row r="22">
      <c r="B22" s="100"/>
      <c r="C22" s="26">
        <v>5.2</v>
      </c>
      <c r="D22" s="14" t="str">
        <f>vlookup(C22,'WBS Scratch Paper'!$D$36:$I$65,2,false)</f>
        <v>Rough Electrical and Plumbing</v>
      </c>
      <c r="E22" s="55">
        <v>5.1</v>
      </c>
      <c r="F22" s="28">
        <v>8.0</v>
      </c>
      <c r="G22" s="106">
        <f>vlookup(C22,'WBS Scratch Paper'!$D$36:$I$65,5,false)</f>
        <v>10</v>
      </c>
      <c r="H22" s="28">
        <v>13.0</v>
      </c>
      <c r="I22" s="107">
        <f t="shared" si="1"/>
        <v>10.16666667</v>
      </c>
      <c r="J22" s="108"/>
    </row>
    <row r="23">
      <c r="B23" s="100"/>
      <c r="C23" s="26">
        <v>5.3</v>
      </c>
      <c r="D23" s="14" t="str">
        <f>vlookup(C23,'WBS Scratch Paper'!$D$36:$I$65,2,false)</f>
        <v>Drywall</v>
      </c>
      <c r="E23" s="55">
        <v>5.2</v>
      </c>
      <c r="F23" s="28">
        <v>1.0</v>
      </c>
      <c r="G23" s="106">
        <f>vlookup(C23,'WBS Scratch Paper'!$D$36:$I$65,5,false)</f>
        <v>5</v>
      </c>
      <c r="H23" s="28">
        <v>6.0</v>
      </c>
      <c r="I23" s="107">
        <f t="shared" si="1"/>
        <v>4.5</v>
      </c>
      <c r="J23" s="108"/>
    </row>
    <row r="24">
      <c r="B24" s="100"/>
      <c r="C24" s="26">
        <v>5.4</v>
      </c>
      <c r="D24" s="14" t="str">
        <f>vlookup(C24,'WBS Scratch Paper'!$D$36:$I$65,2,false)</f>
        <v>Install flooring</v>
      </c>
      <c r="E24" s="55" t="s">
        <v>226</v>
      </c>
      <c r="F24" s="28">
        <v>2.0</v>
      </c>
      <c r="G24" s="106">
        <f>vlookup(C24,'WBS Scratch Paper'!$D$36:$I$65,5,false)</f>
        <v>5</v>
      </c>
      <c r="H24" s="28">
        <v>5.0</v>
      </c>
      <c r="I24" s="107">
        <f t="shared" si="1"/>
        <v>4.5</v>
      </c>
      <c r="J24" s="108"/>
    </row>
    <row r="25">
      <c r="B25" s="100"/>
      <c r="C25" s="26">
        <v>5.5</v>
      </c>
      <c r="D25" s="14" t="str">
        <f>vlookup(C25,'WBS Scratch Paper'!$D$36:$I$65,2,false)</f>
        <v>Install Cabinets </v>
      </c>
      <c r="E25" s="31" t="s">
        <v>227</v>
      </c>
      <c r="F25" s="28">
        <v>4.0</v>
      </c>
      <c r="G25" s="106">
        <f>vlookup(C25,'WBS Scratch Paper'!$D$36:$I$65,5,false)</f>
        <v>7</v>
      </c>
      <c r="H25" s="28">
        <v>8.0</v>
      </c>
      <c r="I25" s="107">
        <f t="shared" si="1"/>
        <v>6.666666667</v>
      </c>
      <c r="J25" s="108"/>
      <c r="K25" s="14"/>
    </row>
    <row r="26">
      <c r="B26" s="100"/>
      <c r="C26" s="26">
        <v>5.6</v>
      </c>
      <c r="D26" s="14" t="str">
        <f>vlookup(C26,'WBS Scratch Paper'!$D$36:$I$65,2,false)</f>
        <v>Install Countertops</v>
      </c>
      <c r="E26" s="55">
        <v>3.3</v>
      </c>
      <c r="F26" s="28">
        <v>2.0</v>
      </c>
      <c r="G26" s="106">
        <f>vlookup(C26,'WBS Scratch Paper'!$D$36:$I$65,5,false)</f>
        <v>2</v>
      </c>
      <c r="H26" s="28">
        <v>3.0</v>
      </c>
      <c r="I26" s="107">
        <f t="shared" si="1"/>
        <v>2.166666667</v>
      </c>
      <c r="J26" s="108"/>
    </row>
    <row r="27">
      <c r="B27" s="100"/>
      <c r="C27" s="26">
        <v>5.7</v>
      </c>
      <c r="D27" s="14" t="str">
        <f>vlookup(C27,'WBS Scratch Paper'!$D$36:$I$65,2,false)</f>
        <v>Backsplash tile</v>
      </c>
      <c r="E27" s="55">
        <v>5.6</v>
      </c>
      <c r="F27" s="28">
        <v>2.0</v>
      </c>
      <c r="G27" s="106">
        <f>vlookup(C27,'WBS Scratch Paper'!$D$36:$I$65,5,false)</f>
        <v>3</v>
      </c>
      <c r="H27" s="28">
        <v>4.0</v>
      </c>
      <c r="I27" s="107">
        <f t="shared" si="1"/>
        <v>3</v>
      </c>
      <c r="J27" s="108"/>
    </row>
    <row r="28">
      <c r="B28" s="100"/>
      <c r="C28" s="26">
        <v>5.8</v>
      </c>
      <c r="D28" s="14" t="str">
        <f>vlookup(C28,'WBS Scratch Paper'!$D$36:$I$65,2,false)</f>
        <v>Finished Electrical and Plumbing</v>
      </c>
      <c r="E28" s="55">
        <v>5.7</v>
      </c>
      <c r="F28" s="28">
        <v>2.0</v>
      </c>
      <c r="G28" s="106">
        <f>vlookup(C28,'WBS Scratch Paper'!$D$36:$I$65,5,false)</f>
        <v>5</v>
      </c>
      <c r="H28" s="28">
        <v>5.0</v>
      </c>
      <c r="I28" s="107">
        <f t="shared" si="1"/>
        <v>4.5</v>
      </c>
      <c r="J28" s="108"/>
    </row>
    <row r="29">
      <c r="B29" s="100"/>
      <c r="C29" s="26">
        <v>6.1</v>
      </c>
      <c r="D29" s="14" t="str">
        <f>vlookup(C29,'WBS Scratch Paper'!$D$36:$I$65,2,false)</f>
        <v>Trims</v>
      </c>
      <c r="E29" s="55">
        <v>5.7</v>
      </c>
      <c r="F29" s="28">
        <v>1.0</v>
      </c>
      <c r="G29" s="106">
        <f>vlookup(C29,'WBS Scratch Paper'!$D$36:$I$65,5,false)</f>
        <v>2</v>
      </c>
      <c r="H29" s="28">
        <v>2.0</v>
      </c>
      <c r="I29" s="107">
        <f t="shared" si="1"/>
        <v>1.833333333</v>
      </c>
      <c r="J29" s="108"/>
    </row>
    <row r="30">
      <c r="B30" s="100"/>
      <c r="C30" s="26">
        <v>6.2</v>
      </c>
      <c r="D30" s="14" t="str">
        <f>vlookup(C30,'WBS Scratch Paper'!$D$36:$I$65,2,false)</f>
        <v>Paint</v>
      </c>
      <c r="E30" s="55">
        <v>6.1</v>
      </c>
      <c r="F30" s="28">
        <v>1.0</v>
      </c>
      <c r="G30" s="106">
        <f>vlookup(C30,'WBS Scratch Paper'!$D$36:$I$65,5,false)</f>
        <v>5</v>
      </c>
      <c r="H30" s="28">
        <v>7.0</v>
      </c>
      <c r="I30" s="107">
        <f t="shared" si="1"/>
        <v>4.666666667</v>
      </c>
      <c r="J30" s="108"/>
    </row>
    <row r="31">
      <c r="B31" s="100"/>
      <c r="C31" s="26">
        <v>6.3</v>
      </c>
      <c r="D31" s="14" t="str">
        <f>vlookup(C31,'WBS Scratch Paper'!$D$36:$I$65,2,false)</f>
        <v>Final Inspections</v>
      </c>
      <c r="E31" s="55">
        <v>5.8</v>
      </c>
      <c r="F31" s="28">
        <v>1.0</v>
      </c>
      <c r="G31" s="106">
        <f>vlookup(C31,'WBS Scratch Paper'!$D$36:$I$65,5,false)</f>
        <v>3</v>
      </c>
      <c r="H31" s="28">
        <v>5.0</v>
      </c>
      <c r="I31" s="107">
        <f t="shared" si="1"/>
        <v>3</v>
      </c>
      <c r="J31" s="108"/>
    </row>
    <row r="32">
      <c r="B32" s="100"/>
      <c r="C32" s="21"/>
      <c r="D32" s="19" t="s">
        <v>228</v>
      </c>
      <c r="E32" s="55" t="s">
        <v>229</v>
      </c>
      <c r="F32" s="14">
        <f t="shared" ref="F32:I32" si="2">sum(F12:F31)</f>
        <v>103</v>
      </c>
      <c r="G32" s="14">
        <f t="shared" si="2"/>
        <v>212</v>
      </c>
      <c r="H32" s="14">
        <f t="shared" si="2"/>
        <v>373</v>
      </c>
      <c r="I32" s="110">
        <f t="shared" si="2"/>
        <v>220.6666667</v>
      </c>
      <c r="J32" s="104"/>
    </row>
    <row r="33">
      <c r="B33" s="100"/>
      <c r="C33" s="21"/>
      <c r="D33" s="14"/>
      <c r="E33" s="26"/>
      <c r="F33" s="14"/>
      <c r="G33" s="14"/>
      <c r="H33" s="14"/>
      <c r="I33" s="14"/>
      <c r="J33" s="16"/>
    </row>
    <row r="34">
      <c r="B34" s="100"/>
      <c r="C34" s="21"/>
      <c r="D34" s="14"/>
      <c r="E34" s="26"/>
      <c r="F34" s="14"/>
      <c r="G34" s="14"/>
      <c r="H34" s="14"/>
      <c r="I34" s="14"/>
      <c r="J34" s="16"/>
    </row>
    <row r="35">
      <c r="B35" s="100"/>
      <c r="F35" s="14"/>
      <c r="G35" s="14"/>
      <c r="H35" s="14"/>
      <c r="I35" s="14"/>
      <c r="J35" s="16"/>
    </row>
    <row r="36">
      <c r="B36" s="100"/>
      <c r="C36" s="21"/>
      <c r="D36" s="14"/>
      <c r="E36" s="26"/>
      <c r="F36" s="14"/>
      <c r="G36" s="14"/>
      <c r="H36" s="14"/>
      <c r="I36" s="14"/>
      <c r="J36" s="16"/>
    </row>
    <row r="37">
      <c r="B37" s="100"/>
      <c r="C37" s="21"/>
      <c r="D37" s="14"/>
      <c r="E37" s="33"/>
      <c r="F37" s="14"/>
      <c r="G37" s="14"/>
      <c r="H37" s="14"/>
      <c r="I37" s="19"/>
      <c r="J37" s="16"/>
    </row>
    <row r="38">
      <c r="B38" s="100"/>
      <c r="C38" s="21"/>
      <c r="D38" s="14"/>
      <c r="E38" s="33"/>
      <c r="F38" s="14"/>
      <c r="G38" s="14"/>
      <c r="H38" s="14"/>
      <c r="I38" s="14"/>
      <c r="J38" s="16"/>
    </row>
    <row r="39">
      <c r="B39" s="100"/>
      <c r="C39" s="21"/>
      <c r="D39" s="14"/>
      <c r="E39" s="14"/>
      <c r="F39" s="14"/>
      <c r="G39" s="14"/>
      <c r="H39" s="14"/>
      <c r="I39" s="14"/>
      <c r="J39" s="16"/>
    </row>
    <row r="40">
      <c r="B40" s="100"/>
      <c r="C40" s="14"/>
      <c r="D40" s="14"/>
      <c r="E40" s="14"/>
      <c r="F40" s="14"/>
      <c r="G40" s="14"/>
      <c r="H40" s="14"/>
      <c r="I40" s="14"/>
      <c r="J40" s="16"/>
    </row>
    <row r="41">
      <c r="B41" s="100"/>
      <c r="C41" s="14"/>
      <c r="D41" s="14"/>
      <c r="E41" s="14"/>
      <c r="F41" s="14"/>
      <c r="G41" s="14"/>
      <c r="H41" s="14"/>
      <c r="I41" s="14"/>
      <c r="J41" s="16"/>
    </row>
    <row r="42">
      <c r="B42" s="100"/>
      <c r="C42" s="29"/>
      <c r="D42" s="14"/>
      <c r="E42" s="14"/>
      <c r="F42" s="14"/>
      <c r="G42" s="14"/>
      <c r="H42" s="14"/>
      <c r="I42" s="14"/>
      <c r="J42" s="16"/>
    </row>
    <row r="43">
      <c r="B43" s="100"/>
      <c r="C43" s="29"/>
      <c r="D43" s="14"/>
      <c r="E43" s="14"/>
      <c r="F43" s="14"/>
      <c r="G43" s="14"/>
      <c r="H43" s="14"/>
      <c r="I43" s="14"/>
      <c r="J43" s="16"/>
    </row>
    <row r="44">
      <c r="B44" s="100"/>
      <c r="C44" s="30"/>
      <c r="D44" s="14"/>
      <c r="E44" s="14"/>
      <c r="F44" s="14"/>
      <c r="G44" s="14"/>
      <c r="H44" s="14"/>
      <c r="I44" s="14"/>
      <c r="J44" s="16"/>
    </row>
    <row r="45">
      <c r="B45" s="111"/>
      <c r="C45" s="15"/>
      <c r="D45" s="15"/>
      <c r="E45" s="15"/>
      <c r="F45" s="15"/>
      <c r="G45" s="15"/>
      <c r="H45" s="15"/>
      <c r="I45" s="15"/>
      <c r="J45" s="36"/>
    </row>
    <row r="50">
      <c r="C50" s="26"/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</sheetData>
  <mergeCells count="1">
    <mergeCell ref="C5:I5"/>
  </mergeCells>
  <drawing r:id="rId1"/>
</worksheet>
</file>