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-901\solutions\"/>
    </mc:Choice>
  </mc:AlternateContent>
  <xr:revisionPtr revIDLastSave="0" documentId="13_ncr:1_{584A46CD-3010-45A6-8352-B7E2AD80A76F}" xr6:coauthVersionLast="47" xr6:coauthVersionMax="47" xr10:uidLastSave="{00000000-0000-0000-0000-000000000000}"/>
  <bookViews>
    <workbookView xWindow="-98" yWindow="-98" windowWidth="21795" windowHeight="13875" activeTab="5" xr2:uid="{C5B93B0A-80ED-4B96-90E1-BAB72D3F6422}"/>
  </bookViews>
  <sheets>
    <sheet name="Exercise 6.1" sheetId="1" r:id="rId1"/>
    <sheet name="Exercise 6.2" sheetId="2" r:id="rId2"/>
    <sheet name="Exercise 6.3" sheetId="3" r:id="rId3"/>
    <sheet name="Exercise 6.4" sheetId="4" r:id="rId4"/>
    <sheet name="Exercise 6.5" sheetId="7" r:id="rId5"/>
    <sheet name="Exercise 6.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8" l="1"/>
  <c r="B85" i="8"/>
  <c r="B84" i="8"/>
  <c r="B78" i="8"/>
  <c r="B77" i="8"/>
  <c r="B76" i="8"/>
  <c r="B75" i="8"/>
  <c r="D26" i="8"/>
  <c r="E26" i="8"/>
  <c r="F26" i="8"/>
  <c r="G26" i="8"/>
  <c r="C26" i="8"/>
  <c r="D20" i="8"/>
  <c r="E20" i="8"/>
  <c r="F20" i="8"/>
  <c r="G20" i="8"/>
  <c r="D22" i="8"/>
  <c r="D39" i="8" s="1"/>
  <c r="E22" i="8"/>
  <c r="E39" i="8" s="1"/>
  <c r="F22" i="8"/>
  <c r="F39" i="8" s="1"/>
  <c r="G22" i="8"/>
  <c r="G39" i="8" s="1"/>
  <c r="D23" i="8"/>
  <c r="E23" i="8"/>
  <c r="F23" i="8"/>
  <c r="G23" i="8"/>
  <c r="D24" i="8"/>
  <c r="E24" i="8"/>
  <c r="F24" i="8"/>
  <c r="G24" i="8"/>
  <c r="D25" i="8"/>
  <c r="E25" i="8"/>
  <c r="F25" i="8"/>
  <c r="G25" i="8"/>
  <c r="B46" i="8"/>
  <c r="B41" i="4"/>
  <c r="B29" i="7"/>
  <c r="B30" i="7" s="1"/>
  <c r="B39" i="8"/>
  <c r="C38" i="8"/>
  <c r="D38" i="8"/>
  <c r="E38" i="8"/>
  <c r="F38" i="8"/>
  <c r="G38" i="8"/>
  <c r="C39" i="8"/>
  <c r="C40" i="8"/>
  <c r="D40" i="8"/>
  <c r="E40" i="8"/>
  <c r="F40" i="8"/>
  <c r="G40" i="8"/>
  <c r="B40" i="8"/>
  <c r="B38" i="8"/>
  <c r="C22" i="8"/>
  <c r="C20" i="8"/>
  <c r="C23" i="8"/>
  <c r="B64" i="8"/>
  <c r="C64" i="8" s="1"/>
  <c r="D64" i="8" s="1"/>
  <c r="E64" i="8" s="1"/>
  <c r="F64" i="8" s="1"/>
  <c r="G64" i="8" s="1"/>
  <c r="C27" i="8"/>
  <c r="C24" i="8"/>
  <c r="B9" i="8"/>
  <c r="C8" i="8"/>
  <c r="B36" i="7"/>
  <c r="B24" i="7"/>
  <c r="B23" i="7"/>
  <c r="B22" i="7"/>
  <c r="B20" i="7"/>
  <c r="H20" i="7"/>
  <c r="D18" i="7"/>
  <c r="D22" i="7" s="1"/>
  <c r="E18" i="7"/>
  <c r="E22" i="7" s="1"/>
  <c r="F18" i="7"/>
  <c r="F22" i="7" s="1"/>
  <c r="G18" i="7"/>
  <c r="G22" i="7" s="1"/>
  <c r="H18" i="7"/>
  <c r="C18" i="7"/>
  <c r="C22" i="7" s="1"/>
  <c r="B46" i="7"/>
  <c r="C46" i="7" s="1"/>
  <c r="D46" i="7" s="1"/>
  <c r="E46" i="7" s="1"/>
  <c r="F46" i="7" s="1"/>
  <c r="G46" i="7" s="1"/>
  <c r="H46" i="7" s="1"/>
  <c r="B8" i="7"/>
  <c r="H6" i="7"/>
  <c r="H19" i="7" s="1"/>
  <c r="G6" i="7"/>
  <c r="G19" i="7" s="1"/>
  <c r="F6" i="7"/>
  <c r="F19" i="7" s="1"/>
  <c r="E6" i="7"/>
  <c r="E19" i="7" s="1"/>
  <c r="D6" i="7"/>
  <c r="D19" i="7" s="1"/>
  <c r="C6" i="7"/>
  <c r="C19" i="7" s="1"/>
  <c r="D59" i="4"/>
  <c r="E59" i="4"/>
  <c r="F59" i="4"/>
  <c r="G59" i="4"/>
  <c r="H59" i="4"/>
  <c r="C59" i="4"/>
  <c r="D58" i="4"/>
  <c r="E58" i="4"/>
  <c r="F58" i="4"/>
  <c r="G58" i="4"/>
  <c r="H58" i="4"/>
  <c r="B59" i="4"/>
  <c r="D50" i="4"/>
  <c r="E50" i="4"/>
  <c r="F50" i="4"/>
  <c r="F51" i="4" s="1"/>
  <c r="G50" i="4"/>
  <c r="G51" i="4" s="1"/>
  <c r="H50" i="4"/>
  <c r="H51" i="4" s="1"/>
  <c r="D51" i="4"/>
  <c r="E51" i="4"/>
  <c r="C43" i="4"/>
  <c r="D43" i="4"/>
  <c r="E43" i="4"/>
  <c r="F43" i="4"/>
  <c r="G43" i="4"/>
  <c r="H43" i="4"/>
  <c r="B43" i="4"/>
  <c r="H42" i="4"/>
  <c r="H36" i="4"/>
  <c r="D33" i="4"/>
  <c r="E33" i="4"/>
  <c r="F33" i="4"/>
  <c r="G33" i="4"/>
  <c r="D34" i="4"/>
  <c r="E34" i="4"/>
  <c r="F34" i="4"/>
  <c r="G34" i="4"/>
  <c r="H34" i="4"/>
  <c r="D35" i="4"/>
  <c r="E35" i="4"/>
  <c r="F35" i="4"/>
  <c r="G35" i="4"/>
  <c r="C35" i="4"/>
  <c r="C34" i="4"/>
  <c r="C33" i="4"/>
  <c r="B33" i="4"/>
  <c r="D19" i="4"/>
  <c r="E19" i="4"/>
  <c r="F19" i="4"/>
  <c r="G19" i="4"/>
  <c r="H19" i="4"/>
  <c r="C19" i="4"/>
  <c r="D18" i="4"/>
  <c r="E18" i="4"/>
  <c r="F18" i="4"/>
  <c r="G18" i="4"/>
  <c r="H18" i="4"/>
  <c r="C18" i="4"/>
  <c r="B8" i="4"/>
  <c r="H6" i="4"/>
  <c r="G6" i="4"/>
  <c r="G20" i="4" s="1"/>
  <c r="F6" i="4"/>
  <c r="F20" i="4" s="1"/>
  <c r="E6" i="4"/>
  <c r="E20" i="4" s="1"/>
  <c r="D6" i="4"/>
  <c r="D20" i="4" s="1"/>
  <c r="C6" i="4"/>
  <c r="C20" i="4" s="1"/>
  <c r="C21" i="4" s="1"/>
  <c r="C22" i="4" s="1"/>
  <c r="E27" i="8" l="1"/>
  <c r="E28" i="8" s="1"/>
  <c r="E54" i="8" s="1"/>
  <c r="D8" i="8"/>
  <c r="E8" i="8" s="1"/>
  <c r="C9" i="8"/>
  <c r="C46" i="8" s="1"/>
  <c r="C25" i="8"/>
  <c r="C41" i="8"/>
  <c r="C47" i="8" s="1"/>
  <c r="F27" i="8"/>
  <c r="F28" i="8" s="1"/>
  <c r="F54" i="8" s="1"/>
  <c r="C28" i="8"/>
  <c r="C54" i="8" s="1"/>
  <c r="G41" i="8"/>
  <c r="G47" i="8" s="1"/>
  <c r="B41" i="8"/>
  <c r="B47" i="8" s="1"/>
  <c r="B48" i="8" s="1"/>
  <c r="C7" i="7"/>
  <c r="D7" i="7"/>
  <c r="D8" i="7" s="1"/>
  <c r="D29" i="7" s="1"/>
  <c r="D30" i="7" s="1"/>
  <c r="C23" i="7"/>
  <c r="C24" i="7" s="1"/>
  <c r="C36" i="7" s="1"/>
  <c r="B31" i="7"/>
  <c r="B37" i="7" s="1"/>
  <c r="B38" i="7" s="1"/>
  <c r="B45" i="7" s="1"/>
  <c r="B47" i="7" s="1"/>
  <c r="C8" i="7"/>
  <c r="C29" i="7" s="1"/>
  <c r="C30" i="7" s="1"/>
  <c r="D60" i="4"/>
  <c r="F21" i="4"/>
  <c r="F22" i="4" s="1"/>
  <c r="B35" i="4"/>
  <c r="B36" i="4" s="1"/>
  <c r="B42" i="4" s="1"/>
  <c r="C7" i="4"/>
  <c r="C8" i="4" s="1"/>
  <c r="C41" i="4" s="1"/>
  <c r="D21" i="4"/>
  <c r="D22" i="4" s="1"/>
  <c r="G21" i="4"/>
  <c r="E21" i="4"/>
  <c r="C23" i="4"/>
  <c r="C49" i="4" s="1"/>
  <c r="C36" i="4"/>
  <c r="C42" i="4" s="1"/>
  <c r="D36" i="4"/>
  <c r="D42" i="4" s="1"/>
  <c r="E36" i="4"/>
  <c r="E42" i="4" s="1"/>
  <c r="F36" i="4"/>
  <c r="F42" i="4" s="1"/>
  <c r="H20" i="4"/>
  <c r="H21" i="4" s="1"/>
  <c r="H22" i="4" s="1"/>
  <c r="G36" i="4"/>
  <c r="G42" i="4" s="1"/>
  <c r="F41" i="8" l="1"/>
  <c r="F47" i="8" s="1"/>
  <c r="D9" i="8"/>
  <c r="D46" i="8" s="1"/>
  <c r="D27" i="8"/>
  <c r="D28" i="8" s="1"/>
  <c r="D54" i="8" s="1"/>
  <c r="E41" i="8"/>
  <c r="E47" i="8" s="1"/>
  <c r="C48" i="8"/>
  <c r="D41" i="8"/>
  <c r="D47" i="8" s="1"/>
  <c r="B49" i="8"/>
  <c r="B56" i="8" s="1"/>
  <c r="B63" i="8" s="1"/>
  <c r="B65" i="8" s="1"/>
  <c r="C49" i="8"/>
  <c r="C55" i="8" s="1"/>
  <c r="C56" i="8" s="1"/>
  <c r="C63" i="8" s="1"/>
  <c r="C65" i="8" s="1"/>
  <c r="F8" i="8"/>
  <c r="E9" i="8"/>
  <c r="E46" i="8" s="1"/>
  <c r="G27" i="8"/>
  <c r="G28" i="8" s="1"/>
  <c r="G54" i="8" s="1"/>
  <c r="E7" i="7"/>
  <c r="E8" i="7" s="1"/>
  <c r="E29" i="7" s="1"/>
  <c r="E30" i="7" s="1"/>
  <c r="C31" i="7"/>
  <c r="C37" i="7" s="1"/>
  <c r="C38" i="7" s="1"/>
  <c r="C45" i="7" s="1"/>
  <c r="C47" i="7" s="1"/>
  <c r="D23" i="7"/>
  <c r="D24" i="7" s="1"/>
  <c r="D36" i="7" s="1"/>
  <c r="E23" i="7"/>
  <c r="E24" i="7" s="1"/>
  <c r="E36" i="7" s="1"/>
  <c r="G23" i="7"/>
  <c r="G24" i="7" s="1"/>
  <c r="G36" i="7" s="1"/>
  <c r="F23" i="7"/>
  <c r="F24" i="7" s="1"/>
  <c r="F36" i="7" s="1"/>
  <c r="E31" i="7"/>
  <c r="E37" i="7" s="1"/>
  <c r="E60" i="4"/>
  <c r="E22" i="4"/>
  <c r="E23" i="4" s="1"/>
  <c r="E49" i="4" s="1"/>
  <c r="G22" i="4"/>
  <c r="G23" i="4" s="1"/>
  <c r="G49" i="4" s="1"/>
  <c r="F23" i="4"/>
  <c r="F49" i="4" s="1"/>
  <c r="D7" i="4"/>
  <c r="E7" i="4" s="1"/>
  <c r="D23" i="4"/>
  <c r="D49" i="4" s="1"/>
  <c r="B44" i="4"/>
  <c r="B50" i="4" s="1"/>
  <c r="B51" i="4" s="1"/>
  <c r="B58" i="4" s="1"/>
  <c r="B60" i="4" s="1"/>
  <c r="H23" i="4"/>
  <c r="H49" i="4" s="1"/>
  <c r="D48" i="8" l="1"/>
  <c r="D49" i="8" s="1"/>
  <c r="D55" i="8" s="1"/>
  <c r="D56" i="8" s="1"/>
  <c r="D63" i="8" s="1"/>
  <c r="D65" i="8" s="1"/>
  <c r="E48" i="8"/>
  <c r="F9" i="8"/>
  <c r="F46" i="8" s="1"/>
  <c r="F48" i="8" s="1"/>
  <c r="G8" i="8"/>
  <c r="F7" i="7"/>
  <c r="F8" i="7" s="1"/>
  <c r="F29" i="7" s="1"/>
  <c r="F30" i="7" s="1"/>
  <c r="G7" i="7"/>
  <c r="H7" i="7" s="1"/>
  <c r="H8" i="7" s="1"/>
  <c r="D31" i="7"/>
  <c r="D37" i="7" s="1"/>
  <c r="D38" i="7" s="1"/>
  <c r="D45" i="7" s="1"/>
  <c r="D47" i="7" s="1"/>
  <c r="E38" i="7"/>
  <c r="E45" i="7" s="1"/>
  <c r="E47" i="7" s="1"/>
  <c r="F31" i="7"/>
  <c r="F37" i="7" s="1"/>
  <c r="F38" i="7" s="1"/>
  <c r="F45" i="7" s="1"/>
  <c r="F47" i="7" s="1"/>
  <c r="F60" i="4"/>
  <c r="D8" i="4"/>
  <c r="D41" i="4" s="1"/>
  <c r="C44" i="4" s="1"/>
  <c r="C50" i="4" s="1"/>
  <c r="C51" i="4" s="1"/>
  <c r="C58" i="4" s="1"/>
  <c r="C60" i="4" s="1"/>
  <c r="B61" i="4" s="1"/>
  <c r="F7" i="4"/>
  <c r="E8" i="4"/>
  <c r="E41" i="4" s="1"/>
  <c r="E49" i="8" l="1"/>
  <c r="E55" i="8" s="1"/>
  <c r="E56" i="8" s="1"/>
  <c r="E63" i="8" s="1"/>
  <c r="E65" i="8" s="1"/>
  <c r="F49" i="8"/>
  <c r="F55" i="8" s="1"/>
  <c r="F56" i="8" s="1"/>
  <c r="F63" i="8" s="1"/>
  <c r="F65" i="8" s="1"/>
  <c r="G9" i="8"/>
  <c r="G46" i="8" s="1"/>
  <c r="G48" i="8" s="1"/>
  <c r="G49" i="8" s="1"/>
  <c r="G55" i="8" s="1"/>
  <c r="G56" i="8" s="1"/>
  <c r="G63" i="8" s="1"/>
  <c r="G65" i="8" s="1"/>
  <c r="H29" i="7"/>
  <c r="H30" i="7" s="1"/>
  <c r="H21" i="7"/>
  <c r="H22" i="7" s="1"/>
  <c r="H23" i="7" s="1"/>
  <c r="H24" i="7" s="1"/>
  <c r="H36" i="7" s="1"/>
  <c r="G8" i="7"/>
  <c r="G29" i="7" s="1"/>
  <c r="H60" i="4"/>
  <c r="G60" i="4"/>
  <c r="D44" i="4"/>
  <c r="G7" i="4"/>
  <c r="F8" i="4"/>
  <c r="F41" i="4" s="1"/>
  <c r="E44" i="4" s="1"/>
  <c r="B66" i="8" l="1"/>
  <c r="G30" i="7"/>
  <c r="G31" i="7" s="1"/>
  <c r="G37" i="7" s="1"/>
  <c r="G38" i="7" s="1"/>
  <c r="G45" i="7" s="1"/>
  <c r="G47" i="7" s="1"/>
  <c r="G8" i="4"/>
  <c r="G41" i="4" s="1"/>
  <c r="F44" i="4" s="1"/>
  <c r="H7" i="4"/>
  <c r="H8" i="4" s="1"/>
  <c r="H41" i="4" s="1"/>
  <c r="H44" i="4" s="1"/>
  <c r="D15" i="2"/>
  <c r="E15" i="2"/>
  <c r="F15" i="2"/>
  <c r="C15" i="2"/>
  <c r="C14" i="2"/>
  <c r="D14" i="2" s="1"/>
  <c r="E14" i="2" s="1"/>
  <c r="F14" i="2" s="1"/>
  <c r="F10" i="2"/>
  <c r="E10" i="2"/>
  <c r="F11" i="2" s="1"/>
  <c r="F12" i="2" s="1"/>
  <c r="F13" i="2" s="1"/>
  <c r="D10" i="2"/>
  <c r="E11" i="2" s="1"/>
  <c r="E12" i="2" s="1"/>
  <c r="E13" i="2" s="1"/>
  <c r="C10" i="2"/>
  <c r="D11" i="2" s="1"/>
  <c r="D12" i="2" s="1"/>
  <c r="D13" i="2" s="1"/>
  <c r="B10" i="2"/>
  <c r="B15" i="1"/>
  <c r="D13" i="1"/>
  <c r="E13" i="1" s="1"/>
  <c r="F13" i="1" s="1"/>
  <c r="C13" i="1"/>
  <c r="C14" i="1" s="1"/>
  <c r="B14" i="1"/>
  <c r="C12" i="1"/>
  <c r="D12" i="1"/>
  <c r="E12" i="1"/>
  <c r="F12" i="1"/>
  <c r="F11" i="1"/>
  <c r="B11" i="1"/>
  <c r="B12" i="1" s="1"/>
  <c r="C10" i="1"/>
  <c r="C11" i="1" s="1"/>
  <c r="D10" i="1"/>
  <c r="D11" i="1" s="1"/>
  <c r="E10" i="1"/>
  <c r="E11" i="1" s="1"/>
  <c r="F10" i="1"/>
  <c r="B10" i="1"/>
  <c r="H31" i="7" l="1"/>
  <c r="H37" i="7" s="1"/>
  <c r="H38" i="7" s="1"/>
  <c r="H45" i="7" s="1"/>
  <c r="H47" i="7" s="1"/>
  <c r="B48" i="7" s="1"/>
  <c r="G44" i="4"/>
  <c r="C11" i="2"/>
  <c r="C12" i="2" s="1"/>
  <c r="C13" i="2" s="1"/>
  <c r="B16" i="2" l="1"/>
  <c r="D14" i="1"/>
  <c r="F14" i="1" l="1"/>
  <c r="E14" i="1"/>
</calcChain>
</file>

<file path=xl/sharedStrings.xml><?xml version="1.0" encoding="utf-8"?>
<sst xmlns="http://schemas.openxmlformats.org/spreadsheetml/2006/main" count="187" uniqueCount="78">
  <si>
    <t>Year</t>
  </si>
  <si>
    <t>Net PP&amp;E</t>
  </si>
  <si>
    <t>Inventory</t>
  </si>
  <si>
    <t>Accounts Receivable</t>
  </si>
  <si>
    <t>Accounts Payable</t>
  </si>
  <si>
    <t>Net Income</t>
  </si>
  <si>
    <t>Invested Capital</t>
  </si>
  <si>
    <t>Change in Inv. Capital</t>
  </si>
  <si>
    <t>Cash Flow</t>
  </si>
  <si>
    <t>Discount rate</t>
  </si>
  <si>
    <t>PV Factor</t>
  </si>
  <si>
    <t>PV of Cash Flow</t>
  </si>
  <si>
    <t>Net Present Value</t>
  </si>
  <si>
    <t>Return on Inv. Capital</t>
  </si>
  <si>
    <t>ROIC - Discount Rate</t>
  </si>
  <si>
    <t>Economic Value Added</t>
  </si>
  <si>
    <t>PV of EVA</t>
  </si>
  <si>
    <t>a)</t>
  </si>
  <si>
    <t>liabilities = $100 accounts payable</t>
  </si>
  <si>
    <t>b)</t>
  </si>
  <si>
    <t>y</t>
  </si>
  <si>
    <t>assets = $150 finished goods inventory</t>
  </si>
  <si>
    <t>assets = $100 of materials inventory</t>
  </si>
  <si>
    <t>liabilities = none</t>
  </si>
  <si>
    <t>c)</t>
  </si>
  <si>
    <t>assets = $200 accounts receivable</t>
  </si>
  <si>
    <t>PROPERTY, PLANT &amp; EQUIPMENT</t>
  </si>
  <si>
    <t>Depreciation Rates</t>
  </si>
  <si>
    <t>Capital Expenditures</t>
  </si>
  <si>
    <t>Depreciation</t>
  </si>
  <si>
    <t>Accumulated Depr</t>
  </si>
  <si>
    <t>INCOME</t>
  </si>
  <si>
    <t>Less COGS</t>
  </si>
  <si>
    <t>Less SG&amp;A</t>
  </si>
  <si>
    <t>Less Depreciation</t>
  </si>
  <si>
    <t>Pre-Tax Income</t>
  </si>
  <si>
    <t>Less Taxes</t>
  </si>
  <si>
    <t>WORKING CAPITAL</t>
  </si>
  <si>
    <t>Less Accounts Payable</t>
  </si>
  <si>
    <t>Net Working Capital</t>
  </si>
  <si>
    <t>INVESTED CAPITAL</t>
  </si>
  <si>
    <t>Change in Inv Cap</t>
  </si>
  <si>
    <t>CASH FLOW</t>
  </si>
  <si>
    <t>Less Change in Inv Cap</t>
  </si>
  <si>
    <t>COGS as % of Sales</t>
  </si>
  <si>
    <t>Sales</t>
  </si>
  <si>
    <t>SG&amp;A</t>
  </si>
  <si>
    <t>Tax rate</t>
  </si>
  <si>
    <t>Receivables as % of sales</t>
  </si>
  <si>
    <t>Initial inventories</t>
  </si>
  <si>
    <t>Inventories as % of COGS</t>
  </si>
  <si>
    <t>Payables as % of COGS</t>
  </si>
  <si>
    <t>VALUATION</t>
  </si>
  <si>
    <t>Cost of capital</t>
  </si>
  <si>
    <t>Net Present value</t>
  </si>
  <si>
    <t>Cost Savings</t>
  </si>
  <si>
    <t>Equipment Sales</t>
  </si>
  <si>
    <t>Less Book Value of Equipment Sold</t>
  </si>
  <si>
    <t>Salvage Value of New Equipment</t>
  </si>
  <si>
    <t>Salvage Value of Old Equipment</t>
  </si>
  <si>
    <t>OPTION 1: CONTINUE PRODUCTION</t>
  </si>
  <si>
    <t>Receivables as % of Sales</t>
  </si>
  <si>
    <t>Current Receivables</t>
  </si>
  <si>
    <t>Inventories</t>
  </si>
  <si>
    <t>Payables</t>
  </si>
  <si>
    <t>Unit Sales</t>
  </si>
  <si>
    <t>COGS</t>
  </si>
  <si>
    <t>Price</t>
  </si>
  <si>
    <t>Revenue</t>
  </si>
  <si>
    <t>Current Book Value</t>
  </si>
  <si>
    <t>OPTION 2: STOP PRODUCTION</t>
  </si>
  <si>
    <t>Sale of equipment</t>
  </si>
  <si>
    <t>Less Book Value</t>
  </si>
  <si>
    <t>Taxes</t>
  </si>
  <si>
    <t>Less Change in Inv. Capital</t>
  </si>
  <si>
    <t>TAKE THE PROJECT</t>
  </si>
  <si>
    <t>DON'T TAKE THE PROJECT</t>
  </si>
  <si>
    <t>CONTINUE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</si>
</sst>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Border="1"/>
    <xf numFmtId="167" fontId="0" fillId="0" borderId="0" xfId="2" applyNumberFormat="1" applyFont="1"/>
    <xf numFmtId="0" fontId="3" fillId="0" borderId="0" xfId="0" applyFont="1"/>
    <xf numFmtId="43" fontId="4" fillId="0" borderId="0" xfId="1" applyFont="1"/>
    <xf numFmtId="0" fontId="1" fillId="3" borderId="0" xfId="4"/>
    <xf numFmtId="10" fontId="1" fillId="3" borderId="0" xfId="4" applyNumberFormat="1"/>
    <xf numFmtId="43" fontId="1" fillId="3" borderId="0" xfId="4" applyNumberFormat="1"/>
    <xf numFmtId="43" fontId="0" fillId="0" borderId="0" xfId="0" applyNumberFormat="1"/>
    <xf numFmtId="9" fontId="1" fillId="3" borderId="0" xfId="4" applyNumberFormat="1"/>
    <xf numFmtId="0" fontId="0" fillId="0" borderId="0" xfId="0" applyFill="1" applyBorder="1"/>
    <xf numFmtId="167" fontId="4" fillId="0" borderId="0" xfId="2" applyNumberFormat="1" applyFont="1"/>
    <xf numFmtId="43" fontId="1" fillId="3" borderId="0" xfId="1" applyFill="1"/>
    <xf numFmtId="2" fontId="0" fillId="0" borderId="0" xfId="0" applyNumberFormat="1"/>
    <xf numFmtId="43" fontId="1" fillId="0" borderId="0" xfId="1" applyFont="1"/>
    <xf numFmtId="43" fontId="5" fillId="0" borderId="0" xfId="1" applyFont="1"/>
    <xf numFmtId="0" fontId="2" fillId="2" borderId="2" xfId="3"/>
    <xf numFmtId="43" fontId="1" fillId="3" borderId="1" xfId="1" applyFill="1" applyBorder="1"/>
    <xf numFmtId="43" fontId="5" fillId="0" borderId="0" xfId="0" applyNumberFormat="1" applyFont="1"/>
    <xf numFmtId="0" fontId="1" fillId="4" borderId="0" xfId="5" applyBorder="1"/>
    <xf numFmtId="43" fontId="1" fillId="4" borderId="0" xfId="5" applyNumberFormat="1"/>
    <xf numFmtId="0" fontId="1" fillId="4" borderId="0" xfId="5"/>
    <xf numFmtId="165" fontId="1" fillId="4" borderId="0" xfId="5" applyNumberFormat="1"/>
    <xf numFmtId="0" fontId="1" fillId="3" borderId="0" xfId="4" applyBorder="1"/>
    <xf numFmtId="9" fontId="1" fillId="3" borderId="0" xfId="4" applyNumberFormat="1" applyBorder="1"/>
    <xf numFmtId="166" fontId="1" fillId="3" borderId="0" xfId="4" applyNumberFormat="1"/>
  </cellXfs>
  <cellStyles count="6">
    <cellStyle name="20% - Accent1" xfId="4" builtinId="30"/>
    <cellStyle name="20% - Accent6" xfId="5" builtinId="50"/>
    <cellStyle name="Check Cell" xfId="3" builtinId="23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0193-5B58-4B8D-AC69-98DF82FFB592}">
  <dimension ref="A1:F18"/>
  <sheetViews>
    <sheetView workbookViewId="0">
      <selection activeCell="Q17" sqref="Q17"/>
    </sheetView>
  </sheetViews>
  <sheetFormatPr defaultRowHeight="14.25" x14ac:dyDescent="0.45"/>
  <cols>
    <col min="1" max="1" width="18.46484375" customWidth="1"/>
  </cols>
  <sheetData>
    <row r="1" spans="1:6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45">
      <c r="A2" s="27" t="s">
        <v>9</v>
      </c>
      <c r="B2" s="28">
        <v>0.1</v>
      </c>
      <c r="C2" s="5"/>
      <c r="D2" s="5"/>
      <c r="E2" s="5"/>
      <c r="F2" s="5"/>
    </row>
    <row r="4" spans="1:6" x14ac:dyDescent="0.45">
      <c r="A4" s="9" t="s">
        <v>1</v>
      </c>
      <c r="B4" s="29">
        <v>100</v>
      </c>
      <c r="C4" s="29">
        <v>60</v>
      </c>
      <c r="D4" s="29">
        <v>30</v>
      </c>
      <c r="E4" s="29">
        <v>15</v>
      </c>
      <c r="F4" s="29">
        <v>0</v>
      </c>
    </row>
    <row r="5" spans="1:6" x14ac:dyDescent="0.45">
      <c r="A5" s="9" t="s">
        <v>2</v>
      </c>
      <c r="B5" s="29">
        <v>5</v>
      </c>
      <c r="C5" s="29">
        <v>10</v>
      </c>
      <c r="D5" s="29">
        <v>12</v>
      </c>
      <c r="E5" s="29">
        <v>8</v>
      </c>
      <c r="F5" s="29">
        <v>0</v>
      </c>
    </row>
    <row r="6" spans="1:6" x14ac:dyDescent="0.45">
      <c r="A6" s="9" t="s">
        <v>3</v>
      </c>
      <c r="B6" s="29"/>
      <c r="C6" s="29">
        <v>5</v>
      </c>
      <c r="D6" s="29">
        <v>6</v>
      </c>
      <c r="E6" s="29">
        <v>4</v>
      </c>
      <c r="F6" s="29">
        <v>0</v>
      </c>
    </row>
    <row r="7" spans="1:6" x14ac:dyDescent="0.45">
      <c r="A7" s="9" t="s">
        <v>4</v>
      </c>
      <c r="B7" s="29">
        <v>2</v>
      </c>
      <c r="C7" s="29">
        <v>4</v>
      </c>
      <c r="D7" s="29">
        <v>5</v>
      </c>
      <c r="E7" s="29">
        <v>3</v>
      </c>
      <c r="F7" s="29">
        <v>0</v>
      </c>
    </row>
    <row r="8" spans="1:6" x14ac:dyDescent="0.45">
      <c r="A8" s="9" t="s">
        <v>5</v>
      </c>
      <c r="B8" s="29"/>
      <c r="C8" s="29">
        <v>5</v>
      </c>
      <c r="D8" s="29">
        <v>35</v>
      </c>
      <c r="E8" s="29">
        <v>15</v>
      </c>
      <c r="F8" s="29">
        <v>5</v>
      </c>
    </row>
    <row r="9" spans="1:6" x14ac:dyDescent="0.45">
      <c r="B9" s="4"/>
      <c r="C9" s="4"/>
      <c r="D9" s="4"/>
      <c r="E9" s="4"/>
      <c r="F9" s="4"/>
    </row>
    <row r="10" spans="1:6" x14ac:dyDescent="0.45">
      <c r="A10" t="s">
        <v>6</v>
      </c>
      <c r="B10" s="4">
        <f>B4+B5+B6-B7</f>
        <v>103</v>
      </c>
      <c r="C10" s="4">
        <f t="shared" ref="C10:F10" si="0">C4+C5+C6-C7</f>
        <v>71</v>
      </c>
      <c r="D10" s="4">
        <f t="shared" si="0"/>
        <v>43</v>
      </c>
      <c r="E10" s="4">
        <f t="shared" si="0"/>
        <v>24</v>
      </c>
      <c r="F10" s="4">
        <f t="shared" si="0"/>
        <v>0</v>
      </c>
    </row>
    <row r="11" spans="1:6" x14ac:dyDescent="0.45">
      <c r="A11" t="s">
        <v>7</v>
      </c>
      <c r="B11" s="4">
        <f>B10</f>
        <v>103</v>
      </c>
      <c r="C11" s="4">
        <f>C10-B10</f>
        <v>-32</v>
      </c>
      <c r="D11" s="4">
        <f t="shared" ref="D11:F11" si="1">D10-C10</f>
        <v>-28</v>
      </c>
      <c r="E11" s="4">
        <f t="shared" si="1"/>
        <v>-19</v>
      </c>
      <c r="F11" s="4">
        <f t="shared" si="1"/>
        <v>-24</v>
      </c>
    </row>
    <row r="12" spans="1:6" x14ac:dyDescent="0.45">
      <c r="A12" t="s">
        <v>8</v>
      </c>
      <c r="B12" s="4">
        <f>B8-B11</f>
        <v>-103</v>
      </c>
      <c r="C12" s="4">
        <f t="shared" ref="C12:F12" si="2">C8-C11</f>
        <v>37</v>
      </c>
      <c r="D12" s="4">
        <f t="shared" si="2"/>
        <v>63</v>
      </c>
      <c r="E12" s="4">
        <f t="shared" si="2"/>
        <v>34</v>
      </c>
      <c r="F12" s="4">
        <f t="shared" si="2"/>
        <v>29</v>
      </c>
    </row>
    <row r="13" spans="1:6" x14ac:dyDescent="0.45">
      <c r="A13" t="s">
        <v>10</v>
      </c>
      <c r="B13" s="6">
        <v>1</v>
      </c>
      <c r="C13" s="6">
        <f>B13/(1+$B$2)</f>
        <v>0.90909090909090906</v>
      </c>
      <c r="D13" s="6">
        <f t="shared" ref="D13:F13" si="3">C13/(1+$B$2)</f>
        <v>0.82644628099173545</v>
      </c>
      <c r="E13" s="6">
        <f t="shared" si="3"/>
        <v>0.75131480090157765</v>
      </c>
      <c r="F13" s="6">
        <f t="shared" si="3"/>
        <v>0.68301345536507052</v>
      </c>
    </row>
    <row r="14" spans="1:6" x14ac:dyDescent="0.45">
      <c r="A14" t="s">
        <v>11</v>
      </c>
      <c r="B14" s="3">
        <f>B12*B13</f>
        <v>-103</v>
      </c>
      <c r="C14" s="3">
        <f t="shared" ref="C14:F14" si="4">C12*C13</f>
        <v>33.636363636363633</v>
      </c>
      <c r="D14" s="3">
        <f t="shared" si="4"/>
        <v>52.066115702479337</v>
      </c>
      <c r="E14" s="3">
        <f t="shared" si="4"/>
        <v>25.544703230653639</v>
      </c>
      <c r="F14" s="3">
        <f t="shared" si="4"/>
        <v>19.807390205587044</v>
      </c>
    </row>
    <row r="15" spans="1:6" x14ac:dyDescent="0.45">
      <c r="A15" s="25" t="s">
        <v>12</v>
      </c>
      <c r="B15" s="26">
        <f>SUM(B14:F14)</f>
        <v>28.054572775083646</v>
      </c>
      <c r="C15" s="4"/>
      <c r="D15" s="4"/>
      <c r="E15" s="4"/>
      <c r="F15" s="4"/>
    </row>
    <row r="16" spans="1:6" x14ac:dyDescent="0.45">
      <c r="B16" s="4"/>
      <c r="C16" s="4"/>
      <c r="D16" s="4"/>
      <c r="E16" s="4"/>
      <c r="F16" s="4"/>
    </row>
    <row r="17" spans="2:6" x14ac:dyDescent="0.45">
      <c r="B17" s="4"/>
      <c r="C17" s="4"/>
      <c r="D17" s="4"/>
      <c r="E17" s="4"/>
      <c r="F17" s="4"/>
    </row>
    <row r="18" spans="2:6" x14ac:dyDescent="0.45">
      <c r="B18" s="4"/>
      <c r="C18" s="4"/>
      <c r="D18" s="4"/>
      <c r="E18" s="4"/>
      <c r="F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986F-0A6F-4167-86FE-67301E5D66B5}">
  <dimension ref="A1:F19"/>
  <sheetViews>
    <sheetView workbookViewId="0">
      <selection activeCell="J16" sqref="J16"/>
    </sheetView>
  </sheetViews>
  <sheetFormatPr defaultRowHeight="14.25" x14ac:dyDescent="0.45"/>
  <cols>
    <col min="1" max="1" width="18.46484375" customWidth="1"/>
  </cols>
  <sheetData>
    <row r="1" spans="1:6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45">
      <c r="A2" s="27" t="s">
        <v>9</v>
      </c>
      <c r="B2" s="28">
        <v>0.1</v>
      </c>
      <c r="C2" s="5"/>
      <c r="D2" s="5"/>
      <c r="E2" s="5"/>
      <c r="F2" s="5"/>
    </row>
    <row r="4" spans="1:6" x14ac:dyDescent="0.45">
      <c r="A4" s="9" t="s">
        <v>1</v>
      </c>
      <c r="B4" s="29">
        <v>100</v>
      </c>
      <c r="C4" s="29">
        <v>60</v>
      </c>
      <c r="D4" s="29">
        <v>30</v>
      </c>
      <c r="E4" s="29">
        <v>15</v>
      </c>
      <c r="F4" s="29">
        <v>0</v>
      </c>
    </row>
    <row r="5" spans="1:6" x14ac:dyDescent="0.45">
      <c r="A5" s="9" t="s">
        <v>2</v>
      </c>
      <c r="B5" s="29">
        <v>5</v>
      </c>
      <c r="C5" s="29">
        <v>10</v>
      </c>
      <c r="D5" s="29">
        <v>12</v>
      </c>
      <c r="E5" s="29">
        <v>8</v>
      </c>
      <c r="F5" s="29">
        <v>0</v>
      </c>
    </row>
    <row r="6" spans="1:6" x14ac:dyDescent="0.45">
      <c r="A6" s="9" t="s">
        <v>3</v>
      </c>
      <c r="B6" s="29"/>
      <c r="C6" s="29">
        <v>5</v>
      </c>
      <c r="D6" s="29">
        <v>6</v>
      </c>
      <c r="E6" s="29">
        <v>4</v>
      </c>
      <c r="F6" s="29">
        <v>0</v>
      </c>
    </row>
    <row r="7" spans="1:6" x14ac:dyDescent="0.45">
      <c r="A7" s="9" t="s">
        <v>4</v>
      </c>
      <c r="B7" s="29">
        <v>2</v>
      </c>
      <c r="C7" s="29">
        <v>4</v>
      </c>
      <c r="D7" s="29">
        <v>5</v>
      </c>
      <c r="E7" s="29">
        <v>3</v>
      </c>
      <c r="F7" s="29">
        <v>0</v>
      </c>
    </row>
    <row r="8" spans="1:6" x14ac:dyDescent="0.45">
      <c r="A8" s="9" t="s">
        <v>5</v>
      </c>
      <c r="B8" s="29"/>
      <c r="C8" s="29">
        <v>5</v>
      </c>
      <c r="D8" s="29">
        <v>35</v>
      </c>
      <c r="E8" s="29">
        <v>15</v>
      </c>
      <c r="F8" s="29">
        <v>5</v>
      </c>
    </row>
    <row r="9" spans="1:6" x14ac:dyDescent="0.45">
      <c r="B9" s="4"/>
      <c r="C9" s="4"/>
      <c r="D9" s="4"/>
      <c r="E9" s="4"/>
      <c r="F9" s="4"/>
    </row>
    <row r="10" spans="1:6" x14ac:dyDescent="0.45">
      <c r="A10" t="s">
        <v>6</v>
      </c>
      <c r="B10" s="4">
        <f>B4+B5+B6-B7</f>
        <v>103</v>
      </c>
      <c r="C10" s="4">
        <f t="shared" ref="C10:F10" si="0">C4+C5+C6-C7</f>
        <v>71</v>
      </c>
      <c r="D10" s="4">
        <f t="shared" si="0"/>
        <v>43</v>
      </c>
      <c r="E10" s="4">
        <f t="shared" si="0"/>
        <v>24</v>
      </c>
      <c r="F10" s="4">
        <f t="shared" si="0"/>
        <v>0</v>
      </c>
    </row>
    <row r="11" spans="1:6" x14ac:dyDescent="0.45">
      <c r="A11" t="s">
        <v>13</v>
      </c>
      <c r="B11" s="4"/>
      <c r="C11" s="6">
        <f>C8/B10</f>
        <v>4.8543689320388349E-2</v>
      </c>
      <c r="D11" s="6">
        <f t="shared" ref="D11:F11" si="1">D8/C10</f>
        <v>0.49295774647887325</v>
      </c>
      <c r="E11" s="6">
        <f t="shared" si="1"/>
        <v>0.34883720930232559</v>
      </c>
      <c r="F11" s="6">
        <f t="shared" si="1"/>
        <v>0.20833333333333334</v>
      </c>
    </row>
    <row r="12" spans="1:6" x14ac:dyDescent="0.45">
      <c r="A12" t="s">
        <v>14</v>
      </c>
      <c r="B12" s="4"/>
      <c r="C12" s="6">
        <f>C11-$B$2</f>
        <v>-5.1456310679611657E-2</v>
      </c>
      <c r="D12" s="6">
        <f t="shared" ref="D12:F12" si="2">D11-$B$2</f>
        <v>0.39295774647887327</v>
      </c>
      <c r="E12" s="6">
        <f t="shared" si="2"/>
        <v>0.24883720930232558</v>
      </c>
      <c r="F12" s="6">
        <f t="shared" si="2"/>
        <v>0.10833333333333334</v>
      </c>
    </row>
    <row r="13" spans="1:6" x14ac:dyDescent="0.45">
      <c r="A13" t="s">
        <v>15</v>
      </c>
      <c r="B13" s="4"/>
      <c r="C13" s="3">
        <f>C12*B10</f>
        <v>-5.3000000000000007</v>
      </c>
      <c r="D13" s="3">
        <f t="shared" ref="D13:F13" si="3">D12*C10</f>
        <v>27.900000000000002</v>
      </c>
      <c r="E13" s="3">
        <f t="shared" si="3"/>
        <v>10.7</v>
      </c>
      <c r="F13" s="3">
        <f t="shared" si="3"/>
        <v>2.6</v>
      </c>
    </row>
    <row r="14" spans="1:6" x14ac:dyDescent="0.45">
      <c r="A14" t="s">
        <v>10</v>
      </c>
      <c r="B14" s="6">
        <v>1</v>
      </c>
      <c r="C14" s="6">
        <f>B14/(1+$B$2)</f>
        <v>0.90909090909090906</v>
      </c>
      <c r="D14" s="6">
        <f t="shared" ref="D14:F14" si="4">C14/(1+$B$2)</f>
        <v>0.82644628099173545</v>
      </c>
      <c r="E14" s="6">
        <f t="shared" si="4"/>
        <v>0.75131480090157765</v>
      </c>
      <c r="F14" s="6">
        <f t="shared" si="4"/>
        <v>0.68301345536507052</v>
      </c>
    </row>
    <row r="15" spans="1:6" x14ac:dyDescent="0.45">
      <c r="A15" t="s">
        <v>16</v>
      </c>
      <c r="B15" s="3"/>
      <c r="C15" s="3">
        <f>C13*C14</f>
        <v>-4.8181818181818183</v>
      </c>
      <c r="D15" s="3">
        <f t="shared" ref="D15:F15" si="5">D13*D14</f>
        <v>23.057851239669422</v>
      </c>
      <c r="E15" s="3">
        <f t="shared" si="5"/>
        <v>8.0390683696468805</v>
      </c>
      <c r="F15" s="3">
        <f t="shared" si="5"/>
        <v>1.7758349839491834</v>
      </c>
    </row>
    <row r="16" spans="1:6" x14ac:dyDescent="0.45">
      <c r="A16" s="25" t="s">
        <v>12</v>
      </c>
      <c r="B16" s="26">
        <f>SUM(B15:F15)</f>
        <v>28.05457277508367</v>
      </c>
      <c r="C16" s="4"/>
      <c r="D16" s="4"/>
      <c r="E16" s="4"/>
      <c r="F16" s="4"/>
    </row>
    <row r="17" spans="2:6" x14ac:dyDescent="0.45">
      <c r="B17" s="4"/>
      <c r="C17" s="4"/>
      <c r="D17" s="4"/>
      <c r="E17" s="4"/>
      <c r="F17" s="4"/>
    </row>
    <row r="18" spans="2:6" x14ac:dyDescent="0.45">
      <c r="B18" s="4"/>
      <c r="C18" s="4"/>
      <c r="D18" s="4"/>
      <c r="E18" s="4"/>
      <c r="F18" s="4"/>
    </row>
    <row r="19" spans="2:6" x14ac:dyDescent="0.45">
      <c r="B19" s="4"/>
      <c r="C19" s="4"/>
      <c r="D19" s="4"/>
      <c r="E19" s="4"/>
      <c r="F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CA0B-3E72-45E8-8138-82DC15EFAAA7}">
  <dimension ref="A1:G10"/>
  <sheetViews>
    <sheetView workbookViewId="0">
      <selection activeCell="G18" sqref="G18"/>
    </sheetView>
  </sheetViews>
  <sheetFormatPr defaultRowHeight="14.25" x14ac:dyDescent="0.45"/>
  <sheetData>
    <row r="1" spans="1:7" x14ac:dyDescent="0.45">
      <c r="A1" t="s">
        <v>17</v>
      </c>
      <c r="B1" t="s">
        <v>22</v>
      </c>
    </row>
    <row r="2" spans="1:7" x14ac:dyDescent="0.45">
      <c r="B2" t="s">
        <v>18</v>
      </c>
    </row>
    <row r="4" spans="1:7" x14ac:dyDescent="0.45">
      <c r="A4" t="s">
        <v>19</v>
      </c>
      <c r="B4" t="s">
        <v>21</v>
      </c>
    </row>
    <row r="5" spans="1:7" x14ac:dyDescent="0.45">
      <c r="B5" t="s">
        <v>23</v>
      </c>
    </row>
    <row r="7" spans="1:7" x14ac:dyDescent="0.45">
      <c r="A7" t="s">
        <v>24</v>
      </c>
      <c r="B7" t="s">
        <v>25</v>
      </c>
    </row>
    <row r="8" spans="1:7" x14ac:dyDescent="0.45">
      <c r="B8" t="s">
        <v>23</v>
      </c>
    </row>
    <row r="10" spans="1:7" x14ac:dyDescent="0.45">
      <c r="G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7B9B-3C7E-4944-85CE-AE6CB24A9276}">
  <dimension ref="A1:H62"/>
  <sheetViews>
    <sheetView topLeftCell="A32" workbookViewId="0">
      <selection activeCell="A63" sqref="A63"/>
    </sheetView>
  </sheetViews>
  <sheetFormatPr defaultRowHeight="14.25" x14ac:dyDescent="0.45"/>
  <cols>
    <col min="1" max="1" width="20.33203125" customWidth="1"/>
  </cols>
  <sheetData>
    <row r="1" spans="1:8" x14ac:dyDescent="0.45">
      <c r="A1" s="7" t="s">
        <v>26</v>
      </c>
    </row>
    <row r="3" spans="1:8" x14ac:dyDescent="0.4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45">
      <c r="A4" s="9" t="s">
        <v>27</v>
      </c>
      <c r="B4" s="10"/>
      <c r="C4" s="10">
        <v>0.2</v>
      </c>
      <c r="D4" s="10">
        <v>0.32</v>
      </c>
      <c r="E4" s="10">
        <v>0.192</v>
      </c>
      <c r="F4" s="10">
        <v>0.1152</v>
      </c>
      <c r="G4" s="10">
        <v>0.1152</v>
      </c>
      <c r="H4" s="10">
        <v>5.7599999999999998E-2</v>
      </c>
    </row>
    <row r="5" spans="1:8" x14ac:dyDescent="0.45">
      <c r="A5" s="9" t="s">
        <v>28</v>
      </c>
      <c r="B5" s="11">
        <v>100</v>
      </c>
      <c r="C5" s="2"/>
      <c r="D5" s="2"/>
      <c r="E5" s="2"/>
      <c r="F5" s="2"/>
      <c r="G5" s="2"/>
    </row>
    <row r="6" spans="1:8" x14ac:dyDescent="0.45">
      <c r="A6" t="s">
        <v>29</v>
      </c>
      <c r="B6" s="2">
        <v>0</v>
      </c>
      <c r="C6" s="2">
        <f>C4*$B$5</f>
        <v>20</v>
      </c>
      <c r="D6" s="2">
        <f>D4*$B$5</f>
        <v>32</v>
      </c>
      <c r="E6" s="2">
        <f>E4*$B$5</f>
        <v>19.2</v>
      </c>
      <c r="F6" s="2">
        <f>F4*$B$5</f>
        <v>11.52</v>
      </c>
      <c r="G6" s="2">
        <f>G4*$B$5</f>
        <v>11.52</v>
      </c>
      <c r="H6" s="2">
        <f>H4*$B$5</f>
        <v>5.76</v>
      </c>
    </row>
    <row r="7" spans="1:8" x14ac:dyDescent="0.45">
      <c r="A7" t="s">
        <v>30</v>
      </c>
      <c r="B7" s="8">
        <v>0</v>
      </c>
      <c r="C7" s="8">
        <f>C6</f>
        <v>20</v>
      </c>
      <c r="D7" s="8">
        <f>D6+C7</f>
        <v>52</v>
      </c>
      <c r="E7" s="8">
        <f t="shared" ref="E7:H7" si="0">E6+D7</f>
        <v>71.2</v>
      </c>
      <c r="F7" s="8">
        <f t="shared" si="0"/>
        <v>82.72</v>
      </c>
      <c r="G7" s="8">
        <f t="shared" si="0"/>
        <v>94.24</v>
      </c>
      <c r="H7" s="8">
        <f t="shared" si="0"/>
        <v>100</v>
      </c>
    </row>
    <row r="8" spans="1:8" x14ac:dyDescent="0.45">
      <c r="A8" t="s">
        <v>1</v>
      </c>
      <c r="B8" s="12">
        <f>B5</f>
        <v>100</v>
      </c>
      <c r="C8" s="2">
        <f t="shared" ref="C8:H8" si="1">$B$5-C7</f>
        <v>80</v>
      </c>
      <c r="D8" s="2">
        <f t="shared" si="1"/>
        <v>48</v>
      </c>
      <c r="E8" s="2">
        <f t="shared" si="1"/>
        <v>28.799999999999997</v>
      </c>
      <c r="F8" s="2">
        <f t="shared" si="1"/>
        <v>17.28</v>
      </c>
      <c r="G8" s="2">
        <f t="shared" si="1"/>
        <v>5.7600000000000051</v>
      </c>
      <c r="H8" s="2">
        <f t="shared" si="1"/>
        <v>0</v>
      </c>
    </row>
    <row r="10" spans="1:8" x14ac:dyDescent="0.45">
      <c r="A10" s="7" t="s">
        <v>31</v>
      </c>
    </row>
    <row r="11" spans="1:8" x14ac:dyDescent="0.45">
      <c r="A11" s="7"/>
    </row>
    <row r="12" spans="1:8" x14ac:dyDescent="0.45">
      <c r="A12" s="9" t="s">
        <v>44</v>
      </c>
      <c r="B12" s="13">
        <v>0.4</v>
      </c>
    </row>
    <row r="13" spans="1:8" x14ac:dyDescent="0.45">
      <c r="A13" s="9" t="s">
        <v>46</v>
      </c>
      <c r="B13" s="9">
        <v>10</v>
      </c>
    </row>
    <row r="14" spans="1:8" x14ac:dyDescent="0.45">
      <c r="A14" s="9" t="s">
        <v>47</v>
      </c>
      <c r="B14" s="13">
        <v>0.3</v>
      </c>
    </row>
    <row r="16" spans="1:8" x14ac:dyDescent="0.45">
      <c r="A16" s="1" t="s">
        <v>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</row>
    <row r="17" spans="1:8" x14ac:dyDescent="0.45">
      <c r="A17" s="9" t="s">
        <v>45</v>
      </c>
      <c r="B17" s="11"/>
      <c r="C17" s="11">
        <v>50</v>
      </c>
      <c r="D17" s="11">
        <v>80</v>
      </c>
      <c r="E17" s="11">
        <v>100</v>
      </c>
      <c r="F17" s="11">
        <v>100</v>
      </c>
      <c r="G17" s="11">
        <v>100</v>
      </c>
      <c r="H17" s="11">
        <v>80</v>
      </c>
    </row>
    <row r="18" spans="1:8" x14ac:dyDescent="0.45">
      <c r="A18" t="s">
        <v>32</v>
      </c>
      <c r="B18" s="2"/>
      <c r="C18" s="2">
        <f>-$B$12*C17</f>
        <v>-20</v>
      </c>
      <c r="D18" s="2">
        <f t="shared" ref="D18:H18" si="2">-$B$12*D17</f>
        <v>-32</v>
      </c>
      <c r="E18" s="2">
        <f t="shared" si="2"/>
        <v>-40</v>
      </c>
      <c r="F18" s="2">
        <f t="shared" si="2"/>
        <v>-40</v>
      </c>
      <c r="G18" s="2">
        <f t="shared" si="2"/>
        <v>-40</v>
      </c>
      <c r="H18" s="2">
        <f t="shared" si="2"/>
        <v>-32</v>
      </c>
    </row>
    <row r="19" spans="1:8" x14ac:dyDescent="0.45">
      <c r="A19" t="s">
        <v>33</v>
      </c>
      <c r="B19" s="2"/>
      <c r="C19" s="2">
        <f>-$B$13</f>
        <v>-10</v>
      </c>
      <c r="D19" s="2">
        <f t="shared" ref="D19:H19" si="3">-$B$13</f>
        <v>-10</v>
      </c>
      <c r="E19" s="2">
        <f t="shared" si="3"/>
        <v>-10</v>
      </c>
      <c r="F19" s="2">
        <f t="shared" si="3"/>
        <v>-10</v>
      </c>
      <c r="G19" s="2">
        <f t="shared" si="3"/>
        <v>-10</v>
      </c>
      <c r="H19" s="2">
        <f t="shared" si="3"/>
        <v>-10</v>
      </c>
    </row>
    <row r="20" spans="1:8" x14ac:dyDescent="0.45">
      <c r="A20" t="s">
        <v>34</v>
      </c>
      <c r="C20" s="8">
        <f>-C6</f>
        <v>-20</v>
      </c>
      <c r="D20" s="8">
        <f>-D6</f>
        <v>-32</v>
      </c>
      <c r="E20" s="8">
        <f>-E6</f>
        <v>-19.2</v>
      </c>
      <c r="F20" s="8">
        <f>-F6</f>
        <v>-11.52</v>
      </c>
      <c r="G20" s="8">
        <f>-G6</f>
        <v>-11.52</v>
      </c>
      <c r="H20" s="8">
        <f>-H6</f>
        <v>-5.76</v>
      </c>
    </row>
    <row r="21" spans="1:8" x14ac:dyDescent="0.45">
      <c r="A21" t="s">
        <v>35</v>
      </c>
      <c r="C21" s="2">
        <f>SUM(B17:B20)</f>
        <v>0</v>
      </c>
      <c r="D21" s="2">
        <f>SUM(C17:C20)</f>
        <v>0</v>
      </c>
      <c r="E21" s="2">
        <f>SUM(D17:D20)</f>
        <v>6</v>
      </c>
      <c r="F21" s="2">
        <f>SUM(E17:E20)</f>
        <v>30.8</v>
      </c>
      <c r="G21" s="2">
        <f>SUM(F17:F20)</f>
        <v>38.480000000000004</v>
      </c>
      <c r="H21" s="2">
        <f>SUM(G17:G20)</f>
        <v>38.480000000000004</v>
      </c>
    </row>
    <row r="22" spans="1:8" x14ac:dyDescent="0.45">
      <c r="A22" t="s">
        <v>36</v>
      </c>
      <c r="C22" s="8">
        <f>-$B$14*C21</f>
        <v>0</v>
      </c>
      <c r="D22" s="8">
        <f t="shared" ref="D22:H22" si="4">-$B$14*D21</f>
        <v>0</v>
      </c>
      <c r="E22" s="8">
        <f t="shared" si="4"/>
        <v>-1.7999999999999998</v>
      </c>
      <c r="F22" s="8">
        <f t="shared" si="4"/>
        <v>-9.24</v>
      </c>
      <c r="G22" s="8">
        <f t="shared" si="4"/>
        <v>-11.544</v>
      </c>
      <c r="H22" s="8">
        <f t="shared" si="4"/>
        <v>-11.544</v>
      </c>
    </row>
    <row r="23" spans="1:8" x14ac:dyDescent="0.45">
      <c r="A23" t="s">
        <v>5</v>
      </c>
      <c r="C23" s="2">
        <f>C21+C22</f>
        <v>0</v>
      </c>
      <c r="D23" s="2">
        <f t="shared" ref="D23:H23" si="5">D21+D22</f>
        <v>0</v>
      </c>
      <c r="E23" s="2">
        <f t="shared" si="5"/>
        <v>4.2</v>
      </c>
      <c r="F23" s="2">
        <f t="shared" si="5"/>
        <v>21.560000000000002</v>
      </c>
      <c r="G23" s="2">
        <f t="shared" si="5"/>
        <v>26.936000000000003</v>
      </c>
      <c r="H23" s="2">
        <f t="shared" si="5"/>
        <v>26.936000000000003</v>
      </c>
    </row>
    <row r="25" spans="1:8" x14ac:dyDescent="0.45">
      <c r="A25" s="7" t="s">
        <v>37</v>
      </c>
    </row>
    <row r="26" spans="1:8" x14ac:dyDescent="0.45">
      <c r="A26" s="7"/>
    </row>
    <row r="27" spans="1:8" x14ac:dyDescent="0.45">
      <c r="A27" s="9" t="s">
        <v>48</v>
      </c>
      <c r="B27" s="13">
        <v>0.08</v>
      </c>
    </row>
    <row r="28" spans="1:8" x14ac:dyDescent="0.45">
      <c r="A28" s="9" t="s">
        <v>49</v>
      </c>
      <c r="B28" s="9">
        <v>2</v>
      </c>
    </row>
    <row r="29" spans="1:8" x14ac:dyDescent="0.45">
      <c r="A29" s="9" t="s">
        <v>50</v>
      </c>
      <c r="B29" s="13">
        <v>0.1</v>
      </c>
    </row>
    <row r="30" spans="1:8" x14ac:dyDescent="0.45">
      <c r="A30" s="9" t="s">
        <v>51</v>
      </c>
      <c r="B30" s="13">
        <v>0.05</v>
      </c>
    </row>
    <row r="31" spans="1:8" x14ac:dyDescent="0.45">
      <c r="A31" s="7"/>
    </row>
    <row r="32" spans="1:8" x14ac:dyDescent="0.45">
      <c r="A32" s="1" t="s">
        <v>0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</row>
    <row r="33" spans="1:8" x14ac:dyDescent="0.45">
      <c r="A33" t="s">
        <v>2</v>
      </c>
      <c r="B33" s="2">
        <f>B28</f>
        <v>2</v>
      </c>
      <c r="C33" s="2">
        <f>-$B$29*C18</f>
        <v>2</v>
      </c>
      <c r="D33" s="2">
        <f t="shared" ref="D33:H33" si="6">-$B$29*D18</f>
        <v>3.2</v>
      </c>
      <c r="E33" s="2">
        <f t="shared" si="6"/>
        <v>4</v>
      </c>
      <c r="F33" s="2">
        <f t="shared" si="6"/>
        <v>4</v>
      </c>
      <c r="G33" s="2">
        <f t="shared" si="6"/>
        <v>4</v>
      </c>
      <c r="H33" s="2">
        <v>0</v>
      </c>
    </row>
    <row r="34" spans="1:8" x14ac:dyDescent="0.45">
      <c r="A34" t="s">
        <v>3</v>
      </c>
      <c r="B34" s="2"/>
      <c r="C34" s="2">
        <f>B27*C17</f>
        <v>4</v>
      </c>
      <c r="D34" s="2">
        <f t="shared" ref="D34:H34" si="7">C27*D17</f>
        <v>0</v>
      </c>
      <c r="E34" s="2">
        <f t="shared" si="7"/>
        <v>0</v>
      </c>
      <c r="F34" s="2">
        <f t="shared" si="7"/>
        <v>0</v>
      </c>
      <c r="G34" s="2">
        <f t="shared" si="7"/>
        <v>0</v>
      </c>
      <c r="H34" s="2">
        <f t="shared" si="7"/>
        <v>0</v>
      </c>
    </row>
    <row r="35" spans="1:8" x14ac:dyDescent="0.45">
      <c r="A35" t="s">
        <v>38</v>
      </c>
      <c r="B35" s="8">
        <f>-0.5*B33</f>
        <v>-1</v>
      </c>
      <c r="C35" s="8">
        <f>$B$30*C18</f>
        <v>-1</v>
      </c>
      <c r="D35" s="8">
        <f t="shared" ref="D35:H35" si="8">$B$30*D18</f>
        <v>-1.6</v>
      </c>
      <c r="E35" s="8">
        <f t="shared" si="8"/>
        <v>-2</v>
      </c>
      <c r="F35" s="8">
        <f t="shared" si="8"/>
        <v>-2</v>
      </c>
      <c r="G35" s="8">
        <f t="shared" si="8"/>
        <v>-2</v>
      </c>
      <c r="H35" s="8">
        <v>0</v>
      </c>
    </row>
    <row r="36" spans="1:8" x14ac:dyDescent="0.45">
      <c r="A36" t="s">
        <v>39</v>
      </c>
      <c r="B36" s="2">
        <f>SUM(B33:B35)</f>
        <v>1</v>
      </c>
      <c r="C36" s="2">
        <f t="shared" ref="C36:H36" si="9">SUM(C33:C35)</f>
        <v>5</v>
      </c>
      <c r="D36" s="2">
        <f t="shared" si="9"/>
        <v>1.6</v>
      </c>
      <c r="E36" s="2">
        <f t="shared" si="9"/>
        <v>2</v>
      </c>
      <c r="F36" s="2">
        <f t="shared" si="9"/>
        <v>2</v>
      </c>
      <c r="G36" s="2">
        <f t="shared" si="9"/>
        <v>2</v>
      </c>
      <c r="H36" s="2">
        <f t="shared" si="9"/>
        <v>0</v>
      </c>
    </row>
    <row r="38" spans="1:8" x14ac:dyDescent="0.45">
      <c r="A38" s="7" t="s">
        <v>40</v>
      </c>
    </row>
    <row r="39" spans="1:8" x14ac:dyDescent="0.45">
      <c r="A39" s="7"/>
    </row>
    <row r="40" spans="1:8" x14ac:dyDescent="0.45">
      <c r="A40" s="1" t="s">
        <v>0</v>
      </c>
      <c r="B40" s="1">
        <v>0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</row>
    <row r="41" spans="1:8" x14ac:dyDescent="0.45">
      <c r="A41" t="s">
        <v>1</v>
      </c>
      <c r="B41" s="12">
        <f>B8</f>
        <v>100</v>
      </c>
      <c r="C41" s="2">
        <f>C8</f>
        <v>80</v>
      </c>
      <c r="D41" s="2">
        <f>D8</f>
        <v>48</v>
      </c>
      <c r="E41" s="2">
        <f>E8</f>
        <v>28.799999999999997</v>
      </c>
      <c r="F41" s="2">
        <f>F8</f>
        <v>17.28</v>
      </c>
      <c r="G41" s="2">
        <f>G8</f>
        <v>5.7600000000000051</v>
      </c>
      <c r="H41" s="2">
        <f>H8</f>
        <v>0</v>
      </c>
    </row>
    <row r="42" spans="1:8" x14ac:dyDescent="0.45">
      <c r="A42" t="s">
        <v>39</v>
      </c>
      <c r="B42" s="8">
        <f>B36</f>
        <v>1</v>
      </c>
      <c r="C42" s="8">
        <f t="shared" ref="C42:G42" si="10">C36</f>
        <v>5</v>
      </c>
      <c r="D42" s="8">
        <f t="shared" si="10"/>
        <v>1.6</v>
      </c>
      <c r="E42" s="8">
        <f t="shared" si="10"/>
        <v>2</v>
      </c>
      <c r="F42" s="8">
        <f t="shared" si="10"/>
        <v>2</v>
      </c>
      <c r="G42" s="8">
        <f t="shared" si="10"/>
        <v>2</v>
      </c>
      <c r="H42" s="8">
        <f t="shared" ref="H42" si="11">H36</f>
        <v>0</v>
      </c>
    </row>
    <row r="43" spans="1:8" x14ac:dyDescent="0.45">
      <c r="A43" t="s">
        <v>6</v>
      </c>
      <c r="B43" s="2">
        <f>B41+B42</f>
        <v>101</v>
      </c>
      <c r="C43" s="2">
        <f t="shared" ref="C43:H43" si="12">C41+C42</f>
        <v>85</v>
      </c>
      <c r="D43" s="2">
        <f t="shared" si="12"/>
        <v>49.6</v>
      </c>
      <c r="E43" s="2">
        <f t="shared" si="12"/>
        <v>30.799999999999997</v>
      </c>
      <c r="F43" s="2">
        <f t="shared" si="12"/>
        <v>19.28</v>
      </c>
      <c r="G43" s="2">
        <f t="shared" si="12"/>
        <v>7.7600000000000051</v>
      </c>
      <c r="H43" s="2">
        <f t="shared" si="12"/>
        <v>0</v>
      </c>
    </row>
    <row r="44" spans="1:8" x14ac:dyDescent="0.45">
      <c r="A44" t="s">
        <v>41</v>
      </c>
      <c r="B44" s="2">
        <f>B43</f>
        <v>101</v>
      </c>
      <c r="C44" s="2">
        <f>C43-B43</f>
        <v>-16</v>
      </c>
      <c r="D44" s="2">
        <f t="shared" ref="D44:H44" si="13">D43-C43</f>
        <v>-35.4</v>
      </c>
      <c r="E44" s="2">
        <f t="shared" si="13"/>
        <v>-18.800000000000004</v>
      </c>
      <c r="F44" s="2">
        <f t="shared" si="13"/>
        <v>-11.519999999999996</v>
      </c>
      <c r="G44" s="2">
        <f t="shared" si="13"/>
        <v>-11.519999999999996</v>
      </c>
      <c r="H44" s="2">
        <f t="shared" si="13"/>
        <v>-7.7600000000000051</v>
      </c>
    </row>
    <row r="46" spans="1:8" x14ac:dyDescent="0.45">
      <c r="A46" s="7" t="s">
        <v>42</v>
      </c>
    </row>
    <row r="47" spans="1:8" x14ac:dyDescent="0.45">
      <c r="A47" s="7"/>
    </row>
    <row r="48" spans="1:8" x14ac:dyDescent="0.45">
      <c r="A48" s="1" t="s">
        <v>0</v>
      </c>
      <c r="B48" s="1">
        <v>0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</row>
    <row r="49" spans="1:8" x14ac:dyDescent="0.45">
      <c r="A49" t="s">
        <v>5</v>
      </c>
      <c r="B49" s="2">
        <v>0</v>
      </c>
      <c r="C49" s="2">
        <f>C23</f>
        <v>0</v>
      </c>
      <c r="D49" s="2">
        <f>D23</f>
        <v>0</v>
      </c>
      <c r="E49" s="2">
        <f>E23</f>
        <v>4.2</v>
      </c>
      <c r="F49" s="2">
        <f>F23</f>
        <v>21.560000000000002</v>
      </c>
      <c r="G49" s="2">
        <f>G23</f>
        <v>26.936000000000003</v>
      </c>
      <c r="H49" s="2">
        <f>H23</f>
        <v>26.936000000000003</v>
      </c>
    </row>
    <row r="50" spans="1:8" x14ac:dyDescent="0.45">
      <c r="A50" t="s">
        <v>43</v>
      </c>
      <c r="B50" s="8">
        <f>-B44</f>
        <v>-101</v>
      </c>
      <c r="C50" s="8">
        <f t="shared" ref="C50:H50" si="14">-C44</f>
        <v>16</v>
      </c>
      <c r="D50" s="8">
        <f t="shared" si="14"/>
        <v>35.4</v>
      </c>
      <c r="E50" s="8">
        <f t="shared" si="14"/>
        <v>18.800000000000004</v>
      </c>
      <c r="F50" s="8">
        <f t="shared" si="14"/>
        <v>11.519999999999996</v>
      </c>
      <c r="G50" s="8">
        <f t="shared" si="14"/>
        <v>11.519999999999996</v>
      </c>
      <c r="H50" s="8">
        <f t="shared" si="14"/>
        <v>7.7600000000000051</v>
      </c>
    </row>
    <row r="51" spans="1:8" x14ac:dyDescent="0.45">
      <c r="A51" t="s">
        <v>8</v>
      </c>
      <c r="B51" s="2">
        <f>B49+B50</f>
        <v>-101</v>
      </c>
      <c r="C51" s="2">
        <f t="shared" ref="C51:H51" si="15">C49+C50</f>
        <v>16</v>
      </c>
      <c r="D51" s="2">
        <f t="shared" si="15"/>
        <v>35.4</v>
      </c>
      <c r="E51" s="2">
        <f t="shared" si="15"/>
        <v>23.000000000000004</v>
      </c>
      <c r="F51" s="2">
        <f t="shared" si="15"/>
        <v>33.08</v>
      </c>
      <c r="G51" s="2">
        <f t="shared" si="15"/>
        <v>38.456000000000003</v>
      </c>
      <c r="H51" s="2">
        <f t="shared" si="15"/>
        <v>34.696000000000012</v>
      </c>
    </row>
    <row r="53" spans="1:8" x14ac:dyDescent="0.45">
      <c r="A53" s="7" t="s">
        <v>52</v>
      </c>
    </row>
    <row r="55" spans="1:8" x14ac:dyDescent="0.45">
      <c r="A55" s="9" t="s">
        <v>53</v>
      </c>
      <c r="B55" s="13">
        <v>0.12</v>
      </c>
    </row>
    <row r="57" spans="1:8" x14ac:dyDescent="0.45">
      <c r="A57" s="1" t="s">
        <v>0</v>
      </c>
      <c r="B57" s="1">
        <v>0</v>
      </c>
      <c r="C57" s="1">
        <v>1</v>
      </c>
      <c r="D57" s="1">
        <v>2</v>
      </c>
      <c r="E57" s="1">
        <v>3</v>
      </c>
      <c r="F57" s="1">
        <v>4</v>
      </c>
      <c r="G57" s="1">
        <v>5</v>
      </c>
      <c r="H57" s="1">
        <v>6</v>
      </c>
    </row>
    <row r="58" spans="1:8" x14ac:dyDescent="0.45">
      <c r="A58" s="14" t="s">
        <v>8</v>
      </c>
      <c r="B58" s="12">
        <f>B51</f>
        <v>-101</v>
      </c>
      <c r="C58" s="12">
        <f t="shared" ref="C58:H58" si="16">C51</f>
        <v>16</v>
      </c>
      <c r="D58" s="12">
        <f t="shared" si="16"/>
        <v>35.4</v>
      </c>
      <c r="E58" s="12">
        <f t="shared" si="16"/>
        <v>23.000000000000004</v>
      </c>
      <c r="F58" s="12">
        <f t="shared" si="16"/>
        <v>33.08</v>
      </c>
      <c r="G58" s="12">
        <f t="shared" si="16"/>
        <v>38.456000000000003</v>
      </c>
      <c r="H58" s="12">
        <f t="shared" si="16"/>
        <v>34.696000000000012</v>
      </c>
    </row>
    <row r="59" spans="1:8" x14ac:dyDescent="0.45">
      <c r="A59" s="14" t="s">
        <v>10</v>
      </c>
      <c r="B59" s="15">
        <f>1</f>
        <v>1</v>
      </c>
      <c r="C59" s="15">
        <f>B59/(1+$B$55)</f>
        <v>0.89285714285714279</v>
      </c>
      <c r="D59" s="15">
        <f t="shared" ref="D59:H59" si="17">C59/(1+$B$55)</f>
        <v>0.79719387755102022</v>
      </c>
      <c r="E59" s="15">
        <f t="shared" si="17"/>
        <v>0.71178024781341087</v>
      </c>
      <c r="F59" s="15">
        <f t="shared" si="17"/>
        <v>0.6355180784048311</v>
      </c>
      <c r="G59" s="15">
        <f t="shared" si="17"/>
        <v>0.56742685571859919</v>
      </c>
      <c r="H59" s="15">
        <f t="shared" si="17"/>
        <v>0.50663112117732068</v>
      </c>
    </row>
    <row r="60" spans="1:8" x14ac:dyDescent="0.45">
      <c r="A60" s="14" t="s">
        <v>11</v>
      </c>
      <c r="B60" s="12">
        <f>B58*B59</f>
        <v>-101</v>
      </c>
      <c r="C60" s="12">
        <f t="shared" ref="C60:H60" si="18">C58*C59</f>
        <v>14.285714285714285</v>
      </c>
      <c r="D60" s="12">
        <f t="shared" si="18"/>
        <v>28.220663265306115</v>
      </c>
      <c r="E60" s="12">
        <f t="shared" si="18"/>
        <v>16.370945699708454</v>
      </c>
      <c r="F60" s="12">
        <f t="shared" si="18"/>
        <v>21.02293803363181</v>
      </c>
      <c r="G60" s="12">
        <f t="shared" si="18"/>
        <v>21.820967163514453</v>
      </c>
      <c r="H60" s="12">
        <f t="shared" si="18"/>
        <v>17.578073380368323</v>
      </c>
    </row>
    <row r="61" spans="1:8" x14ac:dyDescent="0.45">
      <c r="A61" s="23" t="s">
        <v>54</v>
      </c>
      <c r="B61" s="24">
        <f>SUM(B60:H60)</f>
        <v>18.299301828243436</v>
      </c>
    </row>
    <row r="62" spans="1:8" x14ac:dyDescent="0.45">
      <c r="A62" s="14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7C63-8ABB-42FA-86E4-3C4C55694DF4}">
  <dimension ref="A1:H49"/>
  <sheetViews>
    <sheetView topLeftCell="A19" workbookViewId="0">
      <selection activeCell="A50" sqref="A50"/>
    </sheetView>
  </sheetViews>
  <sheetFormatPr defaultRowHeight="14.25" x14ac:dyDescent="0.45"/>
  <cols>
    <col min="1" max="1" width="29.33203125" customWidth="1"/>
  </cols>
  <sheetData>
    <row r="1" spans="1:8" x14ac:dyDescent="0.45">
      <c r="A1" s="7" t="s">
        <v>26</v>
      </c>
    </row>
    <row r="3" spans="1:8" x14ac:dyDescent="0.4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45">
      <c r="A4" s="9" t="s">
        <v>27</v>
      </c>
      <c r="B4" s="10"/>
      <c r="C4" s="10">
        <v>0.2</v>
      </c>
      <c r="D4" s="10">
        <v>0.32</v>
      </c>
      <c r="E4" s="10">
        <v>0.192</v>
      </c>
      <c r="F4" s="10">
        <v>0.1152</v>
      </c>
      <c r="G4" s="10">
        <v>0.1152</v>
      </c>
      <c r="H4" s="10">
        <v>5.7599999999999998E-2</v>
      </c>
    </row>
    <row r="5" spans="1:8" x14ac:dyDescent="0.45">
      <c r="A5" s="9" t="s">
        <v>28</v>
      </c>
      <c r="B5" s="11">
        <v>20</v>
      </c>
      <c r="C5" s="2"/>
      <c r="D5" s="2"/>
      <c r="E5" s="2"/>
      <c r="F5" s="2"/>
      <c r="G5" s="2"/>
    </row>
    <row r="6" spans="1:8" x14ac:dyDescent="0.45">
      <c r="A6" t="s">
        <v>29</v>
      </c>
      <c r="B6" s="2">
        <v>0</v>
      </c>
      <c r="C6" s="2">
        <f>C4*$B$5</f>
        <v>4</v>
      </c>
      <c r="D6" s="2">
        <f>D4*$B$5</f>
        <v>6.4</v>
      </c>
      <c r="E6" s="2">
        <f>E4*$B$5</f>
        <v>3.84</v>
      </c>
      <c r="F6" s="2">
        <f>F4*$B$5</f>
        <v>2.3039999999999998</v>
      </c>
      <c r="G6" s="2">
        <f>G4*$B$5</f>
        <v>2.3039999999999998</v>
      </c>
      <c r="H6" s="2">
        <f>H4*$B$5</f>
        <v>1.1519999999999999</v>
      </c>
    </row>
    <row r="7" spans="1:8" x14ac:dyDescent="0.45">
      <c r="A7" t="s">
        <v>30</v>
      </c>
      <c r="B7" s="8">
        <v>0</v>
      </c>
      <c r="C7" s="8">
        <f>C6</f>
        <v>4</v>
      </c>
      <c r="D7" s="8">
        <f>D6+C7</f>
        <v>10.4</v>
      </c>
      <c r="E7" s="8">
        <f t="shared" ref="E7:H7" si="0">E6+D7</f>
        <v>14.24</v>
      </c>
      <c r="F7" s="8">
        <f t="shared" si="0"/>
        <v>16.544</v>
      </c>
      <c r="G7" s="8">
        <f t="shared" si="0"/>
        <v>18.847999999999999</v>
      </c>
      <c r="H7" s="8">
        <f t="shared" si="0"/>
        <v>20</v>
      </c>
    </row>
    <row r="8" spans="1:8" x14ac:dyDescent="0.45">
      <c r="A8" t="s">
        <v>1</v>
      </c>
      <c r="B8" s="12">
        <f>B5</f>
        <v>20</v>
      </c>
      <c r="C8" s="2">
        <f t="shared" ref="C8:H8" si="1">$B$5-C7</f>
        <v>16</v>
      </c>
      <c r="D8" s="2">
        <f t="shared" si="1"/>
        <v>9.6</v>
      </c>
      <c r="E8" s="2">
        <f t="shared" si="1"/>
        <v>5.76</v>
      </c>
      <c r="F8" s="2">
        <f t="shared" si="1"/>
        <v>3.4559999999999995</v>
      </c>
      <c r="G8" s="2">
        <f t="shared" si="1"/>
        <v>1.152000000000001</v>
      </c>
      <c r="H8" s="2">
        <f t="shared" si="1"/>
        <v>0</v>
      </c>
    </row>
    <row r="10" spans="1:8" x14ac:dyDescent="0.45">
      <c r="A10" s="7" t="s">
        <v>31</v>
      </c>
    </row>
    <row r="11" spans="1:8" x14ac:dyDescent="0.45">
      <c r="A11" s="7"/>
    </row>
    <row r="12" spans="1:8" x14ac:dyDescent="0.45">
      <c r="A12" s="9" t="s">
        <v>55</v>
      </c>
      <c r="B12" s="16">
        <v>4</v>
      </c>
    </row>
    <row r="13" spans="1:8" x14ac:dyDescent="0.45">
      <c r="A13" s="9" t="s">
        <v>47</v>
      </c>
      <c r="B13" s="13">
        <v>0.3</v>
      </c>
    </row>
    <row r="14" spans="1:8" x14ac:dyDescent="0.45">
      <c r="A14" s="9" t="s">
        <v>58</v>
      </c>
      <c r="B14" s="16">
        <v>4</v>
      </c>
    </row>
    <row r="15" spans="1:8" x14ac:dyDescent="0.45">
      <c r="A15" s="9" t="s">
        <v>59</v>
      </c>
      <c r="B15" s="16">
        <v>3</v>
      </c>
    </row>
    <row r="17" spans="1:8" x14ac:dyDescent="0.45">
      <c r="A17" s="1" t="s">
        <v>0</v>
      </c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</row>
    <row r="18" spans="1:8" x14ac:dyDescent="0.45">
      <c r="A18" t="s">
        <v>55</v>
      </c>
      <c r="C18" s="17">
        <f>$B$12</f>
        <v>4</v>
      </c>
      <c r="D18" s="17">
        <f t="shared" ref="D18:H18" si="2">$B$12</f>
        <v>4</v>
      </c>
      <c r="E18" s="17">
        <f t="shared" si="2"/>
        <v>4</v>
      </c>
      <c r="F18" s="17">
        <f t="shared" si="2"/>
        <v>4</v>
      </c>
      <c r="G18" s="17">
        <f t="shared" si="2"/>
        <v>4</v>
      </c>
      <c r="H18" s="17">
        <f t="shared" si="2"/>
        <v>4</v>
      </c>
    </row>
    <row r="19" spans="1:8" x14ac:dyDescent="0.45">
      <c r="A19" t="s">
        <v>34</v>
      </c>
      <c r="C19" s="18">
        <f>-C6</f>
        <v>-4</v>
      </c>
      <c r="D19" s="18">
        <f>-D6</f>
        <v>-6.4</v>
      </c>
      <c r="E19" s="18">
        <f>-E6</f>
        <v>-3.84</v>
      </c>
      <c r="F19" s="18">
        <f>-F6</f>
        <v>-2.3039999999999998</v>
      </c>
      <c r="G19" s="18">
        <f>-G6</f>
        <v>-2.3039999999999998</v>
      </c>
      <c r="H19" s="18">
        <f>-H6</f>
        <v>-1.1519999999999999</v>
      </c>
    </row>
    <row r="20" spans="1:8" x14ac:dyDescent="0.45">
      <c r="A20" t="s">
        <v>56</v>
      </c>
      <c r="B20" s="12">
        <f>B15</f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7">
        <f>B14</f>
        <v>4</v>
      </c>
    </row>
    <row r="21" spans="1:8" ht="16.5" x14ac:dyDescent="0.75">
      <c r="A21" t="s">
        <v>57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f>-H8</f>
        <v>0</v>
      </c>
    </row>
    <row r="22" spans="1:8" x14ac:dyDescent="0.45">
      <c r="A22" t="s">
        <v>35</v>
      </c>
      <c r="B22" s="2">
        <f>SUM(B18:B21)</f>
        <v>3</v>
      </c>
      <c r="C22" s="2">
        <f>SUM(C18:C21)</f>
        <v>0</v>
      </c>
      <c r="D22" s="2">
        <f t="shared" ref="D22:H22" si="3">SUM(D18:D21)</f>
        <v>-2.4000000000000004</v>
      </c>
      <c r="E22" s="2">
        <f t="shared" si="3"/>
        <v>0.16000000000000014</v>
      </c>
      <c r="F22" s="2">
        <f t="shared" si="3"/>
        <v>1.6960000000000002</v>
      </c>
      <c r="G22" s="2">
        <f t="shared" si="3"/>
        <v>1.6960000000000002</v>
      </c>
      <c r="H22" s="2">
        <f t="shared" si="3"/>
        <v>6.8479999999999999</v>
      </c>
    </row>
    <row r="23" spans="1:8" x14ac:dyDescent="0.45">
      <c r="A23" t="s">
        <v>36</v>
      </c>
      <c r="B23" s="8">
        <f>-$B$13*B22</f>
        <v>-0.89999999999999991</v>
      </c>
      <c r="C23" s="8">
        <f>-$B$13*C22</f>
        <v>0</v>
      </c>
      <c r="D23" s="8">
        <f t="shared" ref="D23:H23" si="4">-$B$13*D22</f>
        <v>0.72000000000000008</v>
      </c>
      <c r="E23" s="8">
        <f t="shared" si="4"/>
        <v>-4.8000000000000043E-2</v>
      </c>
      <c r="F23" s="8">
        <f t="shared" si="4"/>
        <v>-0.50880000000000003</v>
      </c>
      <c r="G23" s="8">
        <f t="shared" si="4"/>
        <v>-0.50880000000000003</v>
      </c>
      <c r="H23" s="8">
        <f t="shared" si="4"/>
        <v>-2.0543999999999998</v>
      </c>
    </row>
    <row r="24" spans="1:8" x14ac:dyDescent="0.45">
      <c r="A24" t="s">
        <v>5</v>
      </c>
      <c r="B24" s="2">
        <f>B22+B23</f>
        <v>2.1</v>
      </c>
      <c r="C24" s="2">
        <f>C22+C23</f>
        <v>0</v>
      </c>
      <c r="D24" s="2">
        <f t="shared" ref="D24:H24" si="5">D22+D23</f>
        <v>-1.6800000000000002</v>
      </c>
      <c r="E24" s="2">
        <f t="shared" si="5"/>
        <v>0.1120000000000001</v>
      </c>
      <c r="F24" s="2">
        <f t="shared" si="5"/>
        <v>1.1872000000000003</v>
      </c>
      <c r="G24" s="2">
        <f t="shared" si="5"/>
        <v>1.1872000000000003</v>
      </c>
      <c r="H24" s="2">
        <f t="shared" si="5"/>
        <v>4.7935999999999996</v>
      </c>
    </row>
    <row r="26" spans="1:8" x14ac:dyDescent="0.45">
      <c r="A26" s="7" t="s">
        <v>40</v>
      </c>
    </row>
    <row r="27" spans="1:8" x14ac:dyDescent="0.45">
      <c r="A27" s="7"/>
    </row>
    <row r="28" spans="1:8" x14ac:dyDescent="0.45">
      <c r="A28" s="1" t="s">
        <v>0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</row>
    <row r="29" spans="1:8" x14ac:dyDescent="0.45">
      <c r="A29" t="s">
        <v>1</v>
      </c>
      <c r="B29" s="2">
        <f>B8</f>
        <v>20</v>
      </c>
      <c r="C29" s="2">
        <f>C8</f>
        <v>16</v>
      </c>
      <c r="D29" s="2">
        <f>D8</f>
        <v>9.6</v>
      </c>
      <c r="E29" s="2">
        <f>E8</f>
        <v>5.76</v>
      </c>
      <c r="F29" s="2">
        <f>F8</f>
        <v>3.4559999999999995</v>
      </c>
      <c r="G29" s="2">
        <f>G8</f>
        <v>1.152000000000001</v>
      </c>
      <c r="H29" s="2">
        <f>H8</f>
        <v>0</v>
      </c>
    </row>
    <row r="30" spans="1:8" x14ac:dyDescent="0.45">
      <c r="A30" t="s">
        <v>6</v>
      </c>
      <c r="B30" s="2">
        <f>B29</f>
        <v>20</v>
      </c>
      <c r="C30" s="2">
        <f t="shared" ref="C30:H30" si="6">C29</f>
        <v>16</v>
      </c>
      <c r="D30" s="2">
        <f t="shared" si="6"/>
        <v>9.6</v>
      </c>
      <c r="E30" s="2">
        <f t="shared" si="6"/>
        <v>5.76</v>
      </c>
      <c r="F30" s="2">
        <f t="shared" si="6"/>
        <v>3.4559999999999995</v>
      </c>
      <c r="G30" s="2">
        <f t="shared" si="6"/>
        <v>1.152000000000001</v>
      </c>
      <c r="H30" s="2">
        <f t="shared" si="6"/>
        <v>0</v>
      </c>
    </row>
    <row r="31" spans="1:8" x14ac:dyDescent="0.45">
      <c r="A31" t="s">
        <v>41</v>
      </c>
      <c r="B31" s="2">
        <f>B30</f>
        <v>20</v>
      </c>
      <c r="C31" s="2">
        <f>C30-B30</f>
        <v>-4</v>
      </c>
      <c r="D31" s="2">
        <f t="shared" ref="D31:H31" si="7">D30-C30</f>
        <v>-6.4</v>
      </c>
      <c r="E31" s="2">
        <f t="shared" si="7"/>
        <v>-3.84</v>
      </c>
      <c r="F31" s="2">
        <f t="shared" si="7"/>
        <v>-2.3040000000000003</v>
      </c>
      <c r="G31" s="2">
        <f t="shared" si="7"/>
        <v>-2.3039999999999985</v>
      </c>
      <c r="H31" s="2">
        <f t="shared" si="7"/>
        <v>-1.152000000000001</v>
      </c>
    </row>
    <row r="33" spans="1:8" x14ac:dyDescent="0.45">
      <c r="A33" s="7" t="s">
        <v>42</v>
      </c>
    </row>
    <row r="34" spans="1:8" x14ac:dyDescent="0.45">
      <c r="A34" s="7"/>
    </row>
    <row r="35" spans="1:8" x14ac:dyDescent="0.45">
      <c r="A35" s="1" t="s">
        <v>0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</row>
    <row r="36" spans="1:8" x14ac:dyDescent="0.45">
      <c r="A36" t="s">
        <v>5</v>
      </c>
      <c r="B36" s="2">
        <f>B24</f>
        <v>2.1</v>
      </c>
      <c r="C36" s="2">
        <f>C24</f>
        <v>0</v>
      </c>
      <c r="D36" s="2">
        <f>D24</f>
        <v>-1.6800000000000002</v>
      </c>
      <c r="E36" s="2">
        <f>E24</f>
        <v>0.1120000000000001</v>
      </c>
      <c r="F36" s="2">
        <f>F24</f>
        <v>1.1872000000000003</v>
      </c>
      <c r="G36" s="2">
        <f>G24</f>
        <v>1.1872000000000003</v>
      </c>
      <c r="H36" s="2">
        <f>H24</f>
        <v>4.7935999999999996</v>
      </c>
    </row>
    <row r="37" spans="1:8" x14ac:dyDescent="0.45">
      <c r="A37" t="s">
        <v>43</v>
      </c>
      <c r="B37" s="8">
        <f>-B31</f>
        <v>-20</v>
      </c>
      <c r="C37" s="8">
        <f t="shared" ref="C37:H37" si="8">-C31</f>
        <v>4</v>
      </c>
      <c r="D37" s="8">
        <f t="shared" si="8"/>
        <v>6.4</v>
      </c>
      <c r="E37" s="8">
        <f t="shared" si="8"/>
        <v>3.84</v>
      </c>
      <c r="F37" s="8">
        <f t="shared" si="8"/>
        <v>2.3040000000000003</v>
      </c>
      <c r="G37" s="8">
        <f t="shared" si="8"/>
        <v>2.3039999999999985</v>
      </c>
      <c r="H37" s="8">
        <f t="shared" si="8"/>
        <v>1.152000000000001</v>
      </c>
    </row>
    <row r="38" spans="1:8" x14ac:dyDescent="0.45">
      <c r="A38" t="s">
        <v>8</v>
      </c>
      <c r="B38" s="2">
        <f>B36+B37</f>
        <v>-17.899999999999999</v>
      </c>
      <c r="C38" s="2">
        <f t="shared" ref="C38:H38" si="9">C36+C37</f>
        <v>4</v>
      </c>
      <c r="D38" s="2">
        <f t="shared" si="9"/>
        <v>4.7200000000000006</v>
      </c>
      <c r="E38" s="2">
        <f t="shared" si="9"/>
        <v>3.952</v>
      </c>
      <c r="F38" s="2">
        <f t="shared" si="9"/>
        <v>3.4912000000000005</v>
      </c>
      <c r="G38" s="2">
        <f t="shared" si="9"/>
        <v>3.4911999999999987</v>
      </c>
      <c r="H38" s="2">
        <f t="shared" si="9"/>
        <v>5.9456000000000007</v>
      </c>
    </row>
    <row r="40" spans="1:8" x14ac:dyDescent="0.45">
      <c r="A40" s="7" t="s">
        <v>52</v>
      </c>
    </row>
    <row r="42" spans="1:8" x14ac:dyDescent="0.45">
      <c r="A42" s="9" t="s">
        <v>53</v>
      </c>
      <c r="B42" s="13">
        <v>0.12</v>
      </c>
    </row>
    <row r="44" spans="1:8" x14ac:dyDescent="0.45">
      <c r="A44" s="1" t="s">
        <v>0</v>
      </c>
      <c r="B44" s="1">
        <v>0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</row>
    <row r="45" spans="1:8" x14ac:dyDescent="0.45">
      <c r="A45" s="14" t="s">
        <v>8</v>
      </c>
      <c r="B45" s="12">
        <f>B38</f>
        <v>-17.899999999999999</v>
      </c>
      <c r="C45" s="12">
        <f t="shared" ref="C45:H45" si="10">C38</f>
        <v>4</v>
      </c>
      <c r="D45" s="12">
        <f t="shared" si="10"/>
        <v>4.7200000000000006</v>
      </c>
      <c r="E45" s="12">
        <f t="shared" si="10"/>
        <v>3.952</v>
      </c>
      <c r="F45" s="12">
        <f t="shared" si="10"/>
        <v>3.4912000000000005</v>
      </c>
      <c r="G45" s="12">
        <f t="shared" si="10"/>
        <v>3.4911999999999987</v>
      </c>
      <c r="H45" s="12">
        <f t="shared" si="10"/>
        <v>5.9456000000000007</v>
      </c>
    </row>
    <row r="46" spans="1:8" x14ac:dyDescent="0.45">
      <c r="A46" s="14" t="s">
        <v>10</v>
      </c>
      <c r="B46" s="15">
        <f>1</f>
        <v>1</v>
      </c>
      <c r="C46" s="15">
        <f>B46/(1+$B$42)</f>
        <v>0.89285714285714279</v>
      </c>
      <c r="D46" s="15">
        <f t="shared" ref="D46:H46" si="11">C46/(1+$B$42)</f>
        <v>0.79719387755102022</v>
      </c>
      <c r="E46" s="15">
        <f t="shared" si="11"/>
        <v>0.71178024781341087</v>
      </c>
      <c r="F46" s="15">
        <f t="shared" si="11"/>
        <v>0.6355180784048311</v>
      </c>
      <c r="G46" s="15">
        <f t="shared" si="11"/>
        <v>0.56742685571859919</v>
      </c>
      <c r="H46" s="15">
        <f t="shared" si="11"/>
        <v>0.50663112117732068</v>
      </c>
    </row>
    <row r="47" spans="1:8" x14ac:dyDescent="0.45">
      <c r="A47" s="14" t="s">
        <v>11</v>
      </c>
      <c r="B47" s="12">
        <f>B45*B46</f>
        <v>-17.899999999999999</v>
      </c>
      <c r="C47" s="12">
        <f t="shared" ref="C47:H47" si="12">C45*C46</f>
        <v>3.5714285714285712</v>
      </c>
      <c r="D47" s="12">
        <f t="shared" si="12"/>
        <v>3.7627551020408161</v>
      </c>
      <c r="E47" s="12">
        <f t="shared" si="12"/>
        <v>2.8129555393585997</v>
      </c>
      <c r="F47" s="12">
        <f t="shared" si="12"/>
        <v>2.2187207153269468</v>
      </c>
      <c r="G47" s="12">
        <f t="shared" si="12"/>
        <v>1.9810006386847727</v>
      </c>
      <c r="H47" s="12">
        <f t="shared" si="12"/>
        <v>3.0122259940718781</v>
      </c>
    </row>
    <row r="48" spans="1:8" x14ac:dyDescent="0.45">
      <c r="A48" s="23" t="s">
        <v>54</v>
      </c>
      <c r="B48" s="24">
        <f>SUM(B47:H47)</f>
        <v>-0.54091343908841516</v>
      </c>
    </row>
    <row r="49" spans="1:1" x14ac:dyDescent="0.45">
      <c r="A49" s="14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C0FB-08A3-49CD-A317-736E0D2FF417}">
  <dimension ref="A1:G87"/>
  <sheetViews>
    <sheetView tabSelected="1" topLeftCell="A57" workbookViewId="0">
      <selection activeCell="I78" sqref="I78"/>
    </sheetView>
  </sheetViews>
  <sheetFormatPr defaultRowHeight="14.25" x14ac:dyDescent="0.45"/>
  <cols>
    <col min="1" max="1" width="22.33203125" customWidth="1"/>
  </cols>
  <sheetData>
    <row r="1" spans="1:7" ht="15" thickTop="1" thickBot="1" x14ac:dyDescent="0.5">
      <c r="A1" s="20" t="s">
        <v>60</v>
      </c>
      <c r="B1" s="20"/>
    </row>
    <row r="2" spans="1:7" ht="14.65" thickTop="1" x14ac:dyDescent="0.45"/>
    <row r="3" spans="1:7" x14ac:dyDescent="0.45">
      <c r="A3" s="7" t="s">
        <v>26</v>
      </c>
    </row>
    <row r="5" spans="1:7" x14ac:dyDescent="0.45">
      <c r="A5" s="1" t="s">
        <v>0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1:7" x14ac:dyDescent="0.45">
      <c r="A6" s="9" t="s">
        <v>69</v>
      </c>
      <c r="B6" s="11">
        <v>50</v>
      </c>
      <c r="C6" s="2"/>
      <c r="D6" s="2"/>
      <c r="E6" s="2"/>
      <c r="F6" s="2"/>
      <c r="G6" s="2"/>
    </row>
    <row r="7" spans="1:7" x14ac:dyDescent="0.45">
      <c r="A7" s="9" t="s">
        <v>29</v>
      </c>
      <c r="B7" s="11">
        <v>0</v>
      </c>
      <c r="C7" s="11">
        <v>20</v>
      </c>
      <c r="D7" s="11">
        <v>15</v>
      </c>
      <c r="E7" s="11">
        <v>10</v>
      </c>
      <c r="F7" s="11">
        <v>5</v>
      </c>
      <c r="G7" s="11">
        <v>0</v>
      </c>
    </row>
    <row r="8" spans="1:7" x14ac:dyDescent="0.45">
      <c r="A8" t="s">
        <v>30</v>
      </c>
      <c r="B8" s="8">
        <v>0</v>
      </c>
      <c r="C8" s="8">
        <f>C7</f>
        <v>20</v>
      </c>
      <c r="D8" s="8">
        <f>D7+C8</f>
        <v>35</v>
      </c>
      <c r="E8" s="8">
        <f t="shared" ref="E8:G8" si="0">E7+D8</f>
        <v>45</v>
      </c>
      <c r="F8" s="8">
        <f t="shared" si="0"/>
        <v>50</v>
      </c>
      <c r="G8" s="8">
        <f t="shared" si="0"/>
        <v>50</v>
      </c>
    </row>
    <row r="9" spans="1:7" x14ac:dyDescent="0.45">
      <c r="A9" t="s">
        <v>1</v>
      </c>
      <c r="B9" s="12">
        <f>B6</f>
        <v>50</v>
      </c>
      <c r="C9" s="2">
        <f>$B$6-C8</f>
        <v>30</v>
      </c>
      <c r="D9" s="2">
        <f>$B$6-D8</f>
        <v>15</v>
      </c>
      <c r="E9" s="2">
        <f>$B$6-E8</f>
        <v>5</v>
      </c>
      <c r="F9" s="2">
        <f>$B$6-F8</f>
        <v>0</v>
      </c>
      <c r="G9" s="2">
        <f>$B$6-G8</f>
        <v>0</v>
      </c>
    </row>
    <row r="11" spans="1:7" x14ac:dyDescent="0.45">
      <c r="A11" s="7" t="s">
        <v>31</v>
      </c>
    </row>
    <row r="12" spans="1:7" x14ac:dyDescent="0.45">
      <c r="A12" s="7"/>
    </row>
    <row r="13" spans="1:7" x14ac:dyDescent="0.45">
      <c r="A13" s="9" t="s">
        <v>65</v>
      </c>
      <c r="B13" s="9">
        <v>10</v>
      </c>
    </row>
    <row r="14" spans="1:7" x14ac:dyDescent="0.45">
      <c r="A14" s="9" t="s">
        <v>66</v>
      </c>
      <c r="B14" s="16">
        <v>80</v>
      </c>
    </row>
    <row r="15" spans="1:7" x14ac:dyDescent="0.45">
      <c r="A15" s="9" t="s">
        <v>46</v>
      </c>
      <c r="B15" s="9">
        <v>20</v>
      </c>
    </row>
    <row r="16" spans="1:7" x14ac:dyDescent="0.45">
      <c r="A16" s="9" t="s">
        <v>47</v>
      </c>
      <c r="B16" s="13">
        <v>0.3</v>
      </c>
    </row>
    <row r="18" spans="1:7" x14ac:dyDescent="0.45">
      <c r="A18" s="1" t="s">
        <v>0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</row>
    <row r="19" spans="1:7" x14ac:dyDescent="0.45">
      <c r="A19" s="5"/>
      <c r="B19" s="5"/>
      <c r="C19" s="5"/>
      <c r="D19" s="5"/>
      <c r="E19" s="5"/>
      <c r="F19" s="5"/>
      <c r="G19" s="5"/>
    </row>
    <row r="20" spans="1:7" x14ac:dyDescent="0.45">
      <c r="A20" t="s">
        <v>65</v>
      </c>
      <c r="C20" s="2">
        <f>$B$13</f>
        <v>10</v>
      </c>
      <c r="D20" s="2">
        <f t="shared" ref="D20:G20" si="1">$B$13</f>
        <v>10</v>
      </c>
      <c r="E20" s="2">
        <f t="shared" si="1"/>
        <v>10</v>
      </c>
      <c r="F20" s="2">
        <f t="shared" si="1"/>
        <v>10</v>
      </c>
      <c r="G20" s="2">
        <f t="shared" si="1"/>
        <v>10</v>
      </c>
    </row>
    <row r="21" spans="1:7" x14ac:dyDescent="0.45">
      <c r="A21" s="9" t="s">
        <v>67</v>
      </c>
      <c r="B21" s="11"/>
      <c r="C21" s="21">
        <v>20</v>
      </c>
      <c r="D21" s="21">
        <v>18</v>
      </c>
      <c r="E21" s="21">
        <v>15</v>
      </c>
      <c r="F21" s="21">
        <v>12</v>
      </c>
      <c r="G21" s="21">
        <v>10</v>
      </c>
    </row>
    <row r="22" spans="1:7" x14ac:dyDescent="0.45">
      <c r="A22" t="s">
        <v>68</v>
      </c>
      <c r="C22" s="2">
        <f>C20*C21</f>
        <v>200</v>
      </c>
      <c r="D22" s="2">
        <f t="shared" ref="D22:G22" si="2">D20*D21</f>
        <v>180</v>
      </c>
      <c r="E22" s="2">
        <f t="shared" si="2"/>
        <v>150</v>
      </c>
      <c r="F22" s="2">
        <f t="shared" si="2"/>
        <v>120</v>
      </c>
      <c r="G22" s="2">
        <f t="shared" si="2"/>
        <v>100</v>
      </c>
    </row>
    <row r="23" spans="1:7" x14ac:dyDescent="0.45">
      <c r="A23" t="s">
        <v>32</v>
      </c>
      <c r="B23" s="2"/>
      <c r="C23" s="2">
        <f>-$B$14</f>
        <v>-80</v>
      </c>
      <c r="D23" s="2">
        <f t="shared" ref="D23:G23" si="3">-$B$14</f>
        <v>-80</v>
      </c>
      <c r="E23" s="2">
        <f t="shared" si="3"/>
        <v>-80</v>
      </c>
      <c r="F23" s="2">
        <f t="shared" si="3"/>
        <v>-80</v>
      </c>
      <c r="G23" s="2">
        <f t="shared" si="3"/>
        <v>-80</v>
      </c>
    </row>
    <row r="24" spans="1:7" x14ac:dyDescent="0.45">
      <c r="A24" t="s">
        <v>33</v>
      </c>
      <c r="B24" s="2"/>
      <c r="C24" s="2">
        <f>-$B$15</f>
        <v>-20</v>
      </c>
      <c r="D24" s="2">
        <f t="shared" ref="D24:G24" si="4">-$B$15</f>
        <v>-20</v>
      </c>
      <c r="E24" s="2">
        <f t="shared" si="4"/>
        <v>-20</v>
      </c>
      <c r="F24" s="2">
        <f t="shared" si="4"/>
        <v>-20</v>
      </c>
      <c r="G24" s="2">
        <f t="shared" si="4"/>
        <v>-20</v>
      </c>
    </row>
    <row r="25" spans="1:7" x14ac:dyDescent="0.45">
      <c r="A25" t="s">
        <v>34</v>
      </c>
      <c r="C25" s="8">
        <f>-C7</f>
        <v>-20</v>
      </c>
      <c r="D25" s="8">
        <f t="shared" ref="D25:G25" si="5">-D7</f>
        <v>-15</v>
      </c>
      <c r="E25" s="8">
        <f t="shared" si="5"/>
        <v>-10</v>
      </c>
      <c r="F25" s="8">
        <f t="shared" si="5"/>
        <v>-5</v>
      </c>
      <c r="G25" s="8">
        <f t="shared" si="5"/>
        <v>0</v>
      </c>
    </row>
    <row r="26" spans="1:7" x14ac:dyDescent="0.45">
      <c r="A26" t="s">
        <v>35</v>
      </c>
      <c r="C26" s="2">
        <f>SUM(C22:C25)</f>
        <v>80</v>
      </c>
      <c r="D26" s="2">
        <f t="shared" ref="D26:G26" si="6">SUM(D22:D25)</f>
        <v>65</v>
      </c>
      <c r="E26" s="2">
        <f t="shared" si="6"/>
        <v>40</v>
      </c>
      <c r="F26" s="2">
        <f t="shared" si="6"/>
        <v>15</v>
      </c>
      <c r="G26" s="2">
        <f t="shared" si="6"/>
        <v>0</v>
      </c>
    </row>
    <row r="27" spans="1:7" x14ac:dyDescent="0.45">
      <c r="A27" t="s">
        <v>36</v>
      </c>
      <c r="C27" s="8">
        <f>-$B$16*C26</f>
        <v>-24</v>
      </c>
      <c r="D27" s="8">
        <f>-$B$16*D26</f>
        <v>-19.5</v>
      </c>
      <c r="E27" s="8">
        <f>-$B$16*E26</f>
        <v>-12</v>
      </c>
      <c r="F27" s="8">
        <f>-$B$16*F26</f>
        <v>-4.5</v>
      </c>
      <c r="G27" s="8">
        <f>-$B$16*G26</f>
        <v>0</v>
      </c>
    </row>
    <row r="28" spans="1:7" x14ac:dyDescent="0.45">
      <c r="A28" t="s">
        <v>5</v>
      </c>
      <c r="C28" s="2">
        <f>C26+C27</f>
        <v>56</v>
      </c>
      <c r="D28" s="2">
        <f t="shared" ref="D28:G28" si="7">D26+D27</f>
        <v>45.5</v>
      </c>
      <c r="E28" s="2">
        <f t="shared" si="7"/>
        <v>28</v>
      </c>
      <c r="F28" s="2">
        <f t="shared" si="7"/>
        <v>10.5</v>
      </c>
      <c r="G28" s="2">
        <f t="shared" si="7"/>
        <v>0</v>
      </c>
    </row>
    <row r="30" spans="1:7" x14ac:dyDescent="0.45">
      <c r="A30" s="7" t="s">
        <v>37</v>
      </c>
    </row>
    <row r="31" spans="1:7" x14ac:dyDescent="0.45">
      <c r="A31" s="7"/>
    </row>
    <row r="32" spans="1:7" x14ac:dyDescent="0.45">
      <c r="A32" s="9" t="s">
        <v>62</v>
      </c>
      <c r="B32" s="16">
        <v>20</v>
      </c>
    </row>
    <row r="33" spans="1:7" x14ac:dyDescent="0.45">
      <c r="A33" s="9" t="s">
        <v>61</v>
      </c>
      <c r="B33" s="13">
        <v>0.1</v>
      </c>
    </row>
    <row r="34" spans="1:7" x14ac:dyDescent="0.45">
      <c r="A34" s="9" t="s">
        <v>63</v>
      </c>
      <c r="B34" s="16">
        <v>20</v>
      </c>
    </row>
    <row r="35" spans="1:7" x14ac:dyDescent="0.45">
      <c r="A35" s="9" t="s">
        <v>64</v>
      </c>
      <c r="B35" s="16">
        <v>5</v>
      </c>
    </row>
    <row r="36" spans="1:7" x14ac:dyDescent="0.45">
      <c r="A36" s="7"/>
    </row>
    <row r="37" spans="1:7" x14ac:dyDescent="0.45">
      <c r="A37" s="1" t="s">
        <v>0</v>
      </c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</row>
    <row r="38" spans="1:7" x14ac:dyDescent="0.45">
      <c r="A38" t="s">
        <v>2</v>
      </c>
      <c r="B38" s="2">
        <f>B34</f>
        <v>20</v>
      </c>
      <c r="C38" s="2">
        <f t="shared" ref="C38:G38" si="8">C34</f>
        <v>0</v>
      </c>
      <c r="D38" s="2">
        <f t="shared" si="8"/>
        <v>0</v>
      </c>
      <c r="E38" s="2">
        <f t="shared" si="8"/>
        <v>0</v>
      </c>
      <c r="F38" s="2">
        <f t="shared" si="8"/>
        <v>0</v>
      </c>
      <c r="G38" s="2">
        <f t="shared" si="8"/>
        <v>0</v>
      </c>
    </row>
    <row r="39" spans="1:7" x14ac:dyDescent="0.45">
      <c r="A39" t="s">
        <v>3</v>
      </c>
      <c r="B39" s="2">
        <f>B32</f>
        <v>20</v>
      </c>
      <c r="C39" s="2">
        <f t="shared" ref="C39:G39" si="9">$B$33*C22</f>
        <v>20</v>
      </c>
      <c r="D39" s="2">
        <f t="shared" si="9"/>
        <v>18</v>
      </c>
      <c r="E39" s="2">
        <f t="shared" si="9"/>
        <v>15</v>
      </c>
      <c r="F39" s="2">
        <f t="shared" si="9"/>
        <v>12</v>
      </c>
      <c r="G39" s="2">
        <f t="shared" si="9"/>
        <v>10</v>
      </c>
    </row>
    <row r="40" spans="1:7" x14ac:dyDescent="0.45">
      <c r="A40" t="s">
        <v>38</v>
      </c>
      <c r="B40" s="8">
        <f>-$B$35</f>
        <v>-5</v>
      </c>
      <c r="C40" s="8">
        <f t="shared" ref="C40:G40" si="10">-$B$35</f>
        <v>-5</v>
      </c>
      <c r="D40" s="8">
        <f t="shared" si="10"/>
        <v>-5</v>
      </c>
      <c r="E40" s="8">
        <f t="shared" si="10"/>
        <v>-5</v>
      </c>
      <c r="F40" s="8">
        <f t="shared" si="10"/>
        <v>-5</v>
      </c>
      <c r="G40" s="8">
        <f t="shared" si="10"/>
        <v>-5</v>
      </c>
    </row>
    <row r="41" spans="1:7" x14ac:dyDescent="0.45">
      <c r="A41" t="s">
        <v>39</v>
      </c>
      <c r="B41" s="2">
        <f>SUM(B38:B40)</f>
        <v>35</v>
      </c>
      <c r="C41" s="2">
        <f t="shared" ref="C41:G41" si="11">SUM(C38:C40)</f>
        <v>15</v>
      </c>
      <c r="D41" s="2">
        <f t="shared" si="11"/>
        <v>13</v>
      </c>
      <c r="E41" s="2">
        <f t="shared" si="11"/>
        <v>10</v>
      </c>
      <c r="F41" s="2">
        <f t="shared" si="11"/>
        <v>7</v>
      </c>
      <c r="G41" s="2">
        <f t="shared" si="11"/>
        <v>5</v>
      </c>
    </row>
    <row r="43" spans="1:7" x14ac:dyDescent="0.45">
      <c r="A43" s="7" t="s">
        <v>40</v>
      </c>
    </row>
    <row r="44" spans="1:7" x14ac:dyDescent="0.45">
      <c r="A44" s="7"/>
    </row>
    <row r="45" spans="1:7" x14ac:dyDescent="0.45">
      <c r="A45" s="1" t="s">
        <v>0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</row>
    <row r="46" spans="1:7" x14ac:dyDescent="0.45">
      <c r="A46" t="s">
        <v>1</v>
      </c>
      <c r="B46" s="12">
        <f>B9</f>
        <v>50</v>
      </c>
      <c r="C46" s="2">
        <f>C9</f>
        <v>30</v>
      </c>
      <c r="D46" s="2">
        <f>D9</f>
        <v>15</v>
      </c>
      <c r="E46" s="2">
        <f>E9</f>
        <v>5</v>
      </c>
      <c r="F46" s="2">
        <f>F9</f>
        <v>0</v>
      </c>
      <c r="G46" s="2">
        <f>G9</f>
        <v>0</v>
      </c>
    </row>
    <row r="47" spans="1:7" x14ac:dyDescent="0.45">
      <c r="A47" t="s">
        <v>39</v>
      </c>
      <c r="B47" s="8">
        <f>B41</f>
        <v>35</v>
      </c>
      <c r="C47" s="8">
        <f t="shared" ref="C47:G47" si="12">C41</f>
        <v>15</v>
      </c>
      <c r="D47" s="8">
        <f t="shared" si="12"/>
        <v>13</v>
      </c>
      <c r="E47" s="8">
        <f t="shared" si="12"/>
        <v>10</v>
      </c>
      <c r="F47" s="8">
        <f t="shared" si="12"/>
        <v>7</v>
      </c>
      <c r="G47" s="8">
        <f t="shared" si="12"/>
        <v>5</v>
      </c>
    </row>
    <row r="48" spans="1:7" x14ac:dyDescent="0.45">
      <c r="A48" t="s">
        <v>6</v>
      </c>
      <c r="B48" s="2">
        <f>B46+B47</f>
        <v>85</v>
      </c>
      <c r="C48" s="2">
        <f t="shared" ref="C48:G48" si="13">C46+C47</f>
        <v>45</v>
      </c>
      <c r="D48" s="2">
        <f t="shared" si="13"/>
        <v>28</v>
      </c>
      <c r="E48" s="2">
        <f t="shared" si="13"/>
        <v>15</v>
      </c>
      <c r="F48" s="2">
        <f t="shared" si="13"/>
        <v>7</v>
      </c>
      <c r="G48" s="2">
        <f t="shared" si="13"/>
        <v>5</v>
      </c>
    </row>
    <row r="49" spans="1:7" x14ac:dyDescent="0.45">
      <c r="A49" t="s">
        <v>41</v>
      </c>
      <c r="B49" s="2">
        <f>B48</f>
        <v>85</v>
      </c>
      <c r="C49" s="2">
        <f>C48-B48</f>
        <v>-40</v>
      </c>
      <c r="D49" s="2">
        <f t="shared" ref="D49:G49" si="14">D48-C48</f>
        <v>-17</v>
      </c>
      <c r="E49" s="2">
        <f t="shared" si="14"/>
        <v>-13</v>
      </c>
      <c r="F49" s="2">
        <f t="shared" si="14"/>
        <v>-8</v>
      </c>
      <c r="G49" s="2">
        <f t="shared" si="14"/>
        <v>-2</v>
      </c>
    </row>
    <row r="51" spans="1:7" x14ac:dyDescent="0.45">
      <c r="A51" s="7" t="s">
        <v>42</v>
      </c>
    </row>
    <row r="52" spans="1:7" x14ac:dyDescent="0.45">
      <c r="A52" s="7"/>
    </row>
    <row r="53" spans="1:7" x14ac:dyDescent="0.45">
      <c r="A53" s="1" t="s">
        <v>0</v>
      </c>
      <c r="B53" s="1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</row>
    <row r="54" spans="1:7" x14ac:dyDescent="0.45">
      <c r="A54" t="s">
        <v>5</v>
      </c>
      <c r="B54" s="2">
        <v>0</v>
      </c>
      <c r="C54" s="2">
        <f>C28</f>
        <v>56</v>
      </c>
      <c r="D54" s="2">
        <f>D28</f>
        <v>45.5</v>
      </c>
      <c r="E54" s="2">
        <f>E28</f>
        <v>28</v>
      </c>
      <c r="F54" s="2">
        <f>F28</f>
        <v>10.5</v>
      </c>
      <c r="G54" s="2">
        <f>G28</f>
        <v>0</v>
      </c>
    </row>
    <row r="55" spans="1:7" x14ac:dyDescent="0.45">
      <c r="A55" t="s">
        <v>43</v>
      </c>
      <c r="B55" s="8">
        <v>0</v>
      </c>
      <c r="C55" s="8">
        <f t="shared" ref="C55:G55" si="15">-C49</f>
        <v>40</v>
      </c>
      <c r="D55" s="8">
        <f t="shared" si="15"/>
        <v>17</v>
      </c>
      <c r="E55" s="8">
        <f t="shared" si="15"/>
        <v>13</v>
      </c>
      <c r="F55" s="8">
        <f t="shared" si="15"/>
        <v>8</v>
      </c>
      <c r="G55" s="8">
        <f t="shared" si="15"/>
        <v>2</v>
      </c>
    </row>
    <row r="56" spans="1:7" x14ac:dyDescent="0.45">
      <c r="A56" t="s">
        <v>8</v>
      </c>
      <c r="B56" s="2">
        <f>B54+B55</f>
        <v>0</v>
      </c>
      <c r="C56" s="2">
        <f t="shared" ref="C56:G56" si="16">C54+C55</f>
        <v>96</v>
      </c>
      <c r="D56" s="2">
        <f t="shared" si="16"/>
        <v>62.5</v>
      </c>
      <c r="E56" s="2">
        <f t="shared" si="16"/>
        <v>41</v>
      </c>
      <c r="F56" s="2">
        <f t="shared" si="16"/>
        <v>18.5</v>
      </c>
      <c r="G56" s="2">
        <f t="shared" si="16"/>
        <v>2</v>
      </c>
    </row>
    <row r="58" spans="1:7" x14ac:dyDescent="0.45">
      <c r="A58" s="7" t="s">
        <v>52</v>
      </c>
    </row>
    <row r="60" spans="1:7" x14ac:dyDescent="0.45">
      <c r="A60" s="9" t="s">
        <v>53</v>
      </c>
      <c r="B60" s="13">
        <v>0.12</v>
      </c>
    </row>
    <row r="62" spans="1:7" x14ac:dyDescent="0.45">
      <c r="A62" s="1" t="s">
        <v>0</v>
      </c>
      <c r="B62" s="1">
        <v>0</v>
      </c>
      <c r="C62" s="1">
        <v>1</v>
      </c>
      <c r="D62" s="1">
        <v>2</v>
      </c>
      <c r="E62" s="1">
        <v>3</v>
      </c>
      <c r="F62" s="1">
        <v>4</v>
      </c>
      <c r="G62" s="1">
        <v>5</v>
      </c>
    </row>
    <row r="63" spans="1:7" x14ac:dyDescent="0.45">
      <c r="A63" s="14" t="s">
        <v>8</v>
      </c>
      <c r="B63" s="12">
        <f>B56</f>
        <v>0</v>
      </c>
      <c r="C63" s="12">
        <f t="shared" ref="C63:G63" si="17">C56</f>
        <v>96</v>
      </c>
      <c r="D63" s="12">
        <f t="shared" si="17"/>
        <v>62.5</v>
      </c>
      <c r="E63" s="12">
        <f t="shared" si="17"/>
        <v>41</v>
      </c>
      <c r="F63" s="12">
        <f t="shared" si="17"/>
        <v>18.5</v>
      </c>
      <c r="G63" s="12">
        <f t="shared" si="17"/>
        <v>2</v>
      </c>
    </row>
    <row r="64" spans="1:7" x14ac:dyDescent="0.45">
      <c r="A64" s="14" t="s">
        <v>10</v>
      </c>
      <c r="B64" s="15">
        <f>1</f>
        <v>1</v>
      </c>
      <c r="C64" s="15">
        <f>B64/(1+$B$60)</f>
        <v>0.89285714285714279</v>
      </c>
      <c r="D64" s="15">
        <f>C64/(1+$B$60)</f>
        <v>0.79719387755102022</v>
      </c>
      <c r="E64" s="15">
        <f>D64/(1+$B$60)</f>
        <v>0.71178024781341087</v>
      </c>
      <c r="F64" s="15">
        <f>E64/(1+$B$60)</f>
        <v>0.6355180784048311</v>
      </c>
      <c r="G64" s="15">
        <f>F64/(1+$B$60)</f>
        <v>0.56742685571859919</v>
      </c>
    </row>
    <row r="65" spans="1:7" x14ac:dyDescent="0.45">
      <c r="A65" s="14" t="s">
        <v>11</v>
      </c>
      <c r="B65" s="12">
        <f>B63*B64</f>
        <v>0</v>
      </c>
      <c r="C65" s="12">
        <f t="shared" ref="C65:G65" si="18">C63*C64</f>
        <v>85.714285714285708</v>
      </c>
      <c r="D65" s="12">
        <f t="shared" si="18"/>
        <v>49.824617346938766</v>
      </c>
      <c r="E65" s="12">
        <f t="shared" si="18"/>
        <v>29.182990160349846</v>
      </c>
      <c r="F65" s="12">
        <f t="shared" si="18"/>
        <v>11.757084450489375</v>
      </c>
      <c r="G65" s="12">
        <f t="shared" si="18"/>
        <v>1.1348537114371984</v>
      </c>
    </row>
    <row r="66" spans="1:7" x14ac:dyDescent="0.45">
      <c r="A66" s="23" t="s">
        <v>54</v>
      </c>
      <c r="B66" s="24">
        <f>SUM(B65:G65)</f>
        <v>177.61383138350087</v>
      </c>
    </row>
    <row r="67" spans="1:7" ht="14.65" thickBot="1" x14ac:dyDescent="0.5"/>
    <row r="68" spans="1:7" ht="15" thickTop="1" thickBot="1" x14ac:dyDescent="0.5">
      <c r="A68" s="20" t="s">
        <v>70</v>
      </c>
      <c r="B68" s="20"/>
    </row>
    <row r="69" spans="1:7" ht="14.65" thickTop="1" x14ac:dyDescent="0.45"/>
    <row r="70" spans="1:7" x14ac:dyDescent="0.45">
      <c r="A70" s="7" t="s">
        <v>31</v>
      </c>
    </row>
    <row r="72" spans="1:7" x14ac:dyDescent="0.45">
      <c r="A72" s="1" t="s">
        <v>0</v>
      </c>
      <c r="B72" s="1">
        <v>0</v>
      </c>
      <c r="C72" s="5"/>
      <c r="D72" s="5"/>
      <c r="E72" s="5"/>
      <c r="F72" s="5"/>
      <c r="G72" s="5"/>
    </row>
    <row r="73" spans="1:7" x14ac:dyDescent="0.45">
      <c r="C73" s="5"/>
      <c r="D73" s="5"/>
      <c r="E73" s="5"/>
      <c r="F73" s="5"/>
      <c r="G73" s="5"/>
    </row>
    <row r="74" spans="1:7" x14ac:dyDescent="0.45">
      <c r="A74" s="9" t="s">
        <v>71</v>
      </c>
      <c r="B74" s="11">
        <v>40</v>
      </c>
    </row>
    <row r="75" spans="1:7" ht="16.5" x14ac:dyDescent="0.75">
      <c r="A75" t="s">
        <v>72</v>
      </c>
      <c r="B75" s="22">
        <f>-B6</f>
        <v>-50</v>
      </c>
    </row>
    <row r="76" spans="1:7" x14ac:dyDescent="0.45">
      <c r="A76" t="s">
        <v>35</v>
      </c>
      <c r="B76" s="12">
        <f>B74+B75</f>
        <v>-10</v>
      </c>
    </row>
    <row r="77" spans="1:7" ht="16.5" x14ac:dyDescent="0.75">
      <c r="A77" t="s">
        <v>73</v>
      </c>
      <c r="B77" s="22">
        <f>-B16*B76</f>
        <v>3</v>
      </c>
    </row>
    <row r="78" spans="1:7" x14ac:dyDescent="0.45">
      <c r="A78" t="s">
        <v>5</v>
      </c>
      <c r="B78" s="12">
        <f>B76+B77</f>
        <v>-7</v>
      </c>
    </row>
    <row r="80" spans="1:7" x14ac:dyDescent="0.45">
      <c r="A80" s="7" t="s">
        <v>42</v>
      </c>
    </row>
    <row r="81" spans="1:2" x14ac:dyDescent="0.45">
      <c r="A81" s="7"/>
    </row>
    <row r="82" spans="1:2" x14ac:dyDescent="0.45">
      <c r="A82" s="1" t="s">
        <v>0</v>
      </c>
      <c r="B82" s="1">
        <v>0</v>
      </c>
    </row>
    <row r="84" spans="1:2" x14ac:dyDescent="0.45">
      <c r="A84" t="s">
        <v>5</v>
      </c>
      <c r="B84" s="12">
        <f>B78</f>
        <v>-7</v>
      </c>
    </row>
    <row r="85" spans="1:2" ht="16.5" x14ac:dyDescent="0.75">
      <c r="A85" t="s">
        <v>74</v>
      </c>
      <c r="B85" s="22">
        <f>B49</f>
        <v>85</v>
      </c>
    </row>
    <row r="86" spans="1:2" x14ac:dyDescent="0.45">
      <c r="A86" s="25" t="s">
        <v>8</v>
      </c>
      <c r="B86" s="24">
        <f>B85+B84</f>
        <v>78</v>
      </c>
    </row>
    <row r="87" spans="1:2" x14ac:dyDescent="0.45">
      <c r="A8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6.1</vt:lpstr>
      <vt:lpstr>Exercise 6.2</vt:lpstr>
      <vt:lpstr>Exercise 6.3</vt:lpstr>
      <vt:lpstr>Exercise 6.4</vt:lpstr>
      <vt:lpstr>Exercise 6.5</vt:lpstr>
      <vt:lpstr>Exercise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2023-02-11T14:28:57Z</dcterms:created>
  <dcterms:modified xsi:type="dcterms:W3CDTF">2024-02-26T21:42:14Z</dcterms:modified>
</cp:coreProperties>
</file>