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y\repos\busi721-901\solutions\"/>
    </mc:Choice>
  </mc:AlternateContent>
  <xr:revisionPtr revIDLastSave="0" documentId="8_{5D51FDF6-280F-48B6-B969-1F8F094C47E6}" xr6:coauthVersionLast="47" xr6:coauthVersionMax="47" xr10:uidLastSave="{00000000-0000-0000-0000-000000000000}"/>
  <bookViews>
    <workbookView xWindow="3090" yWindow="1808" windowWidth="21600" windowHeight="11332" activeTab="3" xr2:uid="{C5B93B0A-80ED-4B96-90E1-BAB72D3F6422}"/>
  </bookViews>
  <sheets>
    <sheet name="Exercise 7.1" sheetId="4" r:id="rId1"/>
    <sheet name="Exercise 7.2" sheetId="9" r:id="rId2"/>
    <sheet name="Exercise 7.3" sheetId="10" r:id="rId3"/>
    <sheet name="Exercise 7.4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1" l="1"/>
  <c r="B9" i="11"/>
  <c r="B8" i="11"/>
  <c r="B7" i="11"/>
  <c r="B40" i="10"/>
  <c r="B35" i="10"/>
  <c r="B30" i="10"/>
  <c r="D29" i="10"/>
  <c r="E29" i="10"/>
  <c r="F29" i="10"/>
  <c r="G29" i="10"/>
  <c r="C29" i="10"/>
  <c r="E28" i="10"/>
  <c r="F28" i="10" s="1"/>
  <c r="G28" i="10" s="1"/>
  <c r="D28" i="10"/>
  <c r="C28" i="10"/>
  <c r="D27" i="10"/>
  <c r="E27" i="10"/>
  <c r="F27" i="10"/>
  <c r="G27" i="10"/>
  <c r="C27" i="10"/>
  <c r="G26" i="10"/>
  <c r="D25" i="10"/>
  <c r="E25" i="10"/>
  <c r="F25" i="10"/>
  <c r="G25" i="10"/>
  <c r="C25" i="10"/>
  <c r="D10" i="10"/>
  <c r="D11" i="10" s="1"/>
  <c r="E10" i="10"/>
  <c r="E11" i="10" s="1"/>
  <c r="F10" i="10"/>
  <c r="F11" i="10" s="1"/>
  <c r="G10" i="10"/>
  <c r="G11" i="10" s="1"/>
  <c r="B15" i="10" s="1"/>
  <c r="B19" i="10" s="1"/>
  <c r="C10" i="10"/>
  <c r="C11" i="10" s="1"/>
  <c r="B7" i="9"/>
  <c r="B5" i="9"/>
  <c r="B55" i="4"/>
  <c r="E21" i="4"/>
  <c r="F21" i="4"/>
  <c r="G21" i="4"/>
  <c r="D34" i="4"/>
  <c r="E34" i="4"/>
  <c r="F34" i="4"/>
  <c r="G34" i="4"/>
  <c r="C34" i="4"/>
  <c r="H36" i="4"/>
  <c r="H42" i="4" s="1"/>
  <c r="D33" i="4"/>
  <c r="E33" i="4"/>
  <c r="H34" i="4"/>
  <c r="D35" i="4"/>
  <c r="E35" i="4"/>
  <c r="F35" i="4"/>
  <c r="G35" i="4"/>
  <c r="C35" i="4"/>
  <c r="B33" i="4"/>
  <c r="D19" i="4"/>
  <c r="E19" i="4"/>
  <c r="F19" i="4"/>
  <c r="G19" i="4"/>
  <c r="H19" i="4"/>
  <c r="C19" i="4"/>
  <c r="D18" i="4"/>
  <c r="E18" i="4"/>
  <c r="F18" i="4"/>
  <c r="F33" i="4" s="1"/>
  <c r="G18" i="4"/>
  <c r="G33" i="4" s="1"/>
  <c r="H18" i="4"/>
  <c r="C18" i="4"/>
  <c r="C21" i="4" s="1"/>
  <c r="B8" i="4"/>
  <c r="B41" i="4" s="1"/>
  <c r="H6" i="4"/>
  <c r="G6" i="4"/>
  <c r="G20" i="4" s="1"/>
  <c r="F6" i="4"/>
  <c r="F20" i="4" s="1"/>
  <c r="E6" i="4"/>
  <c r="E20" i="4" s="1"/>
  <c r="D6" i="4"/>
  <c r="D20" i="4" s="1"/>
  <c r="D21" i="4" s="1"/>
  <c r="C6" i="4"/>
  <c r="C20" i="4" s="1"/>
  <c r="C22" i="4" l="1"/>
  <c r="C33" i="4"/>
  <c r="F22" i="4"/>
  <c r="B36" i="4"/>
  <c r="B42" i="4" s="1"/>
  <c r="B43" i="4" s="1"/>
  <c r="C7" i="4"/>
  <c r="C8" i="4" s="1"/>
  <c r="C41" i="4" s="1"/>
  <c r="D22" i="4"/>
  <c r="C23" i="4"/>
  <c r="C49" i="4" s="1"/>
  <c r="C36" i="4"/>
  <c r="C42" i="4" s="1"/>
  <c r="C43" i="4" s="1"/>
  <c r="D36" i="4"/>
  <c r="D42" i="4" s="1"/>
  <c r="E36" i="4"/>
  <c r="E42" i="4" s="1"/>
  <c r="F36" i="4"/>
  <c r="F42" i="4" s="1"/>
  <c r="H20" i="4"/>
  <c r="G36" i="4"/>
  <c r="G42" i="4" s="1"/>
  <c r="H21" i="4" l="1"/>
  <c r="H22" i="4" s="1"/>
  <c r="H23" i="4" s="1"/>
  <c r="H49" i="4" s="1"/>
  <c r="E22" i="4"/>
  <c r="E23" i="4" s="1"/>
  <c r="E49" i="4" s="1"/>
  <c r="G22" i="4"/>
  <c r="G23" i="4" s="1"/>
  <c r="G49" i="4" s="1"/>
  <c r="F23" i="4"/>
  <c r="F49" i="4" s="1"/>
  <c r="D7" i="4"/>
  <c r="E7" i="4" s="1"/>
  <c r="D23" i="4"/>
  <c r="D49" i="4" s="1"/>
  <c r="B44" i="4"/>
  <c r="B50" i="4" s="1"/>
  <c r="B51" i="4" s="1"/>
  <c r="D8" i="4" l="1"/>
  <c r="D41" i="4" s="1"/>
  <c r="F7" i="4"/>
  <c r="E8" i="4"/>
  <c r="E41" i="4" s="1"/>
  <c r="E43" i="4" s="1"/>
  <c r="C44" i="4" l="1"/>
  <c r="C50" i="4" s="1"/>
  <c r="C51" i="4" s="1"/>
  <c r="D43" i="4"/>
  <c r="D44" i="4"/>
  <c r="D50" i="4" s="1"/>
  <c r="D51" i="4" s="1"/>
  <c r="G7" i="4"/>
  <c r="F8" i="4"/>
  <c r="F41" i="4" s="1"/>
  <c r="E44" i="4" l="1"/>
  <c r="E50" i="4" s="1"/>
  <c r="E51" i="4" s="1"/>
  <c r="F43" i="4"/>
  <c r="G8" i="4"/>
  <c r="G41" i="4" s="1"/>
  <c r="H7" i="4"/>
  <c r="H8" i="4" s="1"/>
  <c r="H41" i="4" s="1"/>
  <c r="F44" i="4" l="1"/>
  <c r="F50" i="4" s="1"/>
  <c r="F51" i="4" s="1"/>
  <c r="G43" i="4"/>
  <c r="H43" i="4"/>
  <c r="H44" i="4" s="1"/>
  <c r="H50" i="4" s="1"/>
  <c r="H51" i="4" s="1"/>
  <c r="G44" i="4"/>
  <c r="G50" i="4" s="1"/>
  <c r="G51" i="4" s="1"/>
</calcChain>
</file>

<file path=xl/sharedStrings.xml><?xml version="1.0" encoding="utf-8"?>
<sst xmlns="http://schemas.openxmlformats.org/spreadsheetml/2006/main" count="82" uniqueCount="67">
  <si>
    <t>Year</t>
  </si>
  <si>
    <t>Net PP&amp;E</t>
  </si>
  <si>
    <t>Inventory</t>
  </si>
  <si>
    <t>Accounts Receivable</t>
  </si>
  <si>
    <t>Net Income</t>
  </si>
  <si>
    <t>Invested Capital</t>
  </si>
  <si>
    <t>Cash Flow</t>
  </si>
  <si>
    <t>Discount rate</t>
  </si>
  <si>
    <t>a)</t>
  </si>
  <si>
    <t>b)</t>
  </si>
  <si>
    <t>c)</t>
  </si>
  <si>
    <t>PROPERTY, PLANT &amp; EQUIPMENT</t>
  </si>
  <si>
    <t>Depreciation Rates</t>
  </si>
  <si>
    <t>Capital Expenditures</t>
  </si>
  <si>
    <t>Depreciation</t>
  </si>
  <si>
    <t>Accumulated Depr</t>
  </si>
  <si>
    <t>INCOME</t>
  </si>
  <si>
    <t>Less COGS</t>
  </si>
  <si>
    <t>Less SG&amp;A</t>
  </si>
  <si>
    <t>Less Depreciation</t>
  </si>
  <si>
    <t>Pre-Tax Income</t>
  </si>
  <si>
    <t>Less Taxes</t>
  </si>
  <si>
    <t>WORKING CAPITAL</t>
  </si>
  <si>
    <t>Less Accounts Payable</t>
  </si>
  <si>
    <t>Net Working Capital</t>
  </si>
  <si>
    <t>INVESTED CAPITAL</t>
  </si>
  <si>
    <t>Change in Inv Cap</t>
  </si>
  <si>
    <t>CASH FLOW</t>
  </si>
  <si>
    <t>Less Change in Inv Cap</t>
  </si>
  <si>
    <t>COGS as % of Sales</t>
  </si>
  <si>
    <t>Sales</t>
  </si>
  <si>
    <t>SG&amp;A</t>
  </si>
  <si>
    <t>Tax rate</t>
  </si>
  <si>
    <t>Receivables as % of sales</t>
  </si>
  <si>
    <t>Initial inventories</t>
  </si>
  <si>
    <t>Inventories as % of COGS</t>
  </si>
  <si>
    <t>Payables as % of COGS</t>
  </si>
  <si>
    <t>INTERNAL RATE OF RETURN</t>
  </si>
  <si>
    <t>IRR</t>
  </si>
  <si>
    <t>(a)</t>
  </si>
  <si>
    <t>growth rate</t>
  </si>
  <si>
    <t>discount rate</t>
  </si>
  <si>
    <t>first cash flow</t>
  </si>
  <si>
    <t>(b)</t>
  </si>
  <si>
    <t>Perpetual growth rate</t>
  </si>
  <si>
    <t>Year 6 cash flow</t>
  </si>
  <si>
    <t>Terminal value</t>
  </si>
  <si>
    <t>d)</t>
  </si>
  <si>
    <t>Terminal Value</t>
  </si>
  <si>
    <t>Total</t>
  </si>
  <si>
    <t>PV factor</t>
  </si>
  <si>
    <t>Value of company</t>
  </si>
  <si>
    <t xml:space="preserve">PV  </t>
  </si>
  <si>
    <t>e)</t>
  </si>
  <si>
    <t>Outstanding debt</t>
  </si>
  <si>
    <t>f)</t>
  </si>
  <si>
    <t>Outstanding shares</t>
  </si>
  <si>
    <t>Value of all stock</t>
  </si>
  <si>
    <t>Value of share</t>
  </si>
  <si>
    <t>Equity</t>
  </si>
  <si>
    <t>Debt</t>
  </si>
  <si>
    <t>Cost of debt</t>
  </si>
  <si>
    <t>Cost of equity</t>
  </si>
  <si>
    <t>Equity percent</t>
  </si>
  <si>
    <t>Debt percent</t>
  </si>
  <si>
    <t>After-tax cost of debt</t>
  </si>
  <si>
    <t>WACC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</si>
</sst>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2" applyNumberFormat="1" applyFont="1"/>
    <xf numFmtId="0" fontId="2" fillId="0" borderId="0" xfId="0" applyFont="1"/>
    <xf numFmtId="43" fontId="3" fillId="0" borderId="0" xfId="1" applyFont="1"/>
    <xf numFmtId="0" fontId="1" fillId="2" borderId="0" xfId="3"/>
    <xf numFmtId="10" fontId="1" fillId="2" borderId="0" xfId="3" applyNumberFormat="1"/>
    <xf numFmtId="43" fontId="1" fillId="2" borderId="0" xfId="3" applyNumberFormat="1"/>
    <xf numFmtId="43" fontId="0" fillId="0" borderId="0" xfId="0" applyNumberFormat="1"/>
    <xf numFmtId="9" fontId="1" fillId="2" borderId="0" xfId="3" applyNumberFormat="1"/>
    <xf numFmtId="2" fontId="0" fillId="0" borderId="0" xfId="0" applyNumberFormat="1"/>
    <xf numFmtId="165" fontId="1" fillId="2" borderId="0" xfId="3" applyNumberFormat="1"/>
    <xf numFmtId="166" fontId="0" fillId="0" borderId="0" xfId="0" applyNumberFormat="1"/>
    <xf numFmtId="165" fontId="0" fillId="0" borderId="0" xfId="0" applyNumberFormat="1"/>
    <xf numFmtId="166" fontId="0" fillId="0" borderId="1" xfId="2" applyNumberFormat="1" applyFont="1" applyBorder="1"/>
    <xf numFmtId="10" fontId="0" fillId="0" borderId="0" xfId="0" applyNumberFormat="1"/>
  </cellXfs>
  <cellStyles count="4">
    <cellStyle name="20% - Accent1" xfId="3" builtinId="30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7B9B-3C7E-4944-85CE-AE6CB24A9276}">
  <dimension ref="A1:H55"/>
  <sheetViews>
    <sheetView topLeftCell="A41" zoomScale="200" zoomScaleNormal="200" workbookViewId="0">
      <selection activeCell="E54" sqref="E54"/>
    </sheetView>
  </sheetViews>
  <sheetFormatPr defaultRowHeight="14.25" x14ac:dyDescent="0.45"/>
  <cols>
    <col min="1" max="1" width="20.33203125" customWidth="1"/>
  </cols>
  <sheetData>
    <row r="1" spans="1:8" x14ac:dyDescent="0.45">
      <c r="A1" s="6" t="s">
        <v>11</v>
      </c>
    </row>
    <row r="3" spans="1:8" x14ac:dyDescent="0.45">
      <c r="A3" s="1" t="s">
        <v>0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1:8" x14ac:dyDescent="0.45">
      <c r="A4" s="8" t="s">
        <v>12</v>
      </c>
      <c r="B4" s="9"/>
      <c r="C4" s="9">
        <v>0.2</v>
      </c>
      <c r="D4" s="9">
        <v>0.32</v>
      </c>
      <c r="E4" s="9">
        <v>0.192</v>
      </c>
      <c r="F4" s="9">
        <v>0.1152</v>
      </c>
      <c r="G4" s="9">
        <v>0.1152</v>
      </c>
      <c r="H4" s="9">
        <v>5.7599999999999998E-2</v>
      </c>
    </row>
    <row r="5" spans="1:8" x14ac:dyDescent="0.45">
      <c r="A5" s="8" t="s">
        <v>13</v>
      </c>
      <c r="B5" s="10">
        <v>100</v>
      </c>
      <c r="C5" s="2"/>
      <c r="D5" s="2"/>
      <c r="E5" s="2"/>
      <c r="F5" s="2"/>
      <c r="G5" s="2"/>
    </row>
    <row r="6" spans="1:8" x14ac:dyDescent="0.45">
      <c r="A6" t="s">
        <v>14</v>
      </c>
      <c r="B6" s="2">
        <v>0</v>
      </c>
      <c r="C6" s="2">
        <f t="shared" ref="C6:H6" si="0">C4*$B$5</f>
        <v>20</v>
      </c>
      <c r="D6" s="2">
        <f t="shared" si="0"/>
        <v>32</v>
      </c>
      <c r="E6" s="2">
        <f t="shared" si="0"/>
        <v>19.2</v>
      </c>
      <c r="F6" s="2">
        <f t="shared" si="0"/>
        <v>11.52</v>
      </c>
      <c r="G6" s="2">
        <f t="shared" si="0"/>
        <v>11.52</v>
      </c>
      <c r="H6" s="2">
        <f t="shared" si="0"/>
        <v>5.76</v>
      </c>
    </row>
    <row r="7" spans="1:8" x14ac:dyDescent="0.45">
      <c r="A7" t="s">
        <v>15</v>
      </c>
      <c r="B7" s="7">
        <v>0</v>
      </c>
      <c r="C7" s="7">
        <f>C6</f>
        <v>20</v>
      </c>
      <c r="D7" s="7">
        <f>D6+C7</f>
        <v>52</v>
      </c>
      <c r="E7" s="7">
        <f t="shared" ref="E7:H7" si="1">E6+D7</f>
        <v>71.2</v>
      </c>
      <c r="F7" s="7">
        <f t="shared" si="1"/>
        <v>82.72</v>
      </c>
      <c r="G7" s="7">
        <f t="shared" si="1"/>
        <v>94.24</v>
      </c>
      <c r="H7" s="7">
        <f t="shared" si="1"/>
        <v>100</v>
      </c>
    </row>
    <row r="8" spans="1:8" x14ac:dyDescent="0.45">
      <c r="A8" t="s">
        <v>1</v>
      </c>
      <c r="B8" s="11">
        <f>B5</f>
        <v>100</v>
      </c>
      <c r="C8" s="2">
        <f t="shared" ref="C8:H8" si="2">$B$5-C7</f>
        <v>80</v>
      </c>
      <c r="D8" s="2">
        <f t="shared" si="2"/>
        <v>48</v>
      </c>
      <c r="E8" s="2">
        <f t="shared" si="2"/>
        <v>28.799999999999997</v>
      </c>
      <c r="F8" s="2">
        <f t="shared" si="2"/>
        <v>17.28</v>
      </c>
      <c r="G8" s="2">
        <f t="shared" si="2"/>
        <v>5.7600000000000051</v>
      </c>
      <c r="H8" s="2">
        <f t="shared" si="2"/>
        <v>0</v>
      </c>
    </row>
    <row r="10" spans="1:8" x14ac:dyDescent="0.45">
      <c r="A10" s="6" t="s">
        <v>16</v>
      </c>
    </row>
    <row r="11" spans="1:8" x14ac:dyDescent="0.45">
      <c r="A11" s="6"/>
    </row>
    <row r="12" spans="1:8" x14ac:dyDescent="0.45">
      <c r="A12" s="8" t="s">
        <v>29</v>
      </c>
      <c r="B12" s="12">
        <v>0.4</v>
      </c>
    </row>
    <row r="13" spans="1:8" x14ac:dyDescent="0.45">
      <c r="A13" s="8" t="s">
        <v>31</v>
      </c>
      <c r="B13" s="8">
        <v>10</v>
      </c>
    </row>
    <row r="14" spans="1:8" x14ac:dyDescent="0.45">
      <c r="A14" s="8" t="s">
        <v>32</v>
      </c>
      <c r="B14" s="12">
        <v>0.3</v>
      </c>
    </row>
    <row r="16" spans="1:8" x14ac:dyDescent="0.45">
      <c r="A16" s="1" t="s">
        <v>0</v>
      </c>
      <c r="B16" s="1">
        <v>0</v>
      </c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</row>
    <row r="17" spans="1:8" x14ac:dyDescent="0.45">
      <c r="A17" s="8" t="s">
        <v>30</v>
      </c>
      <c r="B17" s="10"/>
      <c r="C17" s="10">
        <v>50</v>
      </c>
      <c r="D17" s="10">
        <v>80</v>
      </c>
      <c r="E17" s="10">
        <v>100</v>
      </c>
      <c r="F17" s="10">
        <v>100</v>
      </c>
      <c r="G17" s="10">
        <v>100</v>
      </c>
      <c r="H17" s="10">
        <v>80</v>
      </c>
    </row>
    <row r="18" spans="1:8" x14ac:dyDescent="0.45">
      <c r="A18" t="s">
        <v>17</v>
      </c>
      <c r="B18" s="2"/>
      <c r="C18" s="2">
        <f>-$B$12*C17</f>
        <v>-20</v>
      </c>
      <c r="D18" s="2">
        <f t="shared" ref="D18:H18" si="3">-$B$12*D17</f>
        <v>-32</v>
      </c>
      <c r="E18" s="2">
        <f t="shared" si="3"/>
        <v>-40</v>
      </c>
      <c r="F18" s="2">
        <f t="shared" si="3"/>
        <v>-40</v>
      </c>
      <c r="G18" s="2">
        <f t="shared" si="3"/>
        <v>-40</v>
      </c>
      <c r="H18" s="2">
        <f t="shared" si="3"/>
        <v>-32</v>
      </c>
    </row>
    <row r="19" spans="1:8" x14ac:dyDescent="0.45">
      <c r="A19" t="s">
        <v>18</v>
      </c>
      <c r="B19" s="2"/>
      <c r="C19" s="2">
        <f>-$B$13</f>
        <v>-10</v>
      </c>
      <c r="D19" s="2">
        <f t="shared" ref="D19:H19" si="4">-$B$13</f>
        <v>-10</v>
      </c>
      <c r="E19" s="2">
        <f t="shared" si="4"/>
        <v>-10</v>
      </c>
      <c r="F19" s="2">
        <f t="shared" si="4"/>
        <v>-10</v>
      </c>
      <c r="G19" s="2">
        <f t="shared" si="4"/>
        <v>-10</v>
      </c>
      <c r="H19" s="2">
        <f t="shared" si="4"/>
        <v>-10</v>
      </c>
    </row>
    <row r="20" spans="1:8" x14ac:dyDescent="0.45">
      <c r="A20" t="s">
        <v>19</v>
      </c>
      <c r="C20" s="7">
        <f t="shared" ref="C20:H20" si="5">-C6</f>
        <v>-20</v>
      </c>
      <c r="D20" s="7">
        <f t="shared" si="5"/>
        <v>-32</v>
      </c>
      <c r="E20" s="7">
        <f t="shared" si="5"/>
        <v>-19.2</v>
      </c>
      <c r="F20" s="7">
        <f t="shared" si="5"/>
        <v>-11.52</v>
      </c>
      <c r="G20" s="7">
        <f t="shared" si="5"/>
        <v>-11.52</v>
      </c>
      <c r="H20" s="7">
        <f t="shared" si="5"/>
        <v>-5.76</v>
      </c>
    </row>
    <row r="21" spans="1:8" x14ac:dyDescent="0.45">
      <c r="A21" t="s">
        <v>20</v>
      </c>
      <c r="C21" s="2">
        <f>SUM(C17:C20)</f>
        <v>0</v>
      </c>
      <c r="D21" s="2">
        <f t="shared" ref="D21:H21" si="6">SUM(D17:D20)</f>
        <v>6</v>
      </c>
      <c r="E21" s="2">
        <f t="shared" si="6"/>
        <v>30.8</v>
      </c>
      <c r="F21" s="2">
        <f t="shared" si="6"/>
        <v>38.480000000000004</v>
      </c>
      <c r="G21" s="2">
        <f t="shared" si="6"/>
        <v>38.480000000000004</v>
      </c>
      <c r="H21" s="2">
        <f t="shared" si="6"/>
        <v>32.24</v>
      </c>
    </row>
    <row r="22" spans="1:8" x14ac:dyDescent="0.45">
      <c r="A22" t="s">
        <v>21</v>
      </c>
      <c r="C22" s="7">
        <f>-$B$14*C21</f>
        <v>0</v>
      </c>
      <c r="D22" s="7">
        <f t="shared" ref="D22:H22" si="7">-$B$14*D21</f>
        <v>-1.7999999999999998</v>
      </c>
      <c r="E22" s="7">
        <f t="shared" si="7"/>
        <v>-9.24</v>
      </c>
      <c r="F22" s="7">
        <f t="shared" si="7"/>
        <v>-11.544</v>
      </c>
      <c r="G22" s="7">
        <f t="shared" si="7"/>
        <v>-11.544</v>
      </c>
      <c r="H22" s="7">
        <f t="shared" si="7"/>
        <v>-9.6720000000000006</v>
      </c>
    </row>
    <row r="23" spans="1:8" x14ac:dyDescent="0.45">
      <c r="A23" t="s">
        <v>4</v>
      </c>
      <c r="C23" s="2">
        <f>C21+C22</f>
        <v>0</v>
      </c>
      <c r="D23" s="2">
        <f t="shared" ref="D23:H23" si="8">D21+D22</f>
        <v>4.2</v>
      </c>
      <c r="E23" s="2">
        <f t="shared" si="8"/>
        <v>21.560000000000002</v>
      </c>
      <c r="F23" s="2">
        <f t="shared" si="8"/>
        <v>26.936000000000003</v>
      </c>
      <c r="G23" s="2">
        <f t="shared" si="8"/>
        <v>26.936000000000003</v>
      </c>
      <c r="H23" s="2">
        <f t="shared" si="8"/>
        <v>22.568000000000001</v>
      </c>
    </row>
    <row r="25" spans="1:8" x14ac:dyDescent="0.45">
      <c r="A25" s="6" t="s">
        <v>22</v>
      </c>
    </row>
    <row r="26" spans="1:8" x14ac:dyDescent="0.45">
      <c r="A26" s="6"/>
    </row>
    <row r="27" spans="1:8" x14ac:dyDescent="0.45">
      <c r="A27" s="8" t="s">
        <v>33</v>
      </c>
      <c r="B27" s="12">
        <v>0.08</v>
      </c>
    </row>
    <row r="28" spans="1:8" x14ac:dyDescent="0.45">
      <c r="A28" s="8" t="s">
        <v>34</v>
      </c>
      <c r="B28" s="8">
        <v>2</v>
      </c>
    </row>
    <row r="29" spans="1:8" x14ac:dyDescent="0.45">
      <c r="A29" s="8" t="s">
        <v>35</v>
      </c>
      <c r="B29" s="12">
        <v>0.1</v>
      </c>
    </row>
    <row r="30" spans="1:8" x14ac:dyDescent="0.45">
      <c r="A30" s="8" t="s">
        <v>36</v>
      </c>
      <c r="B30" s="12">
        <v>0.05</v>
      </c>
    </row>
    <row r="31" spans="1:8" x14ac:dyDescent="0.45">
      <c r="A31" s="6"/>
    </row>
    <row r="32" spans="1:8" x14ac:dyDescent="0.45">
      <c r="A32" s="1" t="s">
        <v>0</v>
      </c>
      <c r="B32" s="1">
        <v>0</v>
      </c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</row>
    <row r="33" spans="1:8" x14ac:dyDescent="0.45">
      <c r="A33" t="s">
        <v>2</v>
      </c>
      <c r="B33" s="2">
        <f>B28</f>
        <v>2</v>
      </c>
      <c r="C33" s="2">
        <f>-$B$29*C18</f>
        <v>2</v>
      </c>
      <c r="D33" s="2">
        <f t="shared" ref="D33:G33" si="9">-$B$29*D18</f>
        <v>3.2</v>
      </c>
      <c r="E33" s="2">
        <f t="shared" si="9"/>
        <v>4</v>
      </c>
      <c r="F33" s="2">
        <f t="shared" si="9"/>
        <v>4</v>
      </c>
      <c r="G33" s="2">
        <f t="shared" si="9"/>
        <v>4</v>
      </c>
      <c r="H33" s="2">
        <v>0</v>
      </c>
    </row>
    <row r="34" spans="1:8" x14ac:dyDescent="0.45">
      <c r="A34" t="s">
        <v>3</v>
      </c>
      <c r="B34" s="2"/>
      <c r="C34" s="2">
        <f>$B$27*C17</f>
        <v>4</v>
      </c>
      <c r="D34" s="2">
        <f t="shared" ref="D34:G34" si="10">$B$27*D17</f>
        <v>6.4</v>
      </c>
      <c r="E34" s="2">
        <f t="shared" si="10"/>
        <v>8</v>
      </c>
      <c r="F34" s="2">
        <f t="shared" si="10"/>
        <v>8</v>
      </c>
      <c r="G34" s="2">
        <f t="shared" si="10"/>
        <v>8</v>
      </c>
      <c r="H34" s="2">
        <f t="shared" ref="H34" si="11">G27*H17</f>
        <v>0</v>
      </c>
    </row>
    <row r="35" spans="1:8" x14ac:dyDescent="0.45">
      <c r="A35" t="s">
        <v>23</v>
      </c>
      <c r="B35" s="7">
        <v>0</v>
      </c>
      <c r="C35" s="7">
        <f>$B$30*C18</f>
        <v>-1</v>
      </c>
      <c r="D35" s="7">
        <f t="shared" ref="D35:G35" si="12">$B$30*D18</f>
        <v>-1.6</v>
      </c>
      <c r="E35" s="7">
        <f t="shared" si="12"/>
        <v>-2</v>
      </c>
      <c r="F35" s="7">
        <f t="shared" si="12"/>
        <v>-2</v>
      </c>
      <c r="G35" s="7">
        <f t="shared" si="12"/>
        <v>-2</v>
      </c>
      <c r="H35" s="7">
        <v>0</v>
      </c>
    </row>
    <row r="36" spans="1:8" x14ac:dyDescent="0.45">
      <c r="A36" t="s">
        <v>24</v>
      </c>
      <c r="B36" s="2">
        <f>SUM(B33:B35)</f>
        <v>2</v>
      </c>
      <c r="C36" s="2">
        <f t="shared" ref="C36:H36" si="13">SUM(C33:C35)</f>
        <v>5</v>
      </c>
      <c r="D36" s="2">
        <f t="shared" si="13"/>
        <v>8.0000000000000018</v>
      </c>
      <c r="E36" s="2">
        <f t="shared" si="13"/>
        <v>10</v>
      </c>
      <c r="F36" s="2">
        <f t="shared" si="13"/>
        <v>10</v>
      </c>
      <c r="G36" s="2">
        <f t="shared" si="13"/>
        <v>10</v>
      </c>
      <c r="H36" s="2">
        <f t="shared" si="13"/>
        <v>0</v>
      </c>
    </row>
    <row r="38" spans="1:8" x14ac:dyDescent="0.45">
      <c r="A38" s="6" t="s">
        <v>25</v>
      </c>
    </row>
    <row r="39" spans="1:8" x14ac:dyDescent="0.45">
      <c r="A39" s="6"/>
    </row>
    <row r="40" spans="1:8" x14ac:dyDescent="0.45">
      <c r="A40" s="1" t="s">
        <v>0</v>
      </c>
      <c r="B40" s="1">
        <v>0</v>
      </c>
      <c r="C40" s="1">
        <v>1</v>
      </c>
      <c r="D40" s="1">
        <v>2</v>
      </c>
      <c r="E40" s="1">
        <v>3</v>
      </c>
      <c r="F40" s="1">
        <v>4</v>
      </c>
      <c r="G40" s="1">
        <v>5</v>
      </c>
      <c r="H40" s="1">
        <v>6</v>
      </c>
    </row>
    <row r="41" spans="1:8" x14ac:dyDescent="0.45">
      <c r="A41" t="s">
        <v>1</v>
      </c>
      <c r="B41" s="11">
        <f t="shared" ref="B41:H41" si="14">B8</f>
        <v>100</v>
      </c>
      <c r="C41" s="2">
        <f t="shared" si="14"/>
        <v>80</v>
      </c>
      <c r="D41" s="2">
        <f t="shared" si="14"/>
        <v>48</v>
      </c>
      <c r="E41" s="2">
        <f t="shared" si="14"/>
        <v>28.799999999999997</v>
      </c>
      <c r="F41" s="2">
        <f t="shared" si="14"/>
        <v>17.28</v>
      </c>
      <c r="G41" s="2">
        <f t="shared" si="14"/>
        <v>5.7600000000000051</v>
      </c>
      <c r="H41" s="2">
        <f t="shared" si="14"/>
        <v>0</v>
      </c>
    </row>
    <row r="42" spans="1:8" x14ac:dyDescent="0.45">
      <c r="A42" t="s">
        <v>24</v>
      </c>
      <c r="B42" s="7">
        <f>B36</f>
        <v>2</v>
      </c>
      <c r="C42" s="7">
        <f t="shared" ref="C42:G42" si="15">C36</f>
        <v>5</v>
      </c>
      <c r="D42" s="7">
        <f t="shared" si="15"/>
        <v>8.0000000000000018</v>
      </c>
      <c r="E42" s="7">
        <f t="shared" si="15"/>
        <v>10</v>
      </c>
      <c r="F42" s="7">
        <f t="shared" si="15"/>
        <v>10</v>
      </c>
      <c r="G42" s="7">
        <f t="shared" si="15"/>
        <v>10</v>
      </c>
      <c r="H42" s="7">
        <f t="shared" ref="H42" si="16">H36</f>
        <v>0</v>
      </c>
    </row>
    <row r="43" spans="1:8" x14ac:dyDescent="0.45">
      <c r="A43" t="s">
        <v>5</v>
      </c>
      <c r="B43" s="2">
        <f>B41+B42</f>
        <v>102</v>
      </c>
      <c r="C43" s="2">
        <f t="shared" ref="C43:H43" si="17">C41+C42</f>
        <v>85</v>
      </c>
      <c r="D43" s="2">
        <f t="shared" si="17"/>
        <v>56</v>
      </c>
      <c r="E43" s="2">
        <f t="shared" si="17"/>
        <v>38.799999999999997</v>
      </c>
      <c r="F43" s="2">
        <f t="shared" si="17"/>
        <v>27.28</v>
      </c>
      <c r="G43" s="2">
        <f t="shared" si="17"/>
        <v>15.760000000000005</v>
      </c>
      <c r="H43" s="2">
        <f t="shared" si="17"/>
        <v>0</v>
      </c>
    </row>
    <row r="44" spans="1:8" x14ac:dyDescent="0.45">
      <c r="A44" t="s">
        <v>26</v>
      </c>
      <c r="B44" s="2">
        <f>B43</f>
        <v>102</v>
      </c>
      <c r="C44" s="2">
        <f>C43-B43</f>
        <v>-17</v>
      </c>
      <c r="D44" s="2">
        <f t="shared" ref="D44:H44" si="18">D43-C43</f>
        <v>-29</v>
      </c>
      <c r="E44" s="2">
        <f t="shared" si="18"/>
        <v>-17.200000000000003</v>
      </c>
      <c r="F44" s="2">
        <f t="shared" si="18"/>
        <v>-11.519999999999996</v>
      </c>
      <c r="G44" s="2">
        <f t="shared" si="18"/>
        <v>-11.519999999999996</v>
      </c>
      <c r="H44" s="2">
        <f t="shared" si="18"/>
        <v>-15.760000000000005</v>
      </c>
    </row>
    <row r="46" spans="1:8" x14ac:dyDescent="0.45">
      <c r="A46" s="6" t="s">
        <v>27</v>
      </c>
    </row>
    <row r="47" spans="1:8" x14ac:dyDescent="0.45">
      <c r="A47" s="6"/>
    </row>
    <row r="48" spans="1:8" x14ac:dyDescent="0.45">
      <c r="A48" s="1" t="s">
        <v>0</v>
      </c>
      <c r="B48" s="1">
        <v>0</v>
      </c>
      <c r="C48" s="1">
        <v>1</v>
      </c>
      <c r="D48" s="1">
        <v>2</v>
      </c>
      <c r="E48" s="1">
        <v>3</v>
      </c>
      <c r="F48" s="1">
        <v>4</v>
      </c>
      <c r="G48" s="1">
        <v>5</v>
      </c>
      <c r="H48" s="1">
        <v>6</v>
      </c>
    </row>
    <row r="49" spans="1:8" x14ac:dyDescent="0.45">
      <c r="A49" t="s">
        <v>4</v>
      </c>
      <c r="B49" s="2">
        <v>0</v>
      </c>
      <c r="C49" s="2">
        <f t="shared" ref="C49:H49" si="19">C23</f>
        <v>0</v>
      </c>
      <c r="D49" s="2">
        <f t="shared" si="19"/>
        <v>4.2</v>
      </c>
      <c r="E49" s="2">
        <f t="shared" si="19"/>
        <v>21.560000000000002</v>
      </c>
      <c r="F49" s="2">
        <f t="shared" si="19"/>
        <v>26.936000000000003</v>
      </c>
      <c r="G49" s="2">
        <f t="shared" si="19"/>
        <v>26.936000000000003</v>
      </c>
      <c r="H49" s="2">
        <f t="shared" si="19"/>
        <v>22.568000000000001</v>
      </c>
    </row>
    <row r="50" spans="1:8" x14ac:dyDescent="0.45">
      <c r="A50" t="s">
        <v>28</v>
      </c>
      <c r="B50" s="7">
        <f>-B44</f>
        <v>-102</v>
      </c>
      <c r="C50" s="7">
        <f t="shared" ref="C50:H50" si="20">-C44</f>
        <v>17</v>
      </c>
      <c r="D50" s="7">
        <f t="shared" si="20"/>
        <v>29</v>
      </c>
      <c r="E50" s="7">
        <f t="shared" si="20"/>
        <v>17.200000000000003</v>
      </c>
      <c r="F50" s="7">
        <f t="shared" si="20"/>
        <v>11.519999999999996</v>
      </c>
      <c r="G50" s="7">
        <f t="shared" si="20"/>
        <v>11.519999999999996</v>
      </c>
      <c r="H50" s="7">
        <f t="shared" si="20"/>
        <v>15.760000000000005</v>
      </c>
    </row>
    <row r="51" spans="1:8" x14ac:dyDescent="0.45">
      <c r="A51" t="s">
        <v>6</v>
      </c>
      <c r="B51" s="2">
        <f>B49+B50</f>
        <v>-102</v>
      </c>
      <c r="C51" s="2">
        <f t="shared" ref="C51:H51" si="21">C49+C50</f>
        <v>17</v>
      </c>
      <c r="D51" s="2">
        <f t="shared" si="21"/>
        <v>33.200000000000003</v>
      </c>
      <c r="E51" s="2">
        <f t="shared" si="21"/>
        <v>38.760000000000005</v>
      </c>
      <c r="F51" s="2">
        <f t="shared" si="21"/>
        <v>38.456000000000003</v>
      </c>
      <c r="G51" s="2">
        <f t="shared" si="21"/>
        <v>38.456000000000003</v>
      </c>
      <c r="H51" s="2">
        <f t="shared" si="21"/>
        <v>38.328000000000003</v>
      </c>
    </row>
    <row r="53" spans="1:8" x14ac:dyDescent="0.45">
      <c r="A53" s="6" t="s">
        <v>37</v>
      </c>
    </row>
    <row r="55" spans="1:8" x14ac:dyDescent="0.45">
      <c r="A55" t="s">
        <v>38</v>
      </c>
      <c r="B55" s="15">
        <f>IRR(B51:H51)</f>
        <v>0.21563257021480897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E0243-3474-45CA-84BB-D692BB8CE8A2}">
  <dimension ref="A1:B7"/>
  <sheetViews>
    <sheetView workbookViewId="0">
      <selection activeCell="H9" sqref="H9"/>
    </sheetView>
  </sheetViews>
  <sheetFormatPr defaultRowHeight="14.25" x14ac:dyDescent="0.45"/>
  <cols>
    <col min="1" max="1" width="12.3984375" customWidth="1"/>
  </cols>
  <sheetData>
    <row r="1" spans="1:2" x14ac:dyDescent="0.45">
      <c r="A1" s="8" t="s">
        <v>40</v>
      </c>
      <c r="B1" s="12">
        <v>0.05</v>
      </c>
    </row>
    <row r="2" spans="1:2" x14ac:dyDescent="0.45">
      <c r="A2" s="8" t="s">
        <v>41</v>
      </c>
      <c r="B2" s="12">
        <v>0.12</v>
      </c>
    </row>
    <row r="3" spans="1:2" x14ac:dyDescent="0.45">
      <c r="A3" s="8" t="s">
        <v>42</v>
      </c>
      <c r="B3" s="14">
        <v>100</v>
      </c>
    </row>
    <row r="5" spans="1:2" x14ac:dyDescent="0.45">
      <c r="A5" t="s">
        <v>39</v>
      </c>
      <c r="B5" s="11">
        <f>B3/(B2-B1)</f>
        <v>1428.5714285714287</v>
      </c>
    </row>
    <row r="7" spans="1:2" x14ac:dyDescent="0.45">
      <c r="A7" t="s">
        <v>43</v>
      </c>
      <c r="B7" s="11">
        <f>B5/(1+B2)^3</f>
        <v>1016.8289254477299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CF204-764F-4BFC-94BD-ADE789E5A808}">
  <dimension ref="A1:G40"/>
  <sheetViews>
    <sheetView topLeftCell="A64" workbookViewId="0">
      <selection activeCell="G37" sqref="G37"/>
    </sheetView>
  </sheetViews>
  <sheetFormatPr defaultRowHeight="14.25" x14ac:dyDescent="0.45"/>
  <cols>
    <col min="1" max="1" width="18.53125" customWidth="1"/>
    <col min="3" max="5" width="9.265625" bestFit="1" customWidth="1"/>
    <col min="6" max="6" width="10.19921875" bestFit="1" customWidth="1"/>
    <col min="7" max="7" width="11.19921875" bestFit="1" customWidth="1"/>
  </cols>
  <sheetData>
    <row r="1" spans="1:7" x14ac:dyDescent="0.45">
      <c r="A1" s="8" t="s">
        <v>44</v>
      </c>
      <c r="B1" s="12">
        <v>0.05</v>
      </c>
    </row>
    <row r="2" spans="1:7" x14ac:dyDescent="0.45">
      <c r="A2" s="8" t="s">
        <v>7</v>
      </c>
      <c r="B2" s="12">
        <v>0.12</v>
      </c>
    </row>
    <row r="4" spans="1:7" x14ac:dyDescent="0.45">
      <c r="A4" t="s">
        <v>8</v>
      </c>
    </row>
    <row r="6" spans="1:7" x14ac:dyDescent="0.45">
      <c r="A6" s="1" t="s">
        <v>0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</row>
    <row r="8" spans="1:7" x14ac:dyDescent="0.45">
      <c r="A8" s="8" t="s">
        <v>4</v>
      </c>
      <c r="B8" s="8"/>
      <c r="C8" s="8">
        <v>20</v>
      </c>
      <c r="D8" s="8">
        <v>24</v>
      </c>
      <c r="E8" s="8">
        <v>27</v>
      </c>
      <c r="F8" s="8">
        <v>30</v>
      </c>
      <c r="G8" s="8">
        <v>32</v>
      </c>
    </row>
    <row r="9" spans="1:7" x14ac:dyDescent="0.45">
      <c r="A9" s="8" t="s">
        <v>5</v>
      </c>
      <c r="B9" s="8">
        <v>100</v>
      </c>
      <c r="C9" s="8">
        <v>120</v>
      </c>
      <c r="D9" s="8">
        <v>135</v>
      </c>
      <c r="E9" s="8">
        <v>150</v>
      </c>
      <c r="F9" s="8">
        <v>160</v>
      </c>
      <c r="G9" s="8">
        <v>168</v>
      </c>
    </row>
    <row r="10" spans="1:7" x14ac:dyDescent="0.45">
      <c r="A10" t="s">
        <v>26</v>
      </c>
      <c r="C10">
        <f>C9-B9</f>
        <v>20</v>
      </c>
      <c r="D10">
        <f t="shared" ref="D10:G10" si="0">D9-C9</f>
        <v>15</v>
      </c>
      <c r="E10">
        <f t="shared" si="0"/>
        <v>15</v>
      </c>
      <c r="F10">
        <f t="shared" si="0"/>
        <v>10</v>
      </c>
      <c r="G10">
        <f t="shared" si="0"/>
        <v>8</v>
      </c>
    </row>
    <row r="11" spans="1:7" x14ac:dyDescent="0.45">
      <c r="A11" t="s">
        <v>6</v>
      </c>
      <c r="C11">
        <f>C8-C10</f>
        <v>0</v>
      </c>
      <c r="D11">
        <f t="shared" ref="D11:G11" si="1">D8-D10</f>
        <v>9</v>
      </c>
      <c r="E11">
        <f t="shared" si="1"/>
        <v>12</v>
      </c>
      <c r="F11">
        <f t="shared" si="1"/>
        <v>20</v>
      </c>
      <c r="G11">
        <f t="shared" si="1"/>
        <v>24</v>
      </c>
    </row>
    <row r="13" spans="1:7" x14ac:dyDescent="0.45">
      <c r="A13" t="s">
        <v>9</v>
      </c>
    </row>
    <row r="15" spans="1:7" x14ac:dyDescent="0.45">
      <c r="A15" t="s">
        <v>45</v>
      </c>
      <c r="B15" s="3">
        <f>G11*(1+B1)</f>
        <v>25.200000000000003</v>
      </c>
    </row>
    <row r="17" spans="1:7" x14ac:dyDescent="0.45">
      <c r="A17" t="s">
        <v>10</v>
      </c>
    </row>
    <row r="19" spans="1:7" x14ac:dyDescent="0.45">
      <c r="A19" t="s">
        <v>46</v>
      </c>
      <c r="B19" s="4">
        <f>B15/(B2-B1)</f>
        <v>360.00000000000006</v>
      </c>
    </row>
    <row r="21" spans="1:7" x14ac:dyDescent="0.45">
      <c r="A21" t="s">
        <v>47</v>
      </c>
    </row>
    <row r="23" spans="1:7" x14ac:dyDescent="0.45">
      <c r="A23" s="1" t="s">
        <v>0</v>
      </c>
      <c r="B23" s="1">
        <v>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</row>
    <row r="25" spans="1:7" x14ac:dyDescent="0.45">
      <c r="A25" t="s">
        <v>6</v>
      </c>
      <c r="C25">
        <f>C11</f>
        <v>0</v>
      </c>
      <c r="D25">
        <f t="shared" ref="D25:G25" si="2">D11</f>
        <v>9</v>
      </c>
      <c r="E25">
        <f t="shared" si="2"/>
        <v>12</v>
      </c>
      <c r="F25">
        <f t="shared" si="2"/>
        <v>20</v>
      </c>
      <c r="G25">
        <f t="shared" si="2"/>
        <v>24</v>
      </c>
    </row>
    <row r="26" spans="1:7" x14ac:dyDescent="0.45">
      <c r="A26" t="s">
        <v>48</v>
      </c>
      <c r="G26" s="16">
        <f>B19</f>
        <v>360.00000000000006</v>
      </c>
    </row>
    <row r="27" spans="1:7" x14ac:dyDescent="0.45">
      <c r="A27" t="s">
        <v>49</v>
      </c>
      <c r="C27">
        <f>C25+C26</f>
        <v>0</v>
      </c>
      <c r="D27">
        <f t="shared" ref="D27:G27" si="3">D25+D26</f>
        <v>9</v>
      </c>
      <c r="E27">
        <f t="shared" si="3"/>
        <v>12</v>
      </c>
      <c r="F27">
        <f t="shared" si="3"/>
        <v>20</v>
      </c>
      <c r="G27">
        <f t="shared" si="3"/>
        <v>384.00000000000006</v>
      </c>
    </row>
    <row r="28" spans="1:7" x14ac:dyDescent="0.45">
      <c r="A28" t="s">
        <v>50</v>
      </c>
      <c r="C28" s="17">
        <f>1/(1+$B$2)</f>
        <v>0.89285714285714279</v>
      </c>
      <c r="D28" s="17">
        <f>C28/(1+$B$2)</f>
        <v>0.79719387755102022</v>
      </c>
      <c r="E28" s="17">
        <f t="shared" ref="E28:G28" si="4">D28/(1+$B$2)</f>
        <v>0.71178024781341087</v>
      </c>
      <c r="F28" s="17">
        <f t="shared" si="4"/>
        <v>0.6355180784048311</v>
      </c>
      <c r="G28" s="17">
        <f t="shared" si="4"/>
        <v>0.56742685571859919</v>
      </c>
    </row>
    <row r="29" spans="1:7" x14ac:dyDescent="0.45">
      <c r="A29" t="s">
        <v>52</v>
      </c>
      <c r="C29" s="13">
        <f>C27*C28</f>
        <v>0</v>
      </c>
      <c r="D29" s="13">
        <f t="shared" ref="D29:G29" si="5">D27*D28</f>
        <v>7.1747448979591821</v>
      </c>
      <c r="E29" s="13">
        <f t="shared" si="5"/>
        <v>8.5413629737609309</v>
      </c>
      <c r="F29" s="13">
        <f t="shared" si="5"/>
        <v>12.710361568096623</v>
      </c>
      <c r="G29" s="13">
        <f t="shared" si="5"/>
        <v>217.89191259594213</v>
      </c>
    </row>
    <row r="30" spans="1:7" x14ac:dyDescent="0.45">
      <c r="A30" t="s">
        <v>51</v>
      </c>
      <c r="B30" s="13">
        <f>SUM(C29:G29)</f>
        <v>246.31838203575887</v>
      </c>
    </row>
    <row r="32" spans="1:7" x14ac:dyDescent="0.45">
      <c r="A32" t="s">
        <v>53</v>
      </c>
    </row>
    <row r="34" spans="1:2" x14ac:dyDescent="0.45">
      <c r="A34" s="8" t="s">
        <v>54</v>
      </c>
      <c r="B34" s="8">
        <v>50</v>
      </c>
    </row>
    <row r="35" spans="1:2" x14ac:dyDescent="0.45">
      <c r="A35" t="s">
        <v>57</v>
      </c>
      <c r="B35" s="13">
        <f>B30-B34</f>
        <v>196.31838203575887</v>
      </c>
    </row>
    <row r="37" spans="1:2" x14ac:dyDescent="0.45">
      <c r="A37" t="s">
        <v>55</v>
      </c>
    </row>
    <row r="39" spans="1:2" x14ac:dyDescent="0.45">
      <c r="A39" s="8" t="s">
        <v>56</v>
      </c>
      <c r="B39" s="8">
        <v>10</v>
      </c>
    </row>
    <row r="40" spans="1:2" x14ac:dyDescent="0.45">
      <c r="A40" t="s">
        <v>58</v>
      </c>
      <c r="B40" s="13">
        <f>B35/B39</f>
        <v>19.631838203575889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21E6D-D110-40BA-9215-BA1FEF895ED7}">
  <dimension ref="A1:B10"/>
  <sheetViews>
    <sheetView tabSelected="1" workbookViewId="0">
      <selection activeCell="J15" sqref="J15"/>
    </sheetView>
  </sheetViews>
  <sheetFormatPr defaultRowHeight="14.25" x14ac:dyDescent="0.45"/>
  <cols>
    <col min="1" max="1" width="18.3984375" customWidth="1"/>
  </cols>
  <sheetData>
    <row r="1" spans="1:2" x14ac:dyDescent="0.45">
      <c r="A1" s="8" t="s">
        <v>59</v>
      </c>
      <c r="B1" s="8">
        <v>80</v>
      </c>
    </row>
    <row r="2" spans="1:2" x14ac:dyDescent="0.45">
      <c r="A2" s="8" t="s">
        <v>60</v>
      </c>
      <c r="B2" s="8">
        <v>20</v>
      </c>
    </row>
    <row r="3" spans="1:2" x14ac:dyDescent="0.45">
      <c r="A3" s="8" t="s">
        <v>61</v>
      </c>
      <c r="B3" s="12">
        <v>0.06</v>
      </c>
    </row>
    <row r="4" spans="1:2" x14ac:dyDescent="0.45">
      <c r="A4" s="8" t="s">
        <v>62</v>
      </c>
      <c r="B4" s="12">
        <v>0.12</v>
      </c>
    </row>
    <row r="5" spans="1:2" x14ac:dyDescent="0.45">
      <c r="A5" s="8" t="s">
        <v>32</v>
      </c>
      <c r="B5" s="12">
        <v>0.3</v>
      </c>
    </row>
    <row r="7" spans="1:2" x14ac:dyDescent="0.45">
      <c r="A7" t="s">
        <v>63</v>
      </c>
      <c r="B7" s="5">
        <f>B1/(B1+B2)</f>
        <v>0.8</v>
      </c>
    </row>
    <row r="8" spans="1:2" x14ac:dyDescent="0.45">
      <c r="A8" t="s">
        <v>64</v>
      </c>
      <c r="B8" s="15">
        <f>1-B7</f>
        <v>0.19999999999999996</v>
      </c>
    </row>
    <row r="9" spans="1:2" x14ac:dyDescent="0.45">
      <c r="A9" t="s">
        <v>65</v>
      </c>
      <c r="B9" s="18">
        <f>(1-B5)*B3</f>
        <v>4.1999999999999996E-2</v>
      </c>
    </row>
    <row r="10" spans="1:2" x14ac:dyDescent="0.45">
      <c r="A10" t="s">
        <v>66</v>
      </c>
      <c r="B10" s="18">
        <f>B7*B4+B8*B9</f>
        <v>0.10439999999999999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7.1</vt:lpstr>
      <vt:lpstr>Exercise 7.2</vt:lpstr>
      <vt:lpstr>Exercise 7.3</vt:lpstr>
      <vt:lpstr>Exercise 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Back</dc:creator>
  <cp:lastModifiedBy>Kerry Back</cp:lastModifiedBy>
  <dcterms:created xsi:type="dcterms:W3CDTF">2023-02-11T14:28:57Z</dcterms:created>
  <dcterms:modified xsi:type="dcterms:W3CDTF">2024-03-03T00:06:47Z</dcterms:modified>
</cp:coreProperties>
</file>