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busi721\spreadsheets\"/>
    </mc:Choice>
  </mc:AlternateContent>
  <xr:revisionPtr revIDLastSave="0" documentId="8_{8603A808-E83D-471C-A56C-7A1BA3BB6705}" xr6:coauthVersionLast="47" xr6:coauthVersionMax="47" xr10:uidLastSave="{00000000-0000-0000-0000-000000000000}"/>
  <bookViews>
    <workbookView xWindow="5496" yWindow="2532" windowWidth="17280" windowHeight="8964" xr2:uid="{226DB203-D612-4AAE-9BEA-AE9B515DF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B38" i="1"/>
  <c r="D33" i="1"/>
  <c r="E33" i="1"/>
  <c r="F33" i="1"/>
  <c r="G33" i="1"/>
  <c r="C33" i="1"/>
  <c r="B33" i="1"/>
  <c r="C25" i="1"/>
  <c r="F25" i="1"/>
  <c r="D24" i="1"/>
  <c r="E24" i="1"/>
  <c r="F24" i="1"/>
  <c r="F26" i="1" s="1"/>
  <c r="F31" i="1" s="1"/>
  <c r="C24" i="1"/>
  <c r="C23" i="1"/>
  <c r="C26" i="1" s="1"/>
  <c r="C31" i="1" s="1"/>
  <c r="D23" i="1"/>
  <c r="D25" i="1" s="1"/>
  <c r="E23" i="1"/>
  <c r="E25" i="1" s="1"/>
  <c r="F23" i="1"/>
  <c r="G23" i="1"/>
  <c r="G25" i="1" s="1"/>
  <c r="G26" i="1" s="1"/>
  <c r="G31" i="1" s="1"/>
  <c r="B23" i="1"/>
  <c r="B25" i="1" s="1"/>
  <c r="B26" i="1" s="1"/>
  <c r="B31" i="1" s="1"/>
  <c r="C16" i="1"/>
  <c r="D16" i="1"/>
  <c r="E16" i="1"/>
  <c r="D15" i="1"/>
  <c r="E15" i="1"/>
  <c r="F15" i="1"/>
  <c r="G15" i="1"/>
  <c r="C15" i="1"/>
  <c r="C17" i="1" s="1"/>
  <c r="D14" i="1"/>
  <c r="D17" i="1" s="1"/>
  <c r="E14" i="1"/>
  <c r="E17" i="1" s="1"/>
  <c r="F14" i="1"/>
  <c r="F17" i="1" s="1"/>
  <c r="G14" i="1"/>
  <c r="G17" i="1" s="1"/>
  <c r="C14" i="1"/>
  <c r="C6" i="1"/>
  <c r="D6" i="1"/>
  <c r="E6" i="1"/>
  <c r="F6" i="1"/>
  <c r="F16" i="1" s="1"/>
  <c r="G6" i="1"/>
  <c r="G16" i="1" s="1"/>
  <c r="B6" i="1"/>
  <c r="B7" i="1" s="1"/>
  <c r="B8" i="1" s="1"/>
  <c r="B30" i="1" s="1"/>
  <c r="D18" i="1" l="1"/>
  <c r="D19" i="1"/>
  <c r="D37" i="1" s="1"/>
  <c r="B32" i="1"/>
  <c r="G18" i="1"/>
  <c r="G19" i="1"/>
  <c r="G37" i="1" s="1"/>
  <c r="F18" i="1"/>
  <c r="F19" i="1" s="1"/>
  <c r="F37" i="1" s="1"/>
  <c r="C18" i="1"/>
  <c r="C19" i="1"/>
  <c r="C37" i="1" s="1"/>
  <c r="E18" i="1"/>
  <c r="E19" i="1" s="1"/>
  <c r="E37" i="1" s="1"/>
  <c r="E26" i="1"/>
  <c r="E31" i="1" s="1"/>
  <c r="D26" i="1"/>
  <c r="D31" i="1" s="1"/>
  <c r="B16" i="1"/>
  <c r="B17" i="1" s="1"/>
  <c r="C7" i="1"/>
  <c r="C8" i="1" s="1"/>
  <c r="C30" i="1" s="1"/>
  <c r="C32" i="1" s="1"/>
  <c r="D7" i="1"/>
  <c r="D8" i="1" s="1"/>
  <c r="D30" i="1" s="1"/>
  <c r="D32" i="1" s="1"/>
  <c r="C39" i="1" l="1"/>
  <c r="B18" i="1"/>
  <c r="B19" i="1" s="1"/>
  <c r="B37" i="1" s="1"/>
  <c r="B39" i="1" s="1"/>
  <c r="D39" i="1"/>
  <c r="E7" i="1"/>
  <c r="E8" i="1"/>
  <c r="E30" i="1" s="1"/>
  <c r="E32" i="1" s="1"/>
  <c r="E39" i="1" s="1"/>
  <c r="F7" i="1"/>
  <c r="G7" i="1" l="1"/>
  <c r="G8" i="1" s="1"/>
  <c r="G30" i="1" s="1"/>
  <c r="G32" i="1" s="1"/>
  <c r="F8" i="1"/>
  <c r="F30" i="1" s="1"/>
  <c r="F32" i="1" s="1"/>
  <c r="F39" i="1" s="1"/>
  <c r="G39" i="1" l="1"/>
</calcChain>
</file>

<file path=xl/sharedStrings.xml><?xml version="1.0" encoding="utf-8"?>
<sst xmlns="http://schemas.openxmlformats.org/spreadsheetml/2006/main" count="30" uniqueCount="26">
  <si>
    <t>Year</t>
  </si>
  <si>
    <t>Depreciation</t>
  </si>
  <si>
    <t>Accumulated Depr</t>
  </si>
  <si>
    <t>Net PP&amp;E</t>
  </si>
  <si>
    <t>PROPERTY, PLANT &amp; EQUIPMENT</t>
  </si>
  <si>
    <t>INCOME</t>
  </si>
  <si>
    <t>Revenues</t>
  </si>
  <si>
    <t>Less COGS</t>
  </si>
  <si>
    <t>Less SG&amp;A</t>
  </si>
  <si>
    <t>Less Depreciation</t>
  </si>
  <si>
    <t>Pre-Tax Income</t>
  </si>
  <si>
    <t>Net Income</t>
  </si>
  <si>
    <t>Less Taxes</t>
  </si>
  <si>
    <t>WORKING CAPITAL</t>
  </si>
  <si>
    <t>Inventory</t>
  </si>
  <si>
    <t>Accounts Receivable</t>
  </si>
  <si>
    <t>Less Accounts Payable</t>
  </si>
  <si>
    <t>Net Working Capital</t>
  </si>
  <si>
    <t>INVESTED CAPITAL</t>
  </si>
  <si>
    <t>Invested Capital</t>
  </si>
  <si>
    <t>CASH FLOW</t>
  </si>
  <si>
    <t>Less Change in Inv Cap</t>
  </si>
  <si>
    <t>Cash Flow</t>
  </si>
  <si>
    <t>Change in Inv Cap</t>
  </si>
  <si>
    <t>Capital Expenditures</t>
  </si>
  <si>
    <t>Depreciation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</si>
</sst>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Fill="1" applyBorder="1"/>
    <xf numFmtId="43" fontId="0" fillId="0" borderId="0" xfId="1" applyFont="1"/>
    <xf numFmtId="43" fontId="3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3FB9-56E4-44C3-9B02-FB7027128DD3}">
  <dimension ref="A1:G39"/>
  <sheetViews>
    <sheetView tabSelected="1" topLeftCell="A7" workbookViewId="0">
      <selection activeCell="K10" sqref="K10"/>
    </sheetView>
  </sheetViews>
  <sheetFormatPr defaultRowHeight="14.4" x14ac:dyDescent="0.3"/>
  <cols>
    <col min="1" max="1" width="19.44140625" customWidth="1"/>
  </cols>
  <sheetData>
    <row r="1" spans="1:7" x14ac:dyDescent="0.3">
      <c r="A1" s="2" t="s">
        <v>4</v>
      </c>
    </row>
    <row r="3" spans="1:7" x14ac:dyDescent="0.3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1:7" x14ac:dyDescent="0.3">
      <c r="A4" t="s">
        <v>25</v>
      </c>
      <c r="B4" s="6">
        <v>0.2</v>
      </c>
      <c r="C4" s="6">
        <v>0.32</v>
      </c>
      <c r="D4" s="6">
        <v>0.192</v>
      </c>
      <c r="E4" s="6">
        <v>0.1152</v>
      </c>
      <c r="F4" s="6">
        <v>0.1152</v>
      </c>
      <c r="G4" s="6">
        <v>5.7599999999999998E-2</v>
      </c>
    </row>
    <row r="5" spans="1:7" x14ac:dyDescent="0.3">
      <c r="A5" t="s">
        <v>24</v>
      </c>
      <c r="B5" s="4">
        <v>500</v>
      </c>
      <c r="C5" s="4"/>
      <c r="D5" s="4"/>
      <c r="E5" s="4"/>
      <c r="F5" s="4"/>
      <c r="G5" s="4"/>
    </row>
    <row r="6" spans="1:7" x14ac:dyDescent="0.3">
      <c r="A6" t="s">
        <v>1</v>
      </c>
      <c r="B6" s="4">
        <f>B4*$B$5</f>
        <v>100</v>
      </c>
      <c r="C6" s="4">
        <f>C4*$B$5</f>
        <v>160</v>
      </c>
      <c r="D6" s="4">
        <f>D4*$B$5</f>
        <v>96</v>
      </c>
      <c r="E6" s="4">
        <f>E4*$B$5</f>
        <v>57.6</v>
      </c>
      <c r="F6" s="4">
        <f>F4*$B$5</f>
        <v>57.6</v>
      </c>
      <c r="G6" s="4">
        <f>G4*$B$5</f>
        <v>28.8</v>
      </c>
    </row>
    <row r="7" spans="1:7" x14ac:dyDescent="0.3">
      <c r="A7" t="s">
        <v>2</v>
      </c>
      <c r="B7" s="4">
        <f>B6</f>
        <v>100</v>
      </c>
      <c r="C7" s="4">
        <f>C6+B7</f>
        <v>260</v>
      </c>
      <c r="D7" s="4">
        <f t="shared" ref="D7:G7" si="0">D6+C7</f>
        <v>356</v>
      </c>
      <c r="E7" s="4">
        <f t="shared" si="0"/>
        <v>413.6</v>
      </c>
      <c r="F7" s="4">
        <f t="shared" si="0"/>
        <v>471.20000000000005</v>
      </c>
      <c r="G7" s="4">
        <f t="shared" si="0"/>
        <v>500.00000000000006</v>
      </c>
    </row>
    <row r="8" spans="1:7" x14ac:dyDescent="0.3">
      <c r="A8" t="s">
        <v>3</v>
      </c>
      <c r="B8" s="4">
        <f>$B$5-B7</f>
        <v>400</v>
      </c>
      <c r="C8" s="4">
        <f>$B$5-C7</f>
        <v>240</v>
      </c>
      <c r="D8" s="4">
        <f>$B$5-D7</f>
        <v>144</v>
      </c>
      <c r="E8" s="4">
        <f>$B$5-E7</f>
        <v>86.399999999999977</v>
      </c>
      <c r="F8" s="4">
        <f>$B$5-F7</f>
        <v>28.799999999999955</v>
      </c>
      <c r="G8" s="4">
        <f>$B$5-G7</f>
        <v>0</v>
      </c>
    </row>
    <row r="10" spans="1:7" x14ac:dyDescent="0.3">
      <c r="A10" s="2" t="s">
        <v>5</v>
      </c>
    </row>
    <row r="12" spans="1:7" x14ac:dyDescent="0.3">
      <c r="A12" s="1" t="s">
        <v>0</v>
      </c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</row>
    <row r="13" spans="1:7" x14ac:dyDescent="0.3">
      <c r="A13" s="3" t="s">
        <v>6</v>
      </c>
      <c r="B13" s="4"/>
      <c r="C13" s="4">
        <v>100</v>
      </c>
      <c r="D13" s="4">
        <v>200</v>
      </c>
      <c r="E13" s="4">
        <v>200</v>
      </c>
      <c r="F13" s="4">
        <v>100</v>
      </c>
      <c r="G13" s="4">
        <v>50</v>
      </c>
    </row>
    <row r="14" spans="1:7" x14ac:dyDescent="0.3">
      <c r="A14" s="3" t="s">
        <v>7</v>
      </c>
      <c r="B14" s="4"/>
      <c r="C14" s="4">
        <f>-0.4*C13</f>
        <v>-40</v>
      </c>
      <c r="D14" s="4">
        <f t="shared" ref="D14:G14" si="1">-0.4*D13</f>
        <v>-80</v>
      </c>
      <c r="E14" s="4">
        <f t="shared" si="1"/>
        <v>-80</v>
      </c>
      <c r="F14" s="4">
        <f t="shared" si="1"/>
        <v>-40</v>
      </c>
      <c r="G14" s="4">
        <f t="shared" si="1"/>
        <v>-20</v>
      </c>
    </row>
    <row r="15" spans="1:7" x14ac:dyDescent="0.3">
      <c r="A15" s="3" t="s">
        <v>8</v>
      </c>
      <c r="B15" s="4"/>
      <c r="C15" s="4">
        <f>-50</f>
        <v>-50</v>
      </c>
      <c r="D15" s="4">
        <f t="shared" ref="D15:G15" si="2">-50</f>
        <v>-50</v>
      </c>
      <c r="E15" s="4">
        <f t="shared" si="2"/>
        <v>-50</v>
      </c>
      <c r="F15" s="4">
        <f t="shared" si="2"/>
        <v>-50</v>
      </c>
      <c r="G15" s="4">
        <f t="shared" si="2"/>
        <v>-50</v>
      </c>
    </row>
    <row r="16" spans="1:7" x14ac:dyDescent="0.3">
      <c r="A16" s="3" t="s">
        <v>9</v>
      </c>
      <c r="B16" s="5">
        <f>-B6</f>
        <v>-100</v>
      </c>
      <c r="C16" s="5">
        <f t="shared" ref="C16:G16" si="3">-C6</f>
        <v>-160</v>
      </c>
      <c r="D16" s="5">
        <f t="shared" si="3"/>
        <v>-96</v>
      </c>
      <c r="E16" s="5">
        <f t="shared" si="3"/>
        <v>-57.6</v>
      </c>
      <c r="F16" s="5">
        <f t="shared" si="3"/>
        <v>-57.6</v>
      </c>
      <c r="G16" s="5">
        <f t="shared" si="3"/>
        <v>-28.8</v>
      </c>
    </row>
    <row r="17" spans="1:7" x14ac:dyDescent="0.3">
      <c r="A17" s="3" t="s">
        <v>10</v>
      </c>
      <c r="B17" s="4">
        <f>SUM(B13:B16)</f>
        <v>-100</v>
      </c>
      <c r="C17" s="4">
        <f t="shared" ref="C17:G17" si="4">SUM(C13:C16)</f>
        <v>-150</v>
      </c>
      <c r="D17" s="4">
        <f t="shared" si="4"/>
        <v>-26</v>
      </c>
      <c r="E17" s="4">
        <f t="shared" si="4"/>
        <v>12.399999999999999</v>
      </c>
      <c r="F17" s="4">
        <f t="shared" si="4"/>
        <v>-47.6</v>
      </c>
      <c r="G17" s="4">
        <f t="shared" si="4"/>
        <v>-48.8</v>
      </c>
    </row>
    <row r="18" spans="1:7" x14ac:dyDescent="0.3">
      <c r="A18" s="3" t="s">
        <v>12</v>
      </c>
      <c r="B18" s="5">
        <f>-0.3*B17</f>
        <v>30</v>
      </c>
      <c r="C18" s="5">
        <f t="shared" ref="C18:G18" si="5">-0.3*C17</f>
        <v>45</v>
      </c>
      <c r="D18" s="5">
        <f t="shared" si="5"/>
        <v>7.8</v>
      </c>
      <c r="E18" s="5">
        <f t="shared" si="5"/>
        <v>-3.7199999999999993</v>
      </c>
      <c r="F18" s="5">
        <f t="shared" si="5"/>
        <v>14.28</v>
      </c>
      <c r="G18" s="5">
        <f t="shared" si="5"/>
        <v>14.639999999999999</v>
      </c>
    </row>
    <row r="19" spans="1:7" x14ac:dyDescent="0.3">
      <c r="A19" s="3" t="s">
        <v>11</v>
      </c>
      <c r="B19" s="4">
        <f>B17+B18</f>
        <v>-70</v>
      </c>
      <c r="C19" s="4">
        <f t="shared" ref="C19:G19" si="6">C17+C18</f>
        <v>-105</v>
      </c>
      <c r="D19" s="4">
        <f t="shared" si="6"/>
        <v>-18.2</v>
      </c>
      <c r="E19" s="4">
        <f t="shared" si="6"/>
        <v>8.68</v>
      </c>
      <c r="F19" s="4">
        <f t="shared" si="6"/>
        <v>-33.32</v>
      </c>
      <c r="G19" s="4">
        <f t="shared" si="6"/>
        <v>-34.159999999999997</v>
      </c>
    </row>
    <row r="21" spans="1:7" x14ac:dyDescent="0.3">
      <c r="A21" s="2" t="s">
        <v>13</v>
      </c>
    </row>
    <row r="23" spans="1:7" x14ac:dyDescent="0.3">
      <c r="A23" t="s">
        <v>14</v>
      </c>
      <c r="B23" s="4">
        <f>0.1*C13</f>
        <v>10</v>
      </c>
      <c r="C23" s="4">
        <f t="shared" ref="C23:G23" si="7">0.1*D13</f>
        <v>20</v>
      </c>
      <c r="D23" s="4">
        <f t="shared" si="7"/>
        <v>20</v>
      </c>
      <c r="E23" s="4">
        <f t="shared" si="7"/>
        <v>10</v>
      </c>
      <c r="F23" s="4">
        <f t="shared" si="7"/>
        <v>5</v>
      </c>
      <c r="G23" s="4">
        <f t="shared" si="7"/>
        <v>0</v>
      </c>
    </row>
    <row r="24" spans="1:7" x14ac:dyDescent="0.3">
      <c r="A24" t="s">
        <v>15</v>
      </c>
      <c r="B24" s="4"/>
      <c r="C24" s="4">
        <f>0.08*C13</f>
        <v>8</v>
      </c>
      <c r="D24" s="4">
        <f t="shared" ref="D24:F24" si="8">0.08*D13</f>
        <v>16</v>
      </c>
      <c r="E24" s="4">
        <f t="shared" si="8"/>
        <v>16</v>
      </c>
      <c r="F24" s="4">
        <f t="shared" si="8"/>
        <v>8</v>
      </c>
      <c r="G24" s="4">
        <v>0</v>
      </c>
    </row>
    <row r="25" spans="1:7" x14ac:dyDescent="0.3">
      <c r="A25" t="s">
        <v>16</v>
      </c>
      <c r="B25" s="5">
        <f>-0.5*B23</f>
        <v>-5</v>
      </c>
      <c r="C25" s="5">
        <f t="shared" ref="C25:G25" si="9">-0.5*C23</f>
        <v>-10</v>
      </c>
      <c r="D25" s="5">
        <f t="shared" si="9"/>
        <v>-10</v>
      </c>
      <c r="E25" s="5">
        <f t="shared" si="9"/>
        <v>-5</v>
      </c>
      <c r="F25" s="5">
        <f t="shared" si="9"/>
        <v>-2.5</v>
      </c>
      <c r="G25" s="5">
        <f t="shared" si="9"/>
        <v>0</v>
      </c>
    </row>
    <row r="26" spans="1:7" x14ac:dyDescent="0.3">
      <c r="A26" t="s">
        <v>17</v>
      </c>
      <c r="B26" s="4">
        <f>SUM(B23:B25)</f>
        <v>5</v>
      </c>
      <c r="C26" s="4">
        <f t="shared" ref="C26:G26" si="10">SUM(C23:C25)</f>
        <v>18</v>
      </c>
      <c r="D26" s="4">
        <f t="shared" si="10"/>
        <v>26</v>
      </c>
      <c r="E26" s="4">
        <f t="shared" si="10"/>
        <v>21</v>
      </c>
      <c r="F26" s="4">
        <f t="shared" si="10"/>
        <v>10.5</v>
      </c>
      <c r="G26" s="4">
        <f t="shared" si="10"/>
        <v>0</v>
      </c>
    </row>
    <row r="28" spans="1:7" x14ac:dyDescent="0.3">
      <c r="A28" s="2" t="s">
        <v>18</v>
      </c>
    </row>
    <row r="30" spans="1:7" x14ac:dyDescent="0.3">
      <c r="A30" t="s">
        <v>3</v>
      </c>
      <c r="B30" s="4">
        <f>B8</f>
        <v>400</v>
      </c>
      <c r="C30" s="4">
        <f t="shared" ref="C30:G30" si="11">C8</f>
        <v>240</v>
      </c>
      <c r="D30" s="4">
        <f t="shared" si="11"/>
        <v>144</v>
      </c>
      <c r="E30" s="4">
        <f t="shared" si="11"/>
        <v>86.399999999999977</v>
      </c>
      <c r="F30" s="4">
        <f t="shared" si="11"/>
        <v>28.799999999999955</v>
      </c>
      <c r="G30" s="4">
        <f t="shared" si="11"/>
        <v>0</v>
      </c>
    </row>
    <row r="31" spans="1:7" x14ac:dyDescent="0.3">
      <c r="A31" t="s">
        <v>17</v>
      </c>
      <c r="B31" s="5">
        <f>B26</f>
        <v>5</v>
      </c>
      <c r="C31" s="5">
        <f t="shared" ref="C31:G31" si="12">C26</f>
        <v>18</v>
      </c>
      <c r="D31" s="5">
        <f t="shared" si="12"/>
        <v>26</v>
      </c>
      <c r="E31" s="5">
        <f t="shared" si="12"/>
        <v>21</v>
      </c>
      <c r="F31" s="5">
        <f t="shared" si="12"/>
        <v>10.5</v>
      </c>
      <c r="G31" s="5">
        <f t="shared" si="12"/>
        <v>0</v>
      </c>
    </row>
    <row r="32" spans="1:7" x14ac:dyDescent="0.3">
      <c r="A32" t="s">
        <v>19</v>
      </c>
      <c r="B32" s="4">
        <f>B30+B31</f>
        <v>405</v>
      </c>
      <c r="C32" s="4">
        <f t="shared" ref="C32:G32" si="13">C30+C31</f>
        <v>258</v>
      </c>
      <c r="D32" s="4">
        <f t="shared" si="13"/>
        <v>170</v>
      </c>
      <c r="E32" s="4">
        <f t="shared" si="13"/>
        <v>107.39999999999998</v>
      </c>
      <c r="F32" s="4">
        <f t="shared" si="13"/>
        <v>39.299999999999955</v>
      </c>
      <c r="G32" s="4">
        <f t="shared" si="13"/>
        <v>0</v>
      </c>
    </row>
    <row r="33" spans="1:7" x14ac:dyDescent="0.3">
      <c r="A33" t="s">
        <v>23</v>
      </c>
      <c r="B33" s="4">
        <f>B32</f>
        <v>405</v>
      </c>
      <c r="C33" s="4">
        <f>C32-B32</f>
        <v>-147</v>
      </c>
      <c r="D33" s="4">
        <f t="shared" ref="D33:G33" si="14">D32-C32</f>
        <v>-88</v>
      </c>
      <c r="E33" s="4">
        <f t="shared" si="14"/>
        <v>-62.600000000000023</v>
      </c>
      <c r="F33" s="4">
        <f t="shared" si="14"/>
        <v>-68.100000000000023</v>
      </c>
      <c r="G33" s="4">
        <f t="shared" si="14"/>
        <v>-39.299999999999955</v>
      </c>
    </row>
    <row r="35" spans="1:7" x14ac:dyDescent="0.3">
      <c r="A35" s="2" t="s">
        <v>20</v>
      </c>
    </row>
    <row r="37" spans="1:7" x14ac:dyDescent="0.3">
      <c r="A37" t="s">
        <v>11</v>
      </c>
      <c r="B37" s="4">
        <f>B19</f>
        <v>-70</v>
      </c>
      <c r="C37" s="4">
        <f>C19</f>
        <v>-105</v>
      </c>
      <c r="D37" s="4">
        <f t="shared" ref="D37:G37" si="15">D19</f>
        <v>-18.2</v>
      </c>
      <c r="E37" s="4">
        <f t="shared" si="15"/>
        <v>8.68</v>
      </c>
      <c r="F37" s="4">
        <f t="shared" si="15"/>
        <v>-33.32</v>
      </c>
      <c r="G37" s="4">
        <f t="shared" si="15"/>
        <v>-34.159999999999997</v>
      </c>
    </row>
    <row r="38" spans="1:7" x14ac:dyDescent="0.3">
      <c r="A38" t="s">
        <v>21</v>
      </c>
      <c r="B38" s="5">
        <f>-B33</f>
        <v>-405</v>
      </c>
      <c r="C38" s="5">
        <f t="shared" ref="C38:G38" si="16">-C33</f>
        <v>147</v>
      </c>
      <c r="D38" s="5">
        <f t="shared" si="16"/>
        <v>88</v>
      </c>
      <c r="E38" s="5">
        <f t="shared" si="16"/>
        <v>62.600000000000023</v>
      </c>
      <c r="F38" s="5">
        <f t="shared" si="16"/>
        <v>68.100000000000023</v>
      </c>
      <c r="G38" s="5">
        <f t="shared" si="16"/>
        <v>39.299999999999955</v>
      </c>
    </row>
    <row r="39" spans="1:7" x14ac:dyDescent="0.3">
      <c r="A39" t="s">
        <v>22</v>
      </c>
      <c r="B39" s="4">
        <f>B37+B38</f>
        <v>-475</v>
      </c>
      <c r="C39" s="4">
        <f>C37+C38</f>
        <v>42</v>
      </c>
      <c r="D39" s="4">
        <f t="shared" ref="D39:G39" si="17">D37+D38</f>
        <v>69.8</v>
      </c>
      <c r="E39" s="4">
        <f t="shared" si="17"/>
        <v>71.28000000000003</v>
      </c>
      <c r="F39" s="4">
        <f t="shared" si="17"/>
        <v>34.780000000000022</v>
      </c>
      <c r="G39" s="4">
        <f t="shared" si="17"/>
        <v>5.1399999999999579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2023-10-18T15:33:20Z</dcterms:created>
  <dcterms:modified xsi:type="dcterms:W3CDTF">2023-10-18T16:22:01Z</dcterms:modified>
</cp:coreProperties>
</file>