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repos\busi721\spreadsheets\"/>
    </mc:Choice>
  </mc:AlternateContent>
  <xr:revisionPtr revIDLastSave="0" documentId="13_ncr:1_{097614A9-C63A-47A3-9EC4-D522B62495D5}" xr6:coauthVersionLast="47" xr6:coauthVersionMax="47" xr10:uidLastSave="{00000000-0000-0000-0000-000000000000}"/>
  <bookViews>
    <workbookView xWindow="2332" yWindow="1215" windowWidth="17266" windowHeight="11835" xr2:uid="{36D4CFFC-AF86-4879-AB91-F76AD3B4F070}"/>
  </bookViews>
  <sheets>
    <sheet name="Persistence" sheetId="2" r:id="rId1"/>
    <sheet name="Persistence Method 2" sheetId="3" r:id="rId2"/>
    <sheet name="Persistence Method 3" sheetId="4" r:id="rId3"/>
    <sheet name="Persistence Method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5" l="1"/>
  <c r="D77" i="5"/>
  <c r="E77" i="5"/>
  <c r="B77" i="5"/>
  <c r="D73" i="5"/>
  <c r="E73" i="5"/>
  <c r="C73" i="5"/>
  <c r="E76" i="5"/>
  <c r="D76" i="5"/>
  <c r="C76" i="5"/>
  <c r="B76" i="5"/>
  <c r="B58" i="5"/>
  <c r="B61" i="5" s="1"/>
  <c r="B62" i="5" s="1"/>
  <c r="C47" i="5"/>
  <c r="D47" i="5" s="1"/>
  <c r="E23" i="5"/>
  <c r="E30" i="5" s="1"/>
  <c r="E31" i="5" s="1"/>
  <c r="D22" i="5"/>
  <c r="C22" i="5"/>
  <c r="B22" i="5"/>
  <c r="D21" i="5"/>
  <c r="C21" i="5"/>
  <c r="B21" i="5"/>
  <c r="E12" i="5"/>
  <c r="D12" i="5"/>
  <c r="C12" i="5"/>
  <c r="B12" i="5"/>
  <c r="B14" i="5" s="1"/>
  <c r="B29" i="5" s="1"/>
  <c r="E8" i="5"/>
  <c r="E55" i="5" s="1"/>
  <c r="D8" i="5"/>
  <c r="D55" i="5" s="1"/>
  <c r="C8" i="5"/>
  <c r="C55" i="5" s="1"/>
  <c r="E74" i="4"/>
  <c r="D74" i="4"/>
  <c r="C74" i="4"/>
  <c r="B74" i="4"/>
  <c r="B58" i="4"/>
  <c r="B61" i="4" s="1"/>
  <c r="C47" i="4"/>
  <c r="D47" i="4" s="1"/>
  <c r="E23" i="4"/>
  <c r="E30" i="4" s="1"/>
  <c r="E31" i="4" s="1"/>
  <c r="D22" i="4"/>
  <c r="C22" i="4"/>
  <c r="B22" i="4"/>
  <c r="D21" i="4"/>
  <c r="C21" i="4"/>
  <c r="B21" i="4"/>
  <c r="E12" i="4"/>
  <c r="D12" i="4"/>
  <c r="C12" i="4"/>
  <c r="B12" i="4"/>
  <c r="B14" i="4" s="1"/>
  <c r="B29" i="4" s="1"/>
  <c r="E8" i="4"/>
  <c r="E55" i="4" s="1"/>
  <c r="D8" i="4"/>
  <c r="D55" i="4" s="1"/>
  <c r="C8" i="4"/>
  <c r="C55" i="4" s="1"/>
  <c r="C71" i="3"/>
  <c r="D71" i="3"/>
  <c r="E71" i="3"/>
  <c r="B71" i="3"/>
  <c r="E80" i="3"/>
  <c r="D80" i="3"/>
  <c r="C80" i="3"/>
  <c r="B80" i="3"/>
  <c r="B58" i="3"/>
  <c r="B61" i="3" s="1"/>
  <c r="B62" i="3" s="1"/>
  <c r="C47" i="3"/>
  <c r="C50" i="3" s="1"/>
  <c r="E23" i="3"/>
  <c r="E30" i="3" s="1"/>
  <c r="E31" i="3" s="1"/>
  <c r="D22" i="3"/>
  <c r="C22" i="3"/>
  <c r="B22" i="3"/>
  <c r="D21" i="3"/>
  <c r="C21" i="3"/>
  <c r="B21" i="3"/>
  <c r="E12" i="3"/>
  <c r="D12" i="3"/>
  <c r="C12" i="3"/>
  <c r="B12" i="3"/>
  <c r="B14" i="3" s="1"/>
  <c r="B29" i="3" s="1"/>
  <c r="E8" i="3"/>
  <c r="D8" i="3"/>
  <c r="C8" i="3"/>
  <c r="C55" i="3" s="1"/>
  <c r="E38" i="2"/>
  <c r="D38" i="2"/>
  <c r="B60" i="2"/>
  <c r="C13" i="5" l="1"/>
  <c r="D13" i="5"/>
  <c r="D14" i="5" s="1"/>
  <c r="D29" i="5" s="1"/>
  <c r="C14" i="5"/>
  <c r="C29" i="5" s="1"/>
  <c r="B23" i="5"/>
  <c r="B30" i="5" s="1"/>
  <c r="C23" i="5"/>
  <c r="C30" i="5" s="1"/>
  <c r="D23" i="5"/>
  <c r="D30" i="5" s="1"/>
  <c r="C50" i="5"/>
  <c r="B31" i="5"/>
  <c r="E47" i="5"/>
  <c r="E50" i="5" s="1"/>
  <c r="D50" i="5"/>
  <c r="B63" i="5"/>
  <c r="B71" i="5" s="1"/>
  <c r="B23" i="4"/>
  <c r="B30" i="4" s="1"/>
  <c r="C23" i="4"/>
  <c r="C30" i="4" s="1"/>
  <c r="D23" i="4"/>
  <c r="D30" i="4" s="1"/>
  <c r="B31" i="4"/>
  <c r="C13" i="4"/>
  <c r="D13" i="4" s="1"/>
  <c r="E13" i="4" s="1"/>
  <c r="E14" i="4" s="1"/>
  <c r="B62" i="4"/>
  <c r="B63" i="4" s="1"/>
  <c r="D50" i="4"/>
  <c r="E47" i="4"/>
  <c r="E50" i="4" s="1"/>
  <c r="C50" i="4"/>
  <c r="C23" i="3"/>
  <c r="C13" i="3"/>
  <c r="D13" i="3" s="1"/>
  <c r="E13" i="3" s="1"/>
  <c r="E14" i="3" s="1"/>
  <c r="D47" i="3"/>
  <c r="D23" i="3"/>
  <c r="B23" i="3"/>
  <c r="D14" i="3"/>
  <c r="D29" i="3" s="1"/>
  <c r="C51" i="3"/>
  <c r="C52" i="3" s="1"/>
  <c r="D55" i="3"/>
  <c r="B63" i="3"/>
  <c r="B69" i="3" s="1"/>
  <c r="E55" i="3"/>
  <c r="E64" i="2"/>
  <c r="B62" i="2"/>
  <c r="C47" i="2"/>
  <c r="C12" i="2"/>
  <c r="D12" i="2"/>
  <c r="E12" i="2"/>
  <c r="B12" i="2"/>
  <c r="D8" i="2"/>
  <c r="E8" i="2"/>
  <c r="C8" i="2"/>
  <c r="E23" i="2"/>
  <c r="C21" i="2"/>
  <c r="D21" i="2"/>
  <c r="C22" i="2"/>
  <c r="D22" i="2"/>
  <c r="B22" i="2"/>
  <c r="B21" i="2"/>
  <c r="B75" i="5" l="1"/>
  <c r="C31" i="5"/>
  <c r="D31" i="5"/>
  <c r="E32" i="5" s="1"/>
  <c r="E13" i="5"/>
  <c r="E14" i="5" s="1"/>
  <c r="E59" i="5" s="1"/>
  <c r="C51" i="5"/>
  <c r="C52" i="5" s="1"/>
  <c r="E51" i="5"/>
  <c r="E52" i="5" s="1"/>
  <c r="B32" i="5"/>
  <c r="D51" i="5"/>
  <c r="D52" i="5" s="1"/>
  <c r="C32" i="5"/>
  <c r="B71" i="4"/>
  <c r="B73" i="4" s="1"/>
  <c r="B75" i="4" s="1"/>
  <c r="B32" i="4"/>
  <c r="C72" i="4"/>
  <c r="D14" i="4"/>
  <c r="D29" i="4" s="1"/>
  <c r="D31" i="4" s="1"/>
  <c r="E72" i="4" s="1"/>
  <c r="C14" i="4"/>
  <c r="C29" i="4" s="1"/>
  <c r="C31" i="4" s="1"/>
  <c r="E51" i="4"/>
  <c r="E52" i="4" s="1"/>
  <c r="E60" i="4"/>
  <c r="E59" i="4"/>
  <c r="D51" i="4"/>
  <c r="D52" i="4" s="1"/>
  <c r="C51" i="4"/>
  <c r="C52" i="4" s="1"/>
  <c r="C30" i="3"/>
  <c r="D30" i="3"/>
  <c r="D31" i="3" s="1"/>
  <c r="B30" i="3"/>
  <c r="B31" i="3" s="1"/>
  <c r="B32" i="3" s="1"/>
  <c r="B70" i="3" s="1"/>
  <c r="B79" i="3"/>
  <c r="B81" i="3" s="1"/>
  <c r="C14" i="3"/>
  <c r="C29" i="3" s="1"/>
  <c r="C31" i="3" s="1"/>
  <c r="C32" i="3" s="1"/>
  <c r="C70" i="3" s="1"/>
  <c r="D50" i="3"/>
  <c r="D51" i="3" s="1"/>
  <c r="D52" i="3" s="1"/>
  <c r="D53" i="3" s="1"/>
  <c r="D54" i="3" s="1"/>
  <c r="E47" i="3"/>
  <c r="E50" i="3" s="1"/>
  <c r="E51" i="3" s="1"/>
  <c r="E52" i="3" s="1"/>
  <c r="E56" i="3" s="1"/>
  <c r="E59" i="3"/>
  <c r="E60" i="3"/>
  <c r="C56" i="3"/>
  <c r="C53" i="3"/>
  <c r="C54" i="3" s="1"/>
  <c r="B23" i="2"/>
  <c r="D23" i="2"/>
  <c r="C23" i="2"/>
  <c r="D32" i="5" l="1"/>
  <c r="E60" i="5"/>
  <c r="C53" i="5"/>
  <c r="C56" i="5"/>
  <c r="C54" i="5"/>
  <c r="E56" i="5"/>
  <c r="E53" i="5"/>
  <c r="E54" i="5" s="1"/>
  <c r="D56" i="5"/>
  <c r="D53" i="5"/>
  <c r="D54" i="5" s="1"/>
  <c r="D61" i="5" s="1"/>
  <c r="E32" i="4"/>
  <c r="C32" i="4"/>
  <c r="D72" i="4"/>
  <c r="D32" i="4"/>
  <c r="C56" i="4"/>
  <c r="C53" i="4"/>
  <c r="C54" i="4" s="1"/>
  <c r="C61" i="4" s="1"/>
  <c r="D56" i="4"/>
  <c r="D53" i="4"/>
  <c r="D54" i="4" s="1"/>
  <c r="E53" i="4"/>
  <c r="E54" i="4"/>
  <c r="E56" i="4"/>
  <c r="D32" i="3"/>
  <c r="D70" i="3" s="1"/>
  <c r="E32" i="3"/>
  <c r="E70" i="3" s="1"/>
  <c r="C61" i="3"/>
  <c r="C62" i="3" s="1"/>
  <c r="C63" i="3" s="1"/>
  <c r="C69" i="3" s="1"/>
  <c r="C79" i="3" s="1"/>
  <c r="E53" i="3"/>
  <c r="E54" i="3" s="1"/>
  <c r="E61" i="3" s="1"/>
  <c r="E62" i="3" s="1"/>
  <c r="E63" i="3" s="1"/>
  <c r="E69" i="3" s="1"/>
  <c r="D56" i="3"/>
  <c r="D61" i="3" s="1"/>
  <c r="B49" i="2"/>
  <c r="B52" i="2" s="1"/>
  <c r="C38" i="2"/>
  <c r="C41" i="2" s="1"/>
  <c r="C42" i="2" s="1"/>
  <c r="E74" i="2"/>
  <c r="D74" i="2"/>
  <c r="C74" i="2"/>
  <c r="B74" i="2"/>
  <c r="B14" i="2"/>
  <c r="E61" i="2"/>
  <c r="D61" i="2"/>
  <c r="C61" i="2"/>
  <c r="C61" i="5" l="1"/>
  <c r="C62" i="5" s="1"/>
  <c r="C63" i="5" s="1"/>
  <c r="C71" i="5" s="1"/>
  <c r="E61" i="5"/>
  <c r="E62" i="5" s="1"/>
  <c r="E63" i="5" s="1"/>
  <c r="E71" i="5" s="1"/>
  <c r="D62" i="5"/>
  <c r="D63" i="5" s="1"/>
  <c r="D71" i="5" s="1"/>
  <c r="D61" i="4"/>
  <c r="E61" i="4"/>
  <c r="E62" i="4" s="1"/>
  <c r="E63" i="4" s="1"/>
  <c r="C62" i="4"/>
  <c r="C63" i="4" s="1"/>
  <c r="D62" i="4"/>
  <c r="D63" i="4" s="1"/>
  <c r="E79" i="3"/>
  <c r="E81" i="3" s="1"/>
  <c r="D62" i="3"/>
  <c r="D63" i="3" s="1"/>
  <c r="D69" i="3" s="1"/>
  <c r="D79" i="3" s="1"/>
  <c r="C81" i="3"/>
  <c r="B53" i="2"/>
  <c r="B54" i="2" s="1"/>
  <c r="D41" i="2"/>
  <c r="D42" i="2" s="1"/>
  <c r="C46" i="2"/>
  <c r="B63" i="2"/>
  <c r="B65" i="2" s="1"/>
  <c r="B73" i="2" s="1"/>
  <c r="B75" i="2" s="1"/>
  <c r="C13" i="2"/>
  <c r="D13" i="2" s="1"/>
  <c r="E13" i="2" s="1"/>
  <c r="D46" i="2"/>
  <c r="E46" i="2"/>
  <c r="C43" i="2"/>
  <c r="D72" i="5" l="1"/>
  <c r="D74" i="5" s="1"/>
  <c r="D75" i="5" s="1"/>
  <c r="E72" i="5"/>
  <c r="E74" i="5" s="1"/>
  <c r="E75" i="5" s="1"/>
  <c r="C72" i="5"/>
  <c r="C74" i="5" s="1"/>
  <c r="C75" i="5" s="1"/>
  <c r="B78" i="5"/>
  <c r="E71" i="4"/>
  <c r="E73" i="4" s="1"/>
  <c r="E75" i="4" s="1"/>
  <c r="C71" i="4"/>
  <c r="C73" i="4" s="1"/>
  <c r="C75" i="4" s="1"/>
  <c r="D71" i="4"/>
  <c r="D73" i="4" s="1"/>
  <c r="D75" i="4" s="1"/>
  <c r="D81" i="3"/>
  <c r="B82" i="3" s="1"/>
  <c r="B83" i="3"/>
  <c r="D43" i="2"/>
  <c r="E41" i="2"/>
  <c r="E42" i="2" s="1"/>
  <c r="C14" i="2"/>
  <c r="C44" i="2"/>
  <c r="B76" i="4" l="1"/>
  <c r="D44" i="2"/>
  <c r="D45" i="2" s="1"/>
  <c r="D52" i="2" s="1"/>
  <c r="D53" i="2" s="1"/>
  <c r="D54" i="2" s="1"/>
  <c r="D60" i="2" s="1"/>
  <c r="D47" i="2"/>
  <c r="E43" i="2"/>
  <c r="E47" i="2" s="1"/>
  <c r="D14" i="2"/>
  <c r="C45" i="2"/>
  <c r="C52" i="2" s="1"/>
  <c r="E44" i="2" l="1"/>
  <c r="C53" i="2"/>
  <c r="C54" i="2" s="1"/>
  <c r="C60" i="2" s="1"/>
  <c r="E14" i="2"/>
  <c r="E51" i="2" l="1"/>
  <c r="E50" i="2"/>
  <c r="E45" i="2"/>
  <c r="E52" i="2" s="1"/>
  <c r="E53" i="2" s="1"/>
  <c r="E54" i="2" s="1"/>
  <c r="E60" i="2" s="1"/>
  <c r="E63" i="2"/>
  <c r="C63" i="2"/>
  <c r="C65" i="2" s="1"/>
  <c r="C73" i="2" s="1"/>
  <c r="C75" i="2" s="1"/>
  <c r="D63" i="2"/>
  <c r="D65" i="2" s="1"/>
  <c r="D73" i="2" s="1"/>
  <c r="D75" i="2" l="1"/>
  <c r="E65" i="2"/>
  <c r="E73" i="2" s="1"/>
  <c r="E75" i="2" s="1"/>
  <c r="B77" i="2" l="1"/>
  <c r="B76" i="2"/>
</calcChain>
</file>

<file path=xl/sharedStrings.xml><?xml version="1.0" encoding="utf-8"?>
<sst xmlns="http://schemas.openxmlformats.org/spreadsheetml/2006/main" count="227" uniqueCount="59">
  <si>
    <t>BALANCE SHEET</t>
  </si>
  <si>
    <t>Year</t>
  </si>
  <si>
    <t>Net working capital</t>
  </si>
  <si>
    <t>INCOME STATEMENT</t>
  </si>
  <si>
    <t>Sales</t>
  </si>
  <si>
    <t>Less COGS</t>
  </si>
  <si>
    <t>Less depreciation</t>
  </si>
  <si>
    <t>Less SG&amp;A</t>
  </si>
  <si>
    <t>STATEMENT OF CASH FLOWS</t>
  </si>
  <si>
    <t>Depreciation add back</t>
  </si>
  <si>
    <t>Less capital expenditures</t>
  </si>
  <si>
    <t>Less change in net working capital</t>
  </si>
  <si>
    <t>Net cash flow</t>
  </si>
  <si>
    <t>VALUATION</t>
  </si>
  <si>
    <t>Discount rate</t>
  </si>
  <si>
    <t>PV factor</t>
  </si>
  <si>
    <t>NPV</t>
  </si>
  <si>
    <t>Retail margin</t>
  </si>
  <si>
    <t>Gross PP&amp;E</t>
  </si>
  <si>
    <t>Less accumulated depreciation</t>
  </si>
  <si>
    <t>Net PP&amp;E</t>
  </si>
  <si>
    <t>Equipment cost</t>
  </si>
  <si>
    <t>Equipment depreciation rates</t>
  </si>
  <si>
    <t>Total depreciation</t>
  </si>
  <si>
    <t>Less accounts payable</t>
  </si>
  <si>
    <t>COGS as % of revenue</t>
  </si>
  <si>
    <t>Annual SG&amp;A</t>
  </si>
  <si>
    <t>Gross profit</t>
  </si>
  <si>
    <t>Less advertising &amp; promotion</t>
  </si>
  <si>
    <t>Tax rate</t>
  </si>
  <si>
    <t>Less taxes</t>
  </si>
  <si>
    <t>Plus salvage values</t>
  </si>
  <si>
    <t>Less book values</t>
  </si>
  <si>
    <t>Plus book value of PP&amp;E</t>
  </si>
  <si>
    <t>PV of cash flow</t>
  </si>
  <si>
    <t>Total market</t>
  </si>
  <si>
    <t>Market growth rate</t>
  </si>
  <si>
    <t>Market share</t>
  </si>
  <si>
    <t>Retail sales</t>
  </si>
  <si>
    <t>Less retail margin</t>
  </si>
  <si>
    <t>Less design costs</t>
  </si>
  <si>
    <t>Inventory and receivables</t>
  </si>
  <si>
    <t>Payables</t>
  </si>
  <si>
    <t>SG&amp;A as % of revenue</t>
  </si>
  <si>
    <t xml:space="preserve">IRR </t>
  </si>
  <si>
    <t>INVESTED CAPITAL</t>
  </si>
  <si>
    <t>New working capital</t>
  </si>
  <si>
    <t>Invested capital</t>
  </si>
  <si>
    <t>Change in invested capital</t>
  </si>
  <si>
    <t>Pre-tax income</t>
  </si>
  <si>
    <t>Net income</t>
  </si>
  <si>
    <t>Less change in invested capital</t>
  </si>
  <si>
    <t>Less charge for invested capital</t>
  </si>
  <si>
    <t>Economic value added</t>
  </si>
  <si>
    <t>PV of economic value added</t>
  </si>
  <si>
    <t>Return on capital employed</t>
  </si>
  <si>
    <t>Less required return</t>
  </si>
  <si>
    <t>Excess return</t>
  </si>
  <si>
    <t>EVA = excess return * capital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</si>
</sst>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164" fontId="0" fillId="0" borderId="0" xfId="1" applyNumberFormat="1" applyFont="1"/>
    <xf numFmtId="164" fontId="4" fillId="0" borderId="0" xfId="1" applyNumberFormat="1" applyFont="1"/>
    <xf numFmtId="9" fontId="0" fillId="0" borderId="0" xfId="2" applyFont="1"/>
    <xf numFmtId="9" fontId="5" fillId="0" borderId="0" xfId="2" applyFont="1"/>
    <xf numFmtId="165" fontId="0" fillId="0" borderId="0" xfId="1" applyNumberFormat="1" applyFont="1"/>
    <xf numFmtId="9" fontId="0" fillId="2" borderId="0" xfId="2" applyFont="1" applyFill="1"/>
    <xf numFmtId="164" fontId="0" fillId="2" borderId="0" xfId="1" applyNumberFormat="1" applyFont="1" applyFill="1"/>
    <xf numFmtId="0" fontId="0" fillId="2" borderId="0" xfId="0" applyFill="1"/>
    <xf numFmtId="9" fontId="0" fillId="2" borderId="0" xfId="0" applyNumberFormat="1" applyFill="1"/>
    <xf numFmtId="0" fontId="3" fillId="0" borderId="0" xfId="0" applyFont="1"/>
    <xf numFmtId="0" fontId="6" fillId="0" borderId="0" xfId="0" applyFont="1"/>
    <xf numFmtId="9" fontId="0" fillId="0" borderId="0" xfId="2" applyFont="1" applyFill="1"/>
    <xf numFmtId="9" fontId="6" fillId="2" borderId="0" xfId="2" applyFont="1" applyFill="1" applyBorder="1"/>
    <xf numFmtId="9" fontId="0" fillId="2" borderId="0" xfId="2" applyFont="1" applyFill="1" applyBorder="1"/>
    <xf numFmtId="166" fontId="0" fillId="0" borderId="0" xfId="0" applyNumberFormat="1"/>
    <xf numFmtId="43" fontId="0" fillId="0" borderId="0" xfId="1" applyFont="1"/>
    <xf numFmtId="43" fontId="4" fillId="0" borderId="0" xfId="1" applyFont="1"/>
    <xf numFmtId="43" fontId="1" fillId="0" borderId="0" xfId="1" applyFont="1"/>
    <xf numFmtId="43" fontId="1" fillId="2" borderId="0" xfId="1" applyFont="1" applyFill="1"/>
    <xf numFmtId="43" fontId="1" fillId="0" borderId="0" xfId="1" applyFont="1" applyFill="1"/>
    <xf numFmtId="43" fontId="4" fillId="0" borderId="0" xfId="1" applyFont="1" applyFill="1"/>
    <xf numFmtId="43" fontId="0" fillId="2" borderId="0" xfId="1" applyFont="1" applyFill="1"/>
    <xf numFmtId="0" fontId="2" fillId="3" borderId="0" xfId="0" applyFont="1" applyFill="1"/>
    <xf numFmtId="164" fontId="0" fillId="3" borderId="0" xfId="1" applyNumberFormat="1" applyFont="1" applyFill="1"/>
    <xf numFmtId="0" fontId="0" fillId="3" borderId="0" xfId="0" applyFill="1"/>
    <xf numFmtId="0" fontId="3" fillId="3" borderId="1" xfId="0" applyFont="1" applyFill="1" applyBorder="1"/>
    <xf numFmtId="0" fontId="2" fillId="3" borderId="1" xfId="0" applyFont="1" applyFill="1" applyBorder="1"/>
    <xf numFmtId="43" fontId="0" fillId="3" borderId="0" xfId="1" applyFont="1" applyFill="1"/>
    <xf numFmtId="43" fontId="4" fillId="3" borderId="0" xfId="1" applyFont="1" applyFill="1"/>
    <xf numFmtId="0" fontId="2" fillId="4" borderId="0" xfId="0" applyFont="1" applyFill="1"/>
    <xf numFmtId="164" fontId="0" fillId="4" borderId="0" xfId="1" applyNumberFormat="1" applyFont="1" applyFill="1"/>
    <xf numFmtId="0" fontId="0" fillId="4" borderId="0" xfId="0" applyFill="1"/>
    <xf numFmtId="9" fontId="0" fillId="4" borderId="0" xfId="2" applyFont="1" applyFill="1"/>
    <xf numFmtId="0" fontId="3" fillId="4" borderId="1" xfId="0" applyFont="1" applyFill="1" applyBorder="1"/>
    <xf numFmtId="0" fontId="2" fillId="4" borderId="1" xfId="0" applyFont="1" applyFill="1" applyBorder="1"/>
    <xf numFmtId="43" fontId="0" fillId="4" borderId="0" xfId="1" applyNumberFormat="1" applyFont="1" applyFill="1"/>
    <xf numFmtId="164" fontId="4" fillId="4" borderId="0" xfId="1" applyNumberFormat="1" applyFont="1" applyFill="1"/>
    <xf numFmtId="43" fontId="4" fillId="4" borderId="0" xfId="1" applyFont="1" applyFill="1"/>
    <xf numFmtId="9" fontId="5" fillId="4" borderId="0" xfId="2" applyFont="1" applyFill="1"/>
    <xf numFmtId="43" fontId="0" fillId="4" borderId="0" xfId="0" applyNumberFormat="1" applyFill="1"/>
    <xf numFmtId="0" fontId="0" fillId="5" borderId="0" xfId="0" applyFill="1"/>
    <xf numFmtId="43" fontId="0" fillId="5" borderId="0" xfId="1" applyNumberFormat="1" applyFont="1" applyFill="1"/>
    <xf numFmtId="166" fontId="0" fillId="5" borderId="0" xfId="2" applyNumberFormat="1" applyFont="1" applyFill="1"/>
    <xf numFmtId="166" fontId="5" fillId="5" borderId="0" xfId="1" applyNumberFormat="1" applyFont="1" applyFill="1"/>
    <xf numFmtId="166" fontId="0" fillId="5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FBAD-5459-445D-8E89-89A34C4981E0}">
  <dimension ref="A1:G77"/>
  <sheetViews>
    <sheetView tabSelected="1" topLeftCell="A53" workbookViewId="0">
      <selection activeCell="I66" sqref="I66"/>
    </sheetView>
  </sheetViews>
  <sheetFormatPr defaultRowHeight="14.25" x14ac:dyDescent="0.45"/>
  <cols>
    <col min="1" max="1" width="28.59765625" customWidth="1"/>
  </cols>
  <sheetData>
    <row r="1" spans="1:5" x14ac:dyDescent="0.45">
      <c r="A1" s="1" t="s">
        <v>0</v>
      </c>
    </row>
    <row r="2" spans="1:5" x14ac:dyDescent="0.45">
      <c r="A2" s="1"/>
    </row>
    <row r="3" spans="1:5" x14ac:dyDescent="0.45">
      <c r="A3" t="s">
        <v>21</v>
      </c>
      <c r="B3" s="11">
        <v>8</v>
      </c>
    </row>
    <row r="5" spans="1:5" ht="14.65" thickBot="1" x14ac:dyDescent="0.5">
      <c r="A5" s="2" t="s">
        <v>1</v>
      </c>
      <c r="B5" s="3">
        <v>2012</v>
      </c>
      <c r="C5" s="2">
        <v>2013</v>
      </c>
      <c r="D5" s="3">
        <v>2014</v>
      </c>
      <c r="E5" s="2">
        <v>2015</v>
      </c>
    </row>
    <row r="7" spans="1:5" x14ac:dyDescent="0.45">
      <c r="A7" t="s">
        <v>22</v>
      </c>
      <c r="C7" s="12">
        <v>0.2</v>
      </c>
      <c r="D7" s="12">
        <v>0.32</v>
      </c>
      <c r="E7" s="12">
        <v>0.19</v>
      </c>
    </row>
    <row r="8" spans="1:5" x14ac:dyDescent="0.45">
      <c r="A8" t="s">
        <v>23</v>
      </c>
      <c r="C8" s="19">
        <f>$B$3*C7</f>
        <v>1.6</v>
      </c>
      <c r="D8" s="19">
        <f t="shared" ref="D8:E8" si="0">$B$3*D7</f>
        <v>2.56</v>
      </c>
      <c r="E8" s="19">
        <f t="shared" si="0"/>
        <v>1.52</v>
      </c>
    </row>
    <row r="10" spans="1:5" ht="14.65" thickBot="1" x14ac:dyDescent="0.5">
      <c r="A10" s="2" t="s">
        <v>1</v>
      </c>
      <c r="B10" s="3">
        <v>2012</v>
      </c>
      <c r="C10" s="2">
        <v>2013</v>
      </c>
      <c r="D10" s="3">
        <v>2014</v>
      </c>
      <c r="E10" s="2">
        <v>2015</v>
      </c>
    </row>
    <row r="12" spans="1:5" x14ac:dyDescent="0.45">
      <c r="A12" t="s">
        <v>18</v>
      </c>
      <c r="B12" s="19">
        <f>$B$3</f>
        <v>8</v>
      </c>
      <c r="C12" s="19">
        <f t="shared" ref="C12:E12" si="1">$B$3</f>
        <v>8</v>
      </c>
      <c r="D12" s="19">
        <f t="shared" si="1"/>
        <v>8</v>
      </c>
      <c r="E12" s="19">
        <f t="shared" si="1"/>
        <v>8</v>
      </c>
    </row>
    <row r="13" spans="1:5" ht="16.5" x14ac:dyDescent="0.75">
      <c r="A13" t="s">
        <v>19</v>
      </c>
      <c r="B13" s="20">
        <v>0</v>
      </c>
      <c r="C13" s="20">
        <f>-C8</f>
        <v>-1.6</v>
      </c>
      <c r="D13" s="20">
        <f>C13-D8</f>
        <v>-4.16</v>
      </c>
      <c r="E13" s="20">
        <f t="shared" ref="E13" si="2">D13-E8</f>
        <v>-5.68</v>
      </c>
    </row>
    <row r="14" spans="1:5" x14ac:dyDescent="0.45">
      <c r="A14" t="s">
        <v>20</v>
      </c>
      <c r="B14" s="19">
        <f>B12+B13</f>
        <v>8</v>
      </c>
      <c r="C14" s="19">
        <f>C12+C13</f>
        <v>6.4</v>
      </c>
      <c r="D14" s="19">
        <f t="shared" ref="D14:E14" si="3">D12+D13</f>
        <v>3.84</v>
      </c>
      <c r="E14" s="19">
        <f t="shared" si="3"/>
        <v>2.3200000000000003</v>
      </c>
    </row>
    <row r="15" spans="1:5" x14ac:dyDescent="0.45">
      <c r="B15" s="4"/>
      <c r="C15" s="8"/>
      <c r="D15" s="8"/>
      <c r="E15" s="8"/>
    </row>
    <row r="16" spans="1:5" x14ac:dyDescent="0.45">
      <c r="A16" t="s">
        <v>41</v>
      </c>
      <c r="B16" s="10">
        <v>25</v>
      </c>
      <c r="C16" s="8"/>
      <c r="D16" s="8"/>
      <c r="E16" s="8"/>
    </row>
    <row r="17" spans="1:5" x14ac:dyDescent="0.45">
      <c r="A17" t="s">
        <v>42</v>
      </c>
      <c r="B17" s="10">
        <v>10</v>
      </c>
      <c r="C17" s="8"/>
      <c r="D17" s="8"/>
      <c r="E17" s="8"/>
    </row>
    <row r="18" spans="1:5" x14ac:dyDescent="0.45">
      <c r="B18" s="4"/>
      <c r="C18" s="8"/>
      <c r="D18" s="8"/>
      <c r="E18" s="8"/>
    </row>
    <row r="19" spans="1:5" ht="14.65" thickBot="1" x14ac:dyDescent="0.5">
      <c r="A19" s="2" t="s">
        <v>1</v>
      </c>
      <c r="B19" s="3">
        <v>2012</v>
      </c>
      <c r="C19" s="2">
        <v>2013</v>
      </c>
      <c r="D19" s="3">
        <v>2014</v>
      </c>
      <c r="E19" s="2">
        <v>2015</v>
      </c>
    </row>
    <row r="20" spans="1:5" x14ac:dyDescent="0.45">
      <c r="B20" s="4"/>
      <c r="C20" s="8"/>
      <c r="D20" s="8"/>
      <c r="E20" s="8"/>
    </row>
    <row r="21" spans="1:5" x14ac:dyDescent="0.45">
      <c r="A21" t="s">
        <v>41</v>
      </c>
      <c r="B21" s="19">
        <f>$B$16</f>
        <v>25</v>
      </c>
      <c r="C21" s="19">
        <f t="shared" ref="C21:D21" si="4">$B$16</f>
        <v>25</v>
      </c>
      <c r="D21" s="19">
        <f t="shared" si="4"/>
        <v>25</v>
      </c>
      <c r="E21" s="19">
        <v>0</v>
      </c>
    </row>
    <row r="22" spans="1:5" ht="16.5" x14ac:dyDescent="0.75">
      <c r="A22" t="s">
        <v>24</v>
      </c>
      <c r="B22" s="20">
        <f>-$B$17</f>
        <v>-10</v>
      </c>
      <c r="C22" s="20">
        <f t="shared" ref="C22:D22" si="5">-$B$17</f>
        <v>-10</v>
      </c>
      <c r="D22" s="20">
        <f t="shared" si="5"/>
        <v>-10</v>
      </c>
      <c r="E22" s="20">
        <v>0</v>
      </c>
    </row>
    <row r="23" spans="1:5" x14ac:dyDescent="0.45">
      <c r="A23" t="s">
        <v>2</v>
      </c>
      <c r="B23" s="19">
        <f>B21+B22</f>
        <v>15</v>
      </c>
      <c r="C23" s="19">
        <f t="shared" ref="C23:E23" si="6">C21+C22</f>
        <v>15</v>
      </c>
      <c r="D23" s="19">
        <f t="shared" si="6"/>
        <v>15</v>
      </c>
      <c r="E23" s="19">
        <f t="shared" si="6"/>
        <v>0</v>
      </c>
    </row>
    <row r="24" spans="1:5" x14ac:dyDescent="0.45">
      <c r="B24" s="4"/>
      <c r="C24" s="6"/>
    </row>
    <row r="25" spans="1:5" x14ac:dyDescent="0.45">
      <c r="A25" s="1" t="s">
        <v>3</v>
      </c>
      <c r="B25" s="4"/>
      <c r="C25" s="4"/>
      <c r="D25" s="4"/>
      <c r="E25" s="4"/>
    </row>
    <row r="26" spans="1:5" x14ac:dyDescent="0.45">
      <c r="A26" s="1"/>
      <c r="B26" s="4"/>
      <c r="C26" s="4"/>
      <c r="D26" s="4"/>
      <c r="E26" s="4"/>
    </row>
    <row r="27" spans="1:5" x14ac:dyDescent="0.45">
      <c r="A27" t="s">
        <v>35</v>
      </c>
      <c r="B27" s="10">
        <v>350</v>
      </c>
      <c r="C27" s="4"/>
      <c r="D27" s="4"/>
      <c r="E27" s="4"/>
    </row>
    <row r="28" spans="1:5" x14ac:dyDescent="0.45">
      <c r="A28" t="s">
        <v>36</v>
      </c>
      <c r="B28" s="9">
        <v>0.15</v>
      </c>
      <c r="C28" s="4"/>
      <c r="D28" s="4"/>
      <c r="E28" s="4"/>
    </row>
    <row r="29" spans="1:5" x14ac:dyDescent="0.45">
      <c r="A29" t="s">
        <v>17</v>
      </c>
      <c r="B29" s="9">
        <v>0.4</v>
      </c>
      <c r="C29" s="4"/>
      <c r="D29" s="4"/>
      <c r="E29" s="4"/>
    </row>
    <row r="30" spans="1:5" x14ac:dyDescent="0.45">
      <c r="A30" t="s">
        <v>25</v>
      </c>
      <c r="B30" s="9">
        <v>0.38</v>
      </c>
      <c r="C30" s="4"/>
      <c r="D30" s="4"/>
      <c r="E30" s="4"/>
    </row>
    <row r="31" spans="1:5" x14ac:dyDescent="0.45">
      <c r="A31" t="s">
        <v>26</v>
      </c>
      <c r="B31" s="10">
        <v>7</v>
      </c>
      <c r="C31" s="4"/>
      <c r="D31" s="4"/>
      <c r="E31" s="4"/>
    </row>
    <row r="32" spans="1:5" x14ac:dyDescent="0.45">
      <c r="A32" t="s">
        <v>29</v>
      </c>
      <c r="B32" s="9">
        <v>0.4</v>
      </c>
      <c r="C32" s="4"/>
      <c r="D32" s="4"/>
      <c r="E32" s="4"/>
    </row>
    <row r="33" spans="1:5" x14ac:dyDescent="0.45">
      <c r="A33" s="1"/>
      <c r="B33" s="4"/>
      <c r="C33" s="4"/>
      <c r="D33" s="4"/>
      <c r="E33" s="4"/>
    </row>
    <row r="34" spans="1:5" ht="14.65" thickBot="1" x14ac:dyDescent="0.5">
      <c r="A34" s="2" t="s">
        <v>1</v>
      </c>
      <c r="B34" s="3">
        <v>2012</v>
      </c>
      <c r="C34" s="2">
        <v>2013</v>
      </c>
      <c r="D34" s="3">
        <v>2014</v>
      </c>
      <c r="E34" s="2">
        <v>2015</v>
      </c>
    </row>
    <row r="35" spans="1:5" x14ac:dyDescent="0.45">
      <c r="A35" s="13"/>
      <c r="B35" s="1"/>
      <c r="C35" s="13"/>
      <c r="D35" s="1"/>
      <c r="E35" s="13"/>
    </row>
    <row r="36" spans="1:5" x14ac:dyDescent="0.45">
      <c r="A36" s="14" t="s">
        <v>43</v>
      </c>
      <c r="B36" s="1"/>
      <c r="C36" s="16">
        <v>0.12</v>
      </c>
      <c r="D36" s="17">
        <v>0.1</v>
      </c>
      <c r="E36" s="16">
        <v>0.08</v>
      </c>
    </row>
    <row r="37" spans="1:5" x14ac:dyDescent="0.45">
      <c r="B37" s="4"/>
      <c r="C37" s="4"/>
      <c r="D37" s="4"/>
      <c r="E37" s="4"/>
    </row>
    <row r="38" spans="1:5" x14ac:dyDescent="0.45">
      <c r="A38" t="s">
        <v>35</v>
      </c>
      <c r="B38" s="4"/>
      <c r="C38" s="4">
        <f>B27</f>
        <v>350</v>
      </c>
      <c r="D38" s="4">
        <f>C38*(1+$B$28)</f>
        <v>402.49999999999994</v>
      </c>
      <c r="E38" s="4">
        <f>D38*(1+$B$28)</f>
        <v>462.87499999999989</v>
      </c>
    </row>
    <row r="39" spans="1:5" x14ac:dyDescent="0.45">
      <c r="A39" t="s">
        <v>37</v>
      </c>
      <c r="C39" s="9">
        <v>0.15</v>
      </c>
      <c r="D39" s="9">
        <v>0.18</v>
      </c>
      <c r="E39" s="9">
        <v>0.2</v>
      </c>
    </row>
    <row r="40" spans="1:5" x14ac:dyDescent="0.45">
      <c r="C40" s="15"/>
      <c r="D40" s="15"/>
      <c r="E40" s="15"/>
    </row>
    <row r="41" spans="1:5" x14ac:dyDescent="0.45">
      <c r="A41" t="s">
        <v>38</v>
      </c>
      <c r="C41" s="19">
        <f>C38*C39</f>
        <v>52.5</v>
      </c>
      <c r="D41" s="19">
        <f t="shared" ref="D41:E41" si="7">D38*D39</f>
        <v>72.449999999999989</v>
      </c>
      <c r="E41" s="19">
        <f t="shared" si="7"/>
        <v>92.574999999999989</v>
      </c>
    </row>
    <row r="42" spans="1:5" ht="16.5" x14ac:dyDescent="0.75">
      <c r="A42" t="s">
        <v>39</v>
      </c>
      <c r="C42" s="20">
        <f>-$B$29*C41</f>
        <v>-21</v>
      </c>
      <c r="D42" s="20">
        <f t="shared" ref="D42:E42" si="8">-$B$29*D41</f>
        <v>-28.979999999999997</v>
      </c>
      <c r="E42" s="20">
        <f t="shared" si="8"/>
        <v>-37.029999999999994</v>
      </c>
    </row>
    <row r="43" spans="1:5" x14ac:dyDescent="0.45">
      <c r="A43" t="s">
        <v>4</v>
      </c>
      <c r="C43" s="19">
        <f>C41+C42</f>
        <v>31.5</v>
      </c>
      <c r="D43" s="19">
        <f t="shared" ref="D43:E43" si="9">D41+D42</f>
        <v>43.469999999999992</v>
      </c>
      <c r="E43" s="19">
        <f t="shared" si="9"/>
        <v>55.544999999999995</v>
      </c>
    </row>
    <row r="44" spans="1:5" ht="16.5" x14ac:dyDescent="0.75">
      <c r="A44" t="s">
        <v>5</v>
      </c>
      <c r="B44" s="4"/>
      <c r="C44" s="20">
        <f>-$B$30*C43</f>
        <v>-11.97</v>
      </c>
      <c r="D44" s="20">
        <f>-$B$30*D43</f>
        <v>-16.518599999999996</v>
      </c>
      <c r="E44" s="20">
        <f>-$B$30*E43</f>
        <v>-21.107099999999999</v>
      </c>
    </row>
    <row r="45" spans="1:5" x14ac:dyDescent="0.45">
      <c r="A45" t="s">
        <v>27</v>
      </c>
      <c r="B45" s="4"/>
      <c r="C45" s="19">
        <f>C43+C44</f>
        <v>19.53</v>
      </c>
      <c r="D45" s="19">
        <f t="shared" ref="D45:E45" si="10">D43+D44</f>
        <v>26.951399999999996</v>
      </c>
      <c r="E45" s="19">
        <f t="shared" si="10"/>
        <v>34.437899999999999</v>
      </c>
    </row>
    <row r="46" spans="1:5" x14ac:dyDescent="0.45">
      <c r="A46" t="s">
        <v>6</v>
      </c>
      <c r="B46" s="4"/>
      <c r="C46" s="19">
        <f>-C8</f>
        <v>-1.6</v>
      </c>
      <c r="D46" s="19">
        <f>-D8</f>
        <v>-2.56</v>
      </c>
      <c r="E46" s="19">
        <f>-E8</f>
        <v>-1.52</v>
      </c>
    </row>
    <row r="47" spans="1:5" x14ac:dyDescent="0.45">
      <c r="A47" t="s">
        <v>7</v>
      </c>
      <c r="B47" s="4"/>
      <c r="C47" s="21">
        <f>-C36*C43</f>
        <v>-3.78</v>
      </c>
      <c r="D47" s="21">
        <f t="shared" ref="D47:E47" si="11">-D36*D43</f>
        <v>-4.3469999999999995</v>
      </c>
      <c r="E47" s="21">
        <f t="shared" si="11"/>
        <v>-4.4436</v>
      </c>
    </row>
    <row r="48" spans="1:5" x14ac:dyDescent="0.45">
      <c r="A48" t="s">
        <v>28</v>
      </c>
      <c r="B48" s="4"/>
      <c r="C48" s="22">
        <v>-3</v>
      </c>
      <c r="D48" s="22">
        <v>-2</v>
      </c>
      <c r="E48" s="22">
        <v>-2</v>
      </c>
    </row>
    <row r="49" spans="1:5" x14ac:dyDescent="0.45">
      <c r="A49" t="s">
        <v>40</v>
      </c>
      <c r="B49" s="25">
        <f>-50</f>
        <v>-50</v>
      </c>
      <c r="C49" s="23">
        <v>0</v>
      </c>
      <c r="D49" s="23">
        <v>0</v>
      </c>
      <c r="E49" s="23">
        <v>0</v>
      </c>
    </row>
    <row r="50" spans="1:5" x14ac:dyDescent="0.45">
      <c r="A50" t="s">
        <v>31</v>
      </c>
      <c r="B50" s="19">
        <v>0</v>
      </c>
      <c r="C50" s="23">
        <v>0</v>
      </c>
      <c r="D50" s="23">
        <v>0</v>
      </c>
      <c r="E50" s="23">
        <f>E14</f>
        <v>2.3200000000000003</v>
      </c>
    </row>
    <row r="51" spans="1:5" ht="16.5" x14ac:dyDescent="0.75">
      <c r="A51" t="s">
        <v>32</v>
      </c>
      <c r="B51" s="20">
        <v>0</v>
      </c>
      <c r="C51" s="24">
        <v>0</v>
      </c>
      <c r="D51" s="24">
        <v>0</v>
      </c>
      <c r="E51" s="24">
        <f>-E14</f>
        <v>-2.3200000000000003</v>
      </c>
    </row>
    <row r="52" spans="1:5" x14ac:dyDescent="0.45">
      <c r="A52" t="s">
        <v>49</v>
      </c>
      <c r="B52" s="19">
        <f>SUM(B45:B51)</f>
        <v>-50</v>
      </c>
      <c r="C52" s="19">
        <f>SUM(C45:C51)</f>
        <v>11.15</v>
      </c>
      <c r="D52" s="19">
        <f>SUM(D45:D51)</f>
        <v>18.044399999999996</v>
      </c>
      <c r="E52" s="19">
        <f>SUM(E45:E51)</f>
        <v>26.474299999999996</v>
      </c>
    </row>
    <row r="53" spans="1:5" ht="16.5" x14ac:dyDescent="0.75">
      <c r="A53" t="s">
        <v>30</v>
      </c>
      <c r="B53" s="20">
        <f>-$B$32*B52</f>
        <v>20</v>
      </c>
      <c r="C53" s="20">
        <f>-$B$32*C52</f>
        <v>-4.46</v>
      </c>
      <c r="D53" s="20">
        <f>-$B$32*D52</f>
        <v>-7.2177599999999984</v>
      </c>
      <c r="E53" s="20">
        <f>-$B$32*E52</f>
        <v>-10.58972</v>
      </c>
    </row>
    <row r="54" spans="1:5" x14ac:dyDescent="0.45">
      <c r="A54" t="s">
        <v>50</v>
      </c>
      <c r="B54" s="19">
        <f>B52+B53</f>
        <v>-30</v>
      </c>
      <c r="C54" s="19">
        <f>C52+C53</f>
        <v>6.69</v>
      </c>
      <c r="D54" s="19">
        <f t="shared" ref="D54:E54" si="12">D52+D53</f>
        <v>10.826639999999998</v>
      </c>
      <c r="E54" s="19">
        <f t="shared" si="12"/>
        <v>15.884579999999996</v>
      </c>
    </row>
    <row r="55" spans="1:5" x14ac:dyDescent="0.45">
      <c r="B55" s="4"/>
      <c r="C55" s="4"/>
      <c r="D55" s="4"/>
      <c r="E55" s="4"/>
    </row>
    <row r="56" spans="1:5" x14ac:dyDescent="0.45">
      <c r="A56" s="1" t="s">
        <v>8</v>
      </c>
      <c r="B56" s="4"/>
      <c r="C56" s="4"/>
      <c r="D56" s="4"/>
      <c r="E56" s="4"/>
    </row>
    <row r="57" spans="1:5" x14ac:dyDescent="0.45">
      <c r="A57" s="1"/>
      <c r="B57" s="4"/>
      <c r="C57" s="4"/>
      <c r="D57" s="4"/>
      <c r="E57" s="4"/>
    </row>
    <row r="58" spans="1:5" ht="14.65" thickBot="1" x14ac:dyDescent="0.5">
      <c r="A58" s="2" t="s">
        <v>1</v>
      </c>
      <c r="B58" s="3">
        <v>2012</v>
      </c>
      <c r="C58" s="2">
        <v>2013</v>
      </c>
      <c r="D58" s="3">
        <v>2014</v>
      </c>
      <c r="E58" s="2">
        <v>2015</v>
      </c>
    </row>
    <row r="59" spans="1:5" x14ac:dyDescent="0.45">
      <c r="B59" s="4"/>
      <c r="C59" s="4"/>
      <c r="D59" s="4"/>
      <c r="E59" s="4"/>
    </row>
    <row r="60" spans="1:5" x14ac:dyDescent="0.45">
      <c r="A60" t="s">
        <v>50</v>
      </c>
      <c r="B60" s="19">
        <f>B54</f>
        <v>-30</v>
      </c>
      <c r="C60" s="19">
        <f>C54</f>
        <v>6.69</v>
      </c>
      <c r="D60" s="19">
        <f t="shared" ref="D60:E60" si="13">D54</f>
        <v>10.826639999999998</v>
      </c>
      <c r="E60" s="19">
        <f t="shared" si="13"/>
        <v>15.884579999999996</v>
      </c>
    </row>
    <row r="61" spans="1:5" x14ac:dyDescent="0.45">
      <c r="A61" t="s">
        <v>9</v>
      </c>
      <c r="B61" s="19"/>
      <c r="C61" s="19">
        <f>C8</f>
        <v>1.6</v>
      </c>
      <c r="D61" s="19">
        <f>D8</f>
        <v>2.56</v>
      </c>
      <c r="E61" s="19">
        <f>E8</f>
        <v>1.52</v>
      </c>
    </row>
    <row r="62" spans="1:5" x14ac:dyDescent="0.45">
      <c r="A62" t="s">
        <v>10</v>
      </c>
      <c r="B62" s="19">
        <f>-B3</f>
        <v>-8</v>
      </c>
      <c r="C62" s="19">
        <v>0</v>
      </c>
      <c r="D62" s="19">
        <v>0</v>
      </c>
      <c r="E62" s="19">
        <v>0</v>
      </c>
    </row>
    <row r="63" spans="1:5" x14ac:dyDescent="0.45">
      <c r="A63" t="s">
        <v>11</v>
      </c>
      <c r="B63" s="19">
        <f>-B23</f>
        <v>-15</v>
      </c>
      <c r="C63" s="21">
        <f>-(C23-B23)</f>
        <v>0</v>
      </c>
      <c r="D63" s="21">
        <f>-(D23-C23)</f>
        <v>0</v>
      </c>
      <c r="E63" s="21">
        <f>-(E23-D23)</f>
        <v>15</v>
      </c>
    </row>
    <row r="64" spans="1:5" ht="16.5" x14ac:dyDescent="0.75">
      <c r="A64" t="s">
        <v>33</v>
      </c>
      <c r="B64" s="20">
        <v>0</v>
      </c>
      <c r="C64" s="20">
        <v>0</v>
      </c>
      <c r="D64" s="20">
        <v>0</v>
      </c>
      <c r="E64" s="20">
        <f>E14</f>
        <v>2.3200000000000003</v>
      </c>
    </row>
    <row r="65" spans="1:7" x14ac:dyDescent="0.45">
      <c r="A65" t="s">
        <v>12</v>
      </c>
      <c r="B65" s="19">
        <f>SUM(B60:B64)</f>
        <v>-53</v>
      </c>
      <c r="C65" s="19">
        <f t="shared" ref="C65:E65" si="14">SUM(C60:C64)</f>
        <v>8.2900000000000009</v>
      </c>
      <c r="D65" s="19">
        <f t="shared" si="14"/>
        <v>13.386639999999998</v>
      </c>
      <c r="E65" s="19">
        <f t="shared" si="14"/>
        <v>34.724579999999996</v>
      </c>
    </row>
    <row r="66" spans="1:7" x14ac:dyDescent="0.45">
      <c r="B66" s="4"/>
      <c r="C66" s="4"/>
      <c r="D66" s="4"/>
      <c r="E66" s="4"/>
    </row>
    <row r="67" spans="1:7" x14ac:dyDescent="0.45">
      <c r="A67" s="1" t="s">
        <v>13</v>
      </c>
      <c r="B67" s="4"/>
      <c r="C67" s="4"/>
      <c r="D67" s="4"/>
      <c r="E67" s="4"/>
    </row>
    <row r="68" spans="1:7" x14ac:dyDescent="0.45">
      <c r="A68" s="1"/>
      <c r="B68" s="4"/>
      <c r="C68" s="4"/>
      <c r="D68" s="4"/>
      <c r="E68" s="4"/>
    </row>
    <row r="69" spans="1:7" x14ac:dyDescent="0.45">
      <c r="A69" t="s">
        <v>14</v>
      </c>
      <c r="B69" s="6">
        <v>0.14000000000000001</v>
      </c>
      <c r="C69" s="4"/>
      <c r="D69" s="4"/>
      <c r="E69" s="4"/>
      <c r="F69" s="4"/>
      <c r="G69" s="4"/>
    </row>
    <row r="70" spans="1:7" x14ac:dyDescent="0.45">
      <c r="A70" s="1"/>
      <c r="B70" s="4"/>
      <c r="C70" s="4"/>
      <c r="D70" s="4"/>
      <c r="E70" s="4"/>
    </row>
    <row r="71" spans="1:7" ht="14.65" thickBot="1" x14ac:dyDescent="0.5">
      <c r="A71" s="2" t="s">
        <v>1</v>
      </c>
      <c r="B71" s="3">
        <v>2012</v>
      </c>
      <c r="C71" s="2">
        <v>2013</v>
      </c>
      <c r="D71" s="3">
        <v>2014</v>
      </c>
      <c r="E71" s="2">
        <v>2015</v>
      </c>
    </row>
    <row r="72" spans="1:7" x14ac:dyDescent="0.45">
      <c r="B72" s="4"/>
      <c r="C72" s="4"/>
      <c r="D72" s="4"/>
      <c r="E72" s="4"/>
    </row>
    <row r="73" spans="1:7" x14ac:dyDescent="0.45">
      <c r="A73" t="s">
        <v>12</v>
      </c>
      <c r="B73" s="19">
        <f>B65</f>
        <v>-53</v>
      </c>
      <c r="C73" s="19">
        <f t="shared" ref="C73:E73" si="15">C65</f>
        <v>8.2900000000000009</v>
      </c>
      <c r="D73" s="19">
        <f t="shared" si="15"/>
        <v>13.386639999999998</v>
      </c>
      <c r="E73" s="19">
        <f t="shared" si="15"/>
        <v>34.724579999999996</v>
      </c>
    </row>
    <row r="74" spans="1:7" x14ac:dyDescent="0.45">
      <c r="A74" t="s">
        <v>15</v>
      </c>
      <c r="B74" s="7">
        <f>1/(1+$B$69)^(B71-$B$71)</f>
        <v>1</v>
      </c>
      <c r="C74" s="7">
        <f t="shared" ref="C74:E74" si="16">1/(1+$B$69)^(C71-$B$71)</f>
        <v>0.8771929824561403</v>
      </c>
      <c r="D74" s="7">
        <f t="shared" si="16"/>
        <v>0.76946752847029842</v>
      </c>
      <c r="E74" s="7">
        <f t="shared" si="16"/>
        <v>0.67497151620201612</v>
      </c>
    </row>
    <row r="75" spans="1:7" x14ac:dyDescent="0.45">
      <c r="A75" t="s">
        <v>34</v>
      </c>
      <c r="B75" s="19">
        <f>B73*B74</f>
        <v>-53</v>
      </c>
      <c r="C75" s="19">
        <f t="shared" ref="C75:E75" si="17">C73*C74</f>
        <v>7.2719298245614041</v>
      </c>
      <c r="D75" s="19">
        <f t="shared" si="17"/>
        <v>10.300584795321635</v>
      </c>
      <c r="E75" s="19">
        <f t="shared" si="17"/>
        <v>23.438102412078202</v>
      </c>
    </row>
    <row r="76" spans="1:7" x14ac:dyDescent="0.45">
      <c r="A76" t="s">
        <v>16</v>
      </c>
      <c r="B76" s="19">
        <f>SUM(B75:H75)</f>
        <v>-11.989382968038761</v>
      </c>
      <c r="C76" s="19"/>
      <c r="D76" s="19"/>
      <c r="E76" s="19"/>
    </row>
    <row r="77" spans="1:7" x14ac:dyDescent="0.45">
      <c r="A77" t="s">
        <v>44</v>
      </c>
      <c r="B77" s="18">
        <f>IRR(B73:E73)</f>
        <v>2.558763252237517E-2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CFEF-9BFE-4EFB-84B9-3987FF05E6C7}">
  <dimension ref="A1:G83"/>
  <sheetViews>
    <sheetView topLeftCell="A8" workbookViewId="0">
      <selection activeCell="H16" sqref="H16"/>
    </sheetView>
  </sheetViews>
  <sheetFormatPr defaultRowHeight="14.25" x14ac:dyDescent="0.45"/>
  <cols>
    <col min="1" max="1" width="28.59765625" customWidth="1"/>
  </cols>
  <sheetData>
    <row r="1" spans="1:5" x14ac:dyDescent="0.45">
      <c r="A1" s="1" t="s">
        <v>0</v>
      </c>
    </row>
    <row r="2" spans="1:5" x14ac:dyDescent="0.45">
      <c r="A2" s="1"/>
    </row>
    <row r="3" spans="1:5" x14ac:dyDescent="0.45">
      <c r="A3" t="s">
        <v>21</v>
      </c>
      <c r="B3" s="11">
        <v>8</v>
      </c>
    </row>
    <row r="5" spans="1:5" ht="14.65" thickBot="1" x14ac:dyDescent="0.5">
      <c r="A5" s="2" t="s">
        <v>1</v>
      </c>
      <c r="B5" s="3">
        <v>2012</v>
      </c>
      <c r="C5" s="2">
        <v>2013</v>
      </c>
      <c r="D5" s="3">
        <v>2014</v>
      </c>
      <c r="E5" s="2">
        <v>2015</v>
      </c>
    </row>
    <row r="7" spans="1:5" x14ac:dyDescent="0.45">
      <c r="A7" t="s">
        <v>22</v>
      </c>
      <c r="C7" s="12">
        <v>0.2</v>
      </c>
      <c r="D7" s="12">
        <v>0.32</v>
      </c>
      <c r="E7" s="12">
        <v>0.19</v>
      </c>
    </row>
    <row r="8" spans="1:5" x14ac:dyDescent="0.45">
      <c r="A8" t="s">
        <v>23</v>
      </c>
      <c r="C8" s="19">
        <f>$B$3*C7</f>
        <v>1.6</v>
      </c>
      <c r="D8" s="19">
        <f t="shared" ref="D8:E8" si="0">$B$3*D7</f>
        <v>2.56</v>
      </c>
      <c r="E8" s="19">
        <f t="shared" si="0"/>
        <v>1.52</v>
      </c>
    </row>
    <row r="10" spans="1:5" ht="14.65" thickBot="1" x14ac:dyDescent="0.5">
      <c r="A10" s="2" t="s">
        <v>1</v>
      </c>
      <c r="B10" s="3">
        <v>2012</v>
      </c>
      <c r="C10" s="2">
        <v>2013</v>
      </c>
      <c r="D10" s="3">
        <v>2014</v>
      </c>
      <c r="E10" s="2">
        <v>2015</v>
      </c>
    </row>
    <row r="12" spans="1:5" x14ac:dyDescent="0.45">
      <c r="A12" t="s">
        <v>18</v>
      </c>
      <c r="B12" s="19">
        <f>$B$3</f>
        <v>8</v>
      </c>
      <c r="C12" s="19">
        <f t="shared" ref="C12:E12" si="1">$B$3</f>
        <v>8</v>
      </c>
      <c r="D12" s="19">
        <f t="shared" si="1"/>
        <v>8</v>
      </c>
      <c r="E12" s="19">
        <f t="shared" si="1"/>
        <v>8</v>
      </c>
    </row>
    <row r="13" spans="1:5" ht="16.5" x14ac:dyDescent="0.75">
      <c r="A13" t="s">
        <v>19</v>
      </c>
      <c r="B13" s="20">
        <v>0</v>
      </c>
      <c r="C13" s="20">
        <f>-C8</f>
        <v>-1.6</v>
      </c>
      <c r="D13" s="20">
        <f>C13-D8</f>
        <v>-4.16</v>
      </c>
      <c r="E13" s="20">
        <f t="shared" ref="E13" si="2">D13-E8</f>
        <v>-5.68</v>
      </c>
    </row>
    <row r="14" spans="1:5" x14ac:dyDescent="0.45">
      <c r="A14" t="s">
        <v>20</v>
      </c>
      <c r="B14" s="19">
        <f>B12+B13</f>
        <v>8</v>
      </c>
      <c r="C14" s="19">
        <f>C12+C13</f>
        <v>6.4</v>
      </c>
      <c r="D14" s="19">
        <f t="shared" ref="D14:E14" si="3">D12+D13</f>
        <v>3.84</v>
      </c>
      <c r="E14" s="19">
        <f t="shared" si="3"/>
        <v>2.3200000000000003</v>
      </c>
    </row>
    <row r="15" spans="1:5" x14ac:dyDescent="0.45">
      <c r="B15" s="4"/>
      <c r="C15" s="8"/>
      <c r="D15" s="8"/>
      <c r="E15" s="8"/>
    </row>
    <row r="16" spans="1:5" x14ac:dyDescent="0.45">
      <c r="A16" t="s">
        <v>41</v>
      </c>
      <c r="B16" s="10">
        <v>25</v>
      </c>
      <c r="C16" s="8"/>
      <c r="D16" s="8"/>
      <c r="E16" s="8"/>
    </row>
    <row r="17" spans="1:5" x14ac:dyDescent="0.45">
      <c r="A17" t="s">
        <v>42</v>
      </c>
      <c r="B17" s="10">
        <v>10</v>
      </c>
      <c r="C17" s="8"/>
      <c r="D17" s="8"/>
      <c r="E17" s="8"/>
    </row>
    <row r="18" spans="1:5" x14ac:dyDescent="0.45">
      <c r="B18" s="4"/>
      <c r="C18" s="8"/>
      <c r="D18" s="8"/>
      <c r="E18" s="8"/>
    </row>
    <row r="19" spans="1:5" ht="14.65" thickBot="1" x14ac:dyDescent="0.5">
      <c r="A19" s="2" t="s">
        <v>1</v>
      </c>
      <c r="B19" s="3">
        <v>2012</v>
      </c>
      <c r="C19" s="2">
        <v>2013</v>
      </c>
      <c r="D19" s="3">
        <v>2014</v>
      </c>
      <c r="E19" s="2">
        <v>2015</v>
      </c>
    </row>
    <row r="20" spans="1:5" x14ac:dyDescent="0.45">
      <c r="B20" s="4"/>
      <c r="C20" s="8"/>
      <c r="D20" s="8"/>
      <c r="E20" s="8"/>
    </row>
    <row r="21" spans="1:5" x14ac:dyDescent="0.45">
      <c r="A21" t="s">
        <v>41</v>
      </c>
      <c r="B21" s="19">
        <f>$B$16</f>
        <v>25</v>
      </c>
      <c r="C21" s="19">
        <f t="shared" ref="C21:D21" si="4">$B$16</f>
        <v>25</v>
      </c>
      <c r="D21" s="19">
        <f t="shared" si="4"/>
        <v>25</v>
      </c>
      <c r="E21" s="19">
        <v>0</v>
      </c>
    </row>
    <row r="22" spans="1:5" ht="16.5" x14ac:dyDescent="0.75">
      <c r="A22" t="s">
        <v>24</v>
      </c>
      <c r="B22" s="20">
        <f>-$B$17</f>
        <v>-10</v>
      </c>
      <c r="C22" s="20">
        <f t="shared" ref="C22:D22" si="5">-$B$17</f>
        <v>-10</v>
      </c>
      <c r="D22" s="20">
        <f t="shared" si="5"/>
        <v>-10</v>
      </c>
      <c r="E22" s="20">
        <v>0</v>
      </c>
    </row>
    <row r="23" spans="1:5" x14ac:dyDescent="0.45">
      <c r="A23" t="s">
        <v>2</v>
      </c>
      <c r="B23" s="19">
        <f>B21+B22</f>
        <v>15</v>
      </c>
      <c r="C23" s="19">
        <f t="shared" ref="C23:E23" si="6">C21+C22</f>
        <v>15</v>
      </c>
      <c r="D23" s="19">
        <f t="shared" si="6"/>
        <v>15</v>
      </c>
      <c r="E23" s="19">
        <f t="shared" si="6"/>
        <v>0</v>
      </c>
    </row>
    <row r="24" spans="1:5" x14ac:dyDescent="0.45">
      <c r="B24" s="4"/>
      <c r="C24" s="4"/>
      <c r="D24" s="4"/>
      <c r="E24" s="4"/>
    </row>
    <row r="25" spans="1:5" x14ac:dyDescent="0.45">
      <c r="A25" s="26" t="s">
        <v>45</v>
      </c>
      <c r="B25" s="27"/>
      <c r="C25" s="27"/>
      <c r="D25" s="27"/>
      <c r="E25" s="27"/>
    </row>
    <row r="26" spans="1:5" x14ac:dyDescent="0.45">
      <c r="A26" s="28"/>
      <c r="B26" s="27"/>
      <c r="C26" s="27"/>
      <c r="D26" s="27"/>
      <c r="E26" s="27"/>
    </row>
    <row r="27" spans="1:5" ht="14.65" thickBot="1" x14ac:dyDescent="0.5">
      <c r="A27" s="29" t="s">
        <v>1</v>
      </c>
      <c r="B27" s="30">
        <v>2012</v>
      </c>
      <c r="C27" s="29">
        <v>2013</v>
      </c>
      <c r="D27" s="30">
        <v>2014</v>
      </c>
      <c r="E27" s="29">
        <v>2015</v>
      </c>
    </row>
    <row r="28" spans="1:5" x14ac:dyDescent="0.45">
      <c r="A28" s="28"/>
      <c r="B28" s="27"/>
      <c r="C28" s="27"/>
      <c r="D28" s="27"/>
      <c r="E28" s="27"/>
    </row>
    <row r="29" spans="1:5" x14ac:dyDescent="0.45">
      <c r="A29" s="28" t="s">
        <v>20</v>
      </c>
      <c r="B29" s="31">
        <f>B14</f>
        <v>8</v>
      </c>
      <c r="C29" s="31">
        <f>C14</f>
        <v>6.4</v>
      </c>
      <c r="D29" s="31">
        <f>D14</f>
        <v>3.84</v>
      </c>
      <c r="E29" s="31">
        <v>0</v>
      </c>
    </row>
    <row r="30" spans="1:5" ht="16.5" x14ac:dyDescent="0.75">
      <c r="A30" s="28" t="s">
        <v>46</v>
      </c>
      <c r="B30" s="32">
        <f>B23</f>
        <v>15</v>
      </c>
      <c r="C30" s="32">
        <f t="shared" ref="C30:E30" si="7">C23</f>
        <v>15</v>
      </c>
      <c r="D30" s="32">
        <f t="shared" si="7"/>
        <v>15</v>
      </c>
      <c r="E30" s="32">
        <f t="shared" si="7"/>
        <v>0</v>
      </c>
    </row>
    <row r="31" spans="1:5" x14ac:dyDescent="0.45">
      <c r="A31" s="28" t="s">
        <v>47</v>
      </c>
      <c r="B31" s="31">
        <f>B29+B30</f>
        <v>23</v>
      </c>
      <c r="C31" s="31">
        <f t="shared" ref="C31:E31" si="8">C29+C30</f>
        <v>21.4</v>
      </c>
      <c r="D31" s="31">
        <f t="shared" si="8"/>
        <v>18.84</v>
      </c>
      <c r="E31" s="31">
        <f t="shared" si="8"/>
        <v>0</v>
      </c>
    </row>
    <row r="32" spans="1:5" x14ac:dyDescent="0.45">
      <c r="A32" s="28" t="s">
        <v>48</v>
      </c>
      <c r="B32" s="31">
        <f>B31</f>
        <v>23</v>
      </c>
      <c r="C32" s="31">
        <f>C31-B31</f>
        <v>-1.6000000000000014</v>
      </c>
      <c r="D32" s="31">
        <f t="shared" ref="D32:E32" si="9">D31-C31</f>
        <v>-2.5599999999999987</v>
      </c>
      <c r="E32" s="31">
        <f t="shared" si="9"/>
        <v>-18.84</v>
      </c>
    </row>
    <row r="33" spans="1:5" x14ac:dyDescent="0.45">
      <c r="B33" s="4"/>
      <c r="C33" s="6"/>
    </row>
    <row r="34" spans="1:5" x14ac:dyDescent="0.45">
      <c r="A34" s="1" t="s">
        <v>3</v>
      </c>
      <c r="B34" s="4"/>
      <c r="C34" s="4"/>
      <c r="D34" s="4"/>
      <c r="E34" s="4"/>
    </row>
    <row r="35" spans="1:5" x14ac:dyDescent="0.45">
      <c r="A35" s="1"/>
      <c r="B35" s="4"/>
      <c r="C35" s="4"/>
      <c r="D35" s="4"/>
      <c r="E35" s="4"/>
    </row>
    <row r="36" spans="1:5" x14ac:dyDescent="0.45">
      <c r="A36" t="s">
        <v>35</v>
      </c>
      <c r="B36" s="10">
        <v>350</v>
      </c>
      <c r="C36" s="4"/>
      <c r="D36" s="4"/>
      <c r="E36" s="4"/>
    </row>
    <row r="37" spans="1:5" x14ac:dyDescent="0.45">
      <c r="A37" t="s">
        <v>36</v>
      </c>
      <c r="B37" s="9">
        <v>0.15</v>
      </c>
      <c r="C37" s="4"/>
      <c r="D37" s="4"/>
      <c r="E37" s="4"/>
    </row>
    <row r="38" spans="1:5" x14ac:dyDescent="0.45">
      <c r="A38" t="s">
        <v>17</v>
      </c>
      <c r="B38" s="9">
        <v>0.4</v>
      </c>
      <c r="C38" s="4"/>
      <c r="D38" s="4"/>
      <c r="E38" s="4"/>
    </row>
    <row r="39" spans="1:5" x14ac:dyDescent="0.45">
      <c r="A39" t="s">
        <v>25</v>
      </c>
      <c r="B39" s="9">
        <v>0.38</v>
      </c>
      <c r="C39" s="4"/>
      <c r="D39" s="4"/>
      <c r="E39" s="4"/>
    </row>
    <row r="40" spans="1:5" x14ac:dyDescent="0.45">
      <c r="A40" t="s">
        <v>26</v>
      </c>
      <c r="B40" s="10">
        <v>7</v>
      </c>
      <c r="C40" s="4"/>
      <c r="D40" s="4"/>
      <c r="E40" s="4"/>
    </row>
    <row r="41" spans="1:5" x14ac:dyDescent="0.45">
      <c r="A41" t="s">
        <v>29</v>
      </c>
      <c r="B41" s="9">
        <v>0.4</v>
      </c>
      <c r="C41" s="4"/>
      <c r="D41" s="4"/>
      <c r="E41" s="4"/>
    </row>
    <row r="42" spans="1:5" x14ac:dyDescent="0.45">
      <c r="A42" s="1"/>
      <c r="B42" s="4"/>
      <c r="C42" s="4"/>
      <c r="D42" s="4"/>
      <c r="E42" s="4"/>
    </row>
    <row r="43" spans="1:5" ht="14.65" thickBot="1" x14ac:dyDescent="0.5">
      <c r="A43" s="2" t="s">
        <v>1</v>
      </c>
      <c r="B43" s="3">
        <v>2012</v>
      </c>
      <c r="C43" s="2">
        <v>2013</v>
      </c>
      <c r="D43" s="3">
        <v>2014</v>
      </c>
      <c r="E43" s="2">
        <v>2015</v>
      </c>
    </row>
    <row r="44" spans="1:5" x14ac:dyDescent="0.45">
      <c r="A44" s="13"/>
      <c r="B44" s="1"/>
      <c r="C44" s="13"/>
      <c r="D44" s="1"/>
      <c r="E44" s="13"/>
    </row>
    <row r="45" spans="1:5" x14ac:dyDescent="0.45">
      <c r="A45" s="14" t="s">
        <v>43</v>
      </c>
      <c r="B45" s="1"/>
      <c r="C45" s="16">
        <v>0.12</v>
      </c>
      <c r="D45" s="17">
        <v>0.1</v>
      </c>
      <c r="E45" s="16">
        <v>0.08</v>
      </c>
    </row>
    <row r="46" spans="1:5" x14ac:dyDescent="0.45">
      <c r="B46" s="4"/>
      <c r="C46" s="4"/>
      <c r="D46" s="4"/>
      <c r="E46" s="4"/>
    </row>
    <row r="47" spans="1:5" x14ac:dyDescent="0.45">
      <c r="A47" t="s">
        <v>35</v>
      </c>
      <c r="B47" s="4"/>
      <c r="C47" s="4">
        <f>B36</f>
        <v>350</v>
      </c>
      <c r="D47" s="4">
        <f>C47*(1+$B$37)</f>
        <v>402.49999999999994</v>
      </c>
      <c r="E47" s="4">
        <f>D47*(1+$B$37)</f>
        <v>462.87499999999989</v>
      </c>
    </row>
    <row r="48" spans="1:5" x14ac:dyDescent="0.45">
      <c r="A48" t="s">
        <v>37</v>
      </c>
      <c r="C48" s="9">
        <v>0.15</v>
      </c>
      <c r="D48" s="9">
        <v>0.18</v>
      </c>
      <c r="E48" s="9">
        <v>0.2</v>
      </c>
    </row>
    <row r="49" spans="1:5" x14ac:dyDescent="0.45">
      <c r="C49" s="15"/>
      <c r="D49" s="15"/>
      <c r="E49" s="15"/>
    </row>
    <row r="50" spans="1:5" x14ac:dyDescent="0.45">
      <c r="A50" t="s">
        <v>38</v>
      </c>
      <c r="C50" s="19">
        <f>C47*C48</f>
        <v>52.5</v>
      </c>
      <c r="D50" s="19">
        <f t="shared" ref="D50:E50" si="10">D47*D48</f>
        <v>72.449999999999989</v>
      </c>
      <c r="E50" s="19">
        <f t="shared" si="10"/>
        <v>92.574999999999989</v>
      </c>
    </row>
    <row r="51" spans="1:5" ht="16.5" x14ac:dyDescent="0.75">
      <c r="A51" t="s">
        <v>39</v>
      </c>
      <c r="C51" s="20">
        <f>-$B$38*C50</f>
        <v>-21</v>
      </c>
      <c r="D51" s="20">
        <f t="shared" ref="D51:E51" si="11">-$B$38*D50</f>
        <v>-28.979999999999997</v>
      </c>
      <c r="E51" s="20">
        <f t="shared" si="11"/>
        <v>-37.029999999999994</v>
      </c>
    </row>
    <row r="52" spans="1:5" x14ac:dyDescent="0.45">
      <c r="A52" t="s">
        <v>4</v>
      </c>
      <c r="C52" s="19">
        <f>C50+C51</f>
        <v>31.5</v>
      </c>
      <c r="D52" s="19">
        <f t="shared" ref="D52:E52" si="12">D50+D51</f>
        <v>43.469999999999992</v>
      </c>
      <c r="E52" s="19">
        <f t="shared" si="12"/>
        <v>55.544999999999995</v>
      </c>
    </row>
    <row r="53" spans="1:5" ht="16.5" x14ac:dyDescent="0.75">
      <c r="A53" t="s">
        <v>5</v>
      </c>
      <c r="B53" s="4"/>
      <c r="C53" s="20">
        <f>-$B$39*C52</f>
        <v>-11.97</v>
      </c>
      <c r="D53" s="20">
        <f>-$B$39*D52</f>
        <v>-16.518599999999996</v>
      </c>
      <c r="E53" s="20">
        <f>-$B$39*E52</f>
        <v>-21.107099999999999</v>
      </c>
    </row>
    <row r="54" spans="1:5" x14ac:dyDescent="0.45">
      <c r="A54" t="s">
        <v>27</v>
      </c>
      <c r="B54" s="4"/>
      <c r="C54" s="19">
        <f>C52+C53</f>
        <v>19.53</v>
      </c>
      <c r="D54" s="19">
        <f t="shared" ref="D54:E54" si="13">D52+D53</f>
        <v>26.951399999999996</v>
      </c>
      <c r="E54" s="19">
        <f t="shared" si="13"/>
        <v>34.437899999999999</v>
      </c>
    </row>
    <row r="55" spans="1:5" x14ac:dyDescent="0.45">
      <c r="A55" t="s">
        <v>6</v>
      </c>
      <c r="B55" s="4"/>
      <c r="C55" s="19">
        <f>-C8</f>
        <v>-1.6</v>
      </c>
      <c r="D55" s="19">
        <f>-D8</f>
        <v>-2.56</v>
      </c>
      <c r="E55" s="19">
        <f>-E8</f>
        <v>-1.52</v>
      </c>
    </row>
    <row r="56" spans="1:5" x14ac:dyDescent="0.45">
      <c r="A56" t="s">
        <v>7</v>
      </c>
      <c r="B56" s="4"/>
      <c r="C56" s="21">
        <f>-C45*C52</f>
        <v>-3.78</v>
      </c>
      <c r="D56" s="21">
        <f t="shared" ref="D56:E56" si="14">-D45*D52</f>
        <v>-4.3469999999999995</v>
      </c>
      <c r="E56" s="21">
        <f t="shared" si="14"/>
        <v>-4.4436</v>
      </c>
    </row>
    <row r="57" spans="1:5" x14ac:dyDescent="0.45">
      <c r="A57" t="s">
        <v>28</v>
      </c>
      <c r="B57" s="4"/>
      <c r="C57" s="22">
        <v>-3</v>
      </c>
      <c r="D57" s="22">
        <v>-2</v>
      </c>
      <c r="E57" s="22">
        <v>-2</v>
      </c>
    </row>
    <row r="58" spans="1:5" x14ac:dyDescent="0.45">
      <c r="A58" t="s">
        <v>40</v>
      </c>
      <c r="B58" s="25">
        <f>-50</f>
        <v>-50</v>
      </c>
      <c r="C58" s="23">
        <v>0</v>
      </c>
      <c r="D58" s="23">
        <v>0</v>
      </c>
      <c r="E58" s="23">
        <v>0</v>
      </c>
    </row>
    <row r="59" spans="1:5" x14ac:dyDescent="0.45">
      <c r="A59" t="s">
        <v>31</v>
      </c>
      <c r="B59" s="19">
        <v>0</v>
      </c>
      <c r="C59" s="23">
        <v>0</v>
      </c>
      <c r="D59" s="23">
        <v>0</v>
      </c>
      <c r="E59" s="23">
        <f>E14</f>
        <v>2.3200000000000003</v>
      </c>
    </row>
    <row r="60" spans="1:5" ht="16.5" x14ac:dyDescent="0.75">
      <c r="A60" t="s">
        <v>32</v>
      </c>
      <c r="B60" s="20">
        <v>0</v>
      </c>
      <c r="C60" s="24">
        <v>0</v>
      </c>
      <c r="D60" s="24">
        <v>0</v>
      </c>
      <c r="E60" s="24">
        <f>-E14</f>
        <v>-2.3200000000000003</v>
      </c>
    </row>
    <row r="61" spans="1:5" x14ac:dyDescent="0.45">
      <c r="A61" t="s">
        <v>49</v>
      </c>
      <c r="B61" s="19">
        <f>SUM(B54:B60)</f>
        <v>-50</v>
      </c>
      <c r="C61" s="19">
        <f>SUM(C54:C60)</f>
        <v>11.15</v>
      </c>
      <c r="D61" s="19">
        <f>SUM(D54:D60)</f>
        <v>18.044399999999996</v>
      </c>
      <c r="E61" s="19">
        <f>SUM(E54:E60)</f>
        <v>26.474299999999996</v>
      </c>
    </row>
    <row r="62" spans="1:5" ht="16.5" x14ac:dyDescent="0.75">
      <c r="A62" t="s">
        <v>30</v>
      </c>
      <c r="B62" s="20">
        <f>-$B$41*B61</f>
        <v>20</v>
      </c>
      <c r="C62" s="20">
        <f>-$B$41*C61</f>
        <v>-4.46</v>
      </c>
      <c r="D62" s="20">
        <f>-$B$41*D61</f>
        <v>-7.2177599999999984</v>
      </c>
      <c r="E62" s="20">
        <f>-$B$41*E61</f>
        <v>-10.58972</v>
      </c>
    </row>
    <row r="63" spans="1:5" x14ac:dyDescent="0.45">
      <c r="A63" t="s">
        <v>50</v>
      </c>
      <c r="B63" s="19">
        <f>B61+B62</f>
        <v>-30</v>
      </c>
      <c r="C63" s="19">
        <f>C61+C62</f>
        <v>6.69</v>
      </c>
      <c r="D63" s="19">
        <f t="shared" ref="D63:E63" si="15">D61+D62</f>
        <v>10.826639999999998</v>
      </c>
      <c r="E63" s="19">
        <f t="shared" si="15"/>
        <v>15.884579999999996</v>
      </c>
    </row>
    <row r="64" spans="1:5" x14ac:dyDescent="0.45">
      <c r="B64" s="4"/>
      <c r="C64" s="4"/>
      <c r="D64" s="4"/>
      <c r="E64" s="4"/>
    </row>
    <row r="65" spans="1:7" x14ac:dyDescent="0.45">
      <c r="A65" s="26" t="s">
        <v>8</v>
      </c>
      <c r="B65" s="27"/>
      <c r="C65" s="27"/>
      <c r="D65" s="27"/>
      <c r="E65" s="27"/>
    </row>
    <row r="66" spans="1:7" x14ac:dyDescent="0.45">
      <c r="A66" s="26"/>
      <c r="B66" s="27"/>
      <c r="C66" s="27"/>
      <c r="D66" s="27"/>
      <c r="E66" s="27"/>
    </row>
    <row r="67" spans="1:7" ht="14.65" thickBot="1" x14ac:dyDescent="0.5">
      <c r="A67" s="29" t="s">
        <v>1</v>
      </c>
      <c r="B67" s="30">
        <v>2012</v>
      </c>
      <c r="C67" s="29">
        <v>2013</v>
      </c>
      <c r="D67" s="30">
        <v>2014</v>
      </c>
      <c r="E67" s="29">
        <v>2015</v>
      </c>
    </row>
    <row r="68" spans="1:7" x14ac:dyDescent="0.45">
      <c r="A68" s="28"/>
      <c r="B68" s="27"/>
      <c r="C68" s="27"/>
      <c r="D68" s="27"/>
      <c r="E68" s="27"/>
    </row>
    <row r="69" spans="1:7" x14ac:dyDescent="0.45">
      <c r="A69" s="28" t="s">
        <v>50</v>
      </c>
      <c r="B69" s="31">
        <f>B63</f>
        <v>-30</v>
      </c>
      <c r="C69" s="31">
        <f>C63</f>
        <v>6.69</v>
      </c>
      <c r="D69" s="31">
        <f>D63</f>
        <v>10.826639999999998</v>
      </c>
      <c r="E69" s="31">
        <f>E63</f>
        <v>15.884579999999996</v>
      </c>
    </row>
    <row r="70" spans="1:7" ht="16.5" x14ac:dyDescent="0.75">
      <c r="A70" s="28" t="s">
        <v>51</v>
      </c>
      <c r="B70" s="32">
        <f>-B32</f>
        <v>-23</v>
      </c>
      <c r="C70" s="32">
        <f t="shared" ref="C70:E70" si="16">-C32</f>
        <v>1.6000000000000014</v>
      </c>
      <c r="D70" s="32">
        <f t="shared" si="16"/>
        <v>2.5599999999999987</v>
      </c>
      <c r="E70" s="32">
        <f t="shared" si="16"/>
        <v>18.84</v>
      </c>
    </row>
    <row r="71" spans="1:7" x14ac:dyDescent="0.45">
      <c r="A71" s="28" t="s">
        <v>12</v>
      </c>
      <c r="B71" s="31">
        <f>B69+B70</f>
        <v>-53</v>
      </c>
      <c r="C71" s="31">
        <f t="shared" ref="C71:E71" si="17">C69+C70</f>
        <v>8.2900000000000027</v>
      </c>
      <c r="D71" s="31">
        <f t="shared" si="17"/>
        <v>13.386639999999996</v>
      </c>
      <c r="E71" s="31">
        <f t="shared" si="17"/>
        <v>34.724579999999996</v>
      </c>
    </row>
    <row r="72" spans="1:7" x14ac:dyDescent="0.45">
      <c r="B72" s="4"/>
      <c r="C72" s="4"/>
      <c r="D72" s="4"/>
      <c r="E72" s="4"/>
    </row>
    <row r="73" spans="1:7" x14ac:dyDescent="0.45">
      <c r="A73" s="1" t="s">
        <v>13</v>
      </c>
      <c r="B73" s="4"/>
      <c r="C73" s="4"/>
      <c r="D73" s="4"/>
      <c r="E73" s="4"/>
    </row>
    <row r="74" spans="1:7" x14ac:dyDescent="0.45">
      <c r="A74" s="1"/>
      <c r="B74" s="4"/>
      <c r="C74" s="4"/>
      <c r="D74" s="4"/>
      <c r="E74" s="4"/>
    </row>
    <row r="75" spans="1:7" x14ac:dyDescent="0.45">
      <c r="A75" t="s">
        <v>14</v>
      </c>
      <c r="B75" s="6">
        <v>0.14000000000000001</v>
      </c>
      <c r="C75" s="4"/>
      <c r="D75" s="4"/>
      <c r="E75" s="4"/>
      <c r="F75" s="4"/>
      <c r="G75" s="4"/>
    </row>
    <row r="76" spans="1:7" x14ac:dyDescent="0.45">
      <c r="A76" s="1"/>
      <c r="B76" s="4"/>
      <c r="C76" s="4"/>
      <c r="D76" s="4"/>
      <c r="E76" s="4"/>
    </row>
    <row r="77" spans="1:7" ht="14.65" thickBot="1" x14ac:dyDescent="0.5">
      <c r="A77" s="2" t="s">
        <v>1</v>
      </c>
      <c r="B77" s="3">
        <v>2012</v>
      </c>
      <c r="C77" s="2">
        <v>2013</v>
      </c>
      <c r="D77" s="3">
        <v>2014</v>
      </c>
      <c r="E77" s="2">
        <v>2015</v>
      </c>
    </row>
    <row r="78" spans="1:7" x14ac:dyDescent="0.45">
      <c r="B78" s="4"/>
      <c r="C78" s="4"/>
      <c r="D78" s="4"/>
      <c r="E78" s="4"/>
    </row>
    <row r="79" spans="1:7" x14ac:dyDescent="0.45">
      <c r="A79" t="s">
        <v>12</v>
      </c>
      <c r="B79" s="19">
        <f>B71</f>
        <v>-53</v>
      </c>
      <c r="C79" s="19">
        <f t="shared" ref="C79:E79" si="18">C71</f>
        <v>8.2900000000000027</v>
      </c>
      <c r="D79" s="19">
        <f t="shared" si="18"/>
        <v>13.386639999999996</v>
      </c>
      <c r="E79" s="19">
        <f t="shared" si="18"/>
        <v>34.724579999999996</v>
      </c>
    </row>
    <row r="80" spans="1:7" x14ac:dyDescent="0.45">
      <c r="A80" t="s">
        <v>15</v>
      </c>
      <c r="B80" s="7">
        <f>1/(1+$B$75)^(B77-$B$77)</f>
        <v>1</v>
      </c>
      <c r="C80" s="7">
        <f t="shared" ref="C80:E80" si="19">1/(1+$B$75)^(C77-$B$77)</f>
        <v>0.8771929824561403</v>
      </c>
      <c r="D80" s="7">
        <f t="shared" si="19"/>
        <v>0.76946752847029842</v>
      </c>
      <c r="E80" s="7">
        <f t="shared" si="19"/>
        <v>0.67497151620201612</v>
      </c>
    </row>
    <row r="81" spans="1:5" x14ac:dyDescent="0.45">
      <c r="A81" t="s">
        <v>34</v>
      </c>
      <c r="B81" s="19">
        <f>B79*B80</f>
        <v>-53</v>
      </c>
      <c r="C81" s="19">
        <f t="shared" ref="C81:E81" si="20">C79*C80</f>
        <v>7.2719298245614059</v>
      </c>
      <c r="D81" s="19">
        <f t="shared" si="20"/>
        <v>10.300584795321633</v>
      </c>
      <c r="E81" s="19">
        <f t="shared" si="20"/>
        <v>23.438102412078202</v>
      </c>
    </row>
    <row r="82" spans="1:5" x14ac:dyDescent="0.45">
      <c r="A82" t="s">
        <v>16</v>
      </c>
      <c r="B82" s="19">
        <f>SUM(B81:H81)</f>
        <v>-11.989382968038761</v>
      </c>
      <c r="C82" s="19"/>
      <c r="D82" s="19"/>
      <c r="E82" s="19"/>
    </row>
    <row r="83" spans="1:5" x14ac:dyDescent="0.45">
      <c r="A83" t="s">
        <v>44</v>
      </c>
      <c r="B83" s="18">
        <f>IRR(B79:E79)</f>
        <v>2.558763252237517E-2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EA5B-9D38-46E7-8586-AA161FEE41BE}">
  <dimension ref="A1:G77"/>
  <sheetViews>
    <sheetView topLeftCell="A62" workbookViewId="0">
      <selection activeCell="I70" sqref="I70"/>
    </sheetView>
  </sheetViews>
  <sheetFormatPr defaultRowHeight="14.25" x14ac:dyDescent="0.45"/>
  <cols>
    <col min="1" max="1" width="28.59765625" customWidth="1"/>
  </cols>
  <sheetData>
    <row r="1" spans="1:5" x14ac:dyDescent="0.45">
      <c r="A1" s="1" t="s">
        <v>0</v>
      </c>
    </row>
    <row r="2" spans="1:5" x14ac:dyDescent="0.45">
      <c r="A2" s="1"/>
    </row>
    <row r="3" spans="1:5" x14ac:dyDescent="0.45">
      <c r="A3" t="s">
        <v>21</v>
      </c>
      <c r="B3" s="11">
        <v>8</v>
      </c>
    </row>
    <row r="5" spans="1:5" ht="14.65" thickBot="1" x14ac:dyDescent="0.5">
      <c r="A5" s="2" t="s">
        <v>1</v>
      </c>
      <c r="B5" s="3">
        <v>2012</v>
      </c>
      <c r="C5" s="2">
        <v>2013</v>
      </c>
      <c r="D5" s="3">
        <v>2014</v>
      </c>
      <c r="E5" s="2">
        <v>2015</v>
      </c>
    </row>
    <row r="7" spans="1:5" x14ac:dyDescent="0.45">
      <c r="A7" t="s">
        <v>22</v>
      </c>
      <c r="C7" s="12">
        <v>0.2</v>
      </c>
      <c r="D7" s="12">
        <v>0.32</v>
      </c>
      <c r="E7" s="12">
        <v>0.19</v>
      </c>
    </row>
    <row r="8" spans="1:5" x14ac:dyDescent="0.45">
      <c r="A8" t="s">
        <v>23</v>
      </c>
      <c r="C8" s="19">
        <f>$B$3*C7</f>
        <v>1.6</v>
      </c>
      <c r="D8" s="19">
        <f t="shared" ref="D8:E8" si="0">$B$3*D7</f>
        <v>2.56</v>
      </c>
      <c r="E8" s="19">
        <f t="shared" si="0"/>
        <v>1.52</v>
      </c>
    </row>
    <row r="10" spans="1:5" ht="14.65" thickBot="1" x14ac:dyDescent="0.5">
      <c r="A10" s="2" t="s">
        <v>1</v>
      </c>
      <c r="B10" s="3">
        <v>2012</v>
      </c>
      <c r="C10" s="2">
        <v>2013</v>
      </c>
      <c r="D10" s="3">
        <v>2014</v>
      </c>
      <c r="E10" s="2">
        <v>2015</v>
      </c>
    </row>
    <row r="12" spans="1:5" x14ac:dyDescent="0.45">
      <c r="A12" t="s">
        <v>18</v>
      </c>
      <c r="B12" s="19">
        <f>$B$3</f>
        <v>8</v>
      </c>
      <c r="C12" s="19">
        <f t="shared" ref="C12:E12" si="1">$B$3</f>
        <v>8</v>
      </c>
      <c r="D12" s="19">
        <f t="shared" si="1"/>
        <v>8</v>
      </c>
      <c r="E12" s="19">
        <f t="shared" si="1"/>
        <v>8</v>
      </c>
    </row>
    <row r="13" spans="1:5" ht="16.5" x14ac:dyDescent="0.75">
      <c r="A13" t="s">
        <v>19</v>
      </c>
      <c r="B13" s="20">
        <v>0</v>
      </c>
      <c r="C13" s="20">
        <f>-C8</f>
        <v>-1.6</v>
      </c>
      <c r="D13" s="20">
        <f>C13-D8</f>
        <v>-4.16</v>
      </c>
      <c r="E13" s="20">
        <f t="shared" ref="E13" si="2">D13-E8</f>
        <v>-5.68</v>
      </c>
    </row>
    <row r="14" spans="1:5" x14ac:dyDescent="0.45">
      <c r="A14" t="s">
        <v>20</v>
      </c>
      <c r="B14" s="19">
        <f>B12+B13</f>
        <v>8</v>
      </c>
      <c r="C14" s="19">
        <f>C12+C13</f>
        <v>6.4</v>
      </c>
      <c r="D14" s="19">
        <f t="shared" ref="D14:E14" si="3">D12+D13</f>
        <v>3.84</v>
      </c>
      <c r="E14" s="19">
        <f t="shared" si="3"/>
        <v>2.3200000000000003</v>
      </c>
    </row>
    <row r="15" spans="1:5" x14ac:dyDescent="0.45">
      <c r="B15" s="4"/>
      <c r="C15" s="8"/>
      <c r="D15" s="8"/>
      <c r="E15" s="8"/>
    </row>
    <row r="16" spans="1:5" x14ac:dyDescent="0.45">
      <c r="A16" t="s">
        <v>41</v>
      </c>
      <c r="B16" s="10">
        <v>25</v>
      </c>
      <c r="C16" s="8"/>
      <c r="D16" s="8"/>
      <c r="E16" s="8"/>
    </row>
    <row r="17" spans="1:5" x14ac:dyDescent="0.45">
      <c r="A17" t="s">
        <v>42</v>
      </c>
      <c r="B17" s="10">
        <v>10</v>
      </c>
      <c r="C17" s="8"/>
      <c r="D17" s="8"/>
      <c r="E17" s="8"/>
    </row>
    <row r="18" spans="1:5" x14ac:dyDescent="0.45">
      <c r="B18" s="4"/>
      <c r="C18" s="8"/>
      <c r="D18" s="8"/>
      <c r="E18" s="8"/>
    </row>
    <row r="19" spans="1:5" ht="14.65" thickBot="1" x14ac:dyDescent="0.5">
      <c r="A19" s="2" t="s">
        <v>1</v>
      </c>
      <c r="B19" s="3">
        <v>2012</v>
      </c>
      <c r="C19" s="2">
        <v>2013</v>
      </c>
      <c r="D19" s="3">
        <v>2014</v>
      </c>
      <c r="E19" s="2">
        <v>2015</v>
      </c>
    </row>
    <row r="20" spans="1:5" x14ac:dyDescent="0.45">
      <c r="B20" s="4"/>
      <c r="C20" s="8"/>
      <c r="D20" s="8"/>
      <c r="E20" s="8"/>
    </row>
    <row r="21" spans="1:5" x14ac:dyDescent="0.45">
      <c r="A21" t="s">
        <v>41</v>
      </c>
      <c r="B21" s="4">
        <f>$B$16</f>
        <v>25</v>
      </c>
      <c r="C21" s="4">
        <f t="shared" ref="C21:D21" si="4">$B$16</f>
        <v>25</v>
      </c>
      <c r="D21" s="4">
        <f t="shared" si="4"/>
        <v>25</v>
      </c>
      <c r="E21" s="4">
        <v>0</v>
      </c>
    </row>
    <row r="22" spans="1:5" ht="16.5" x14ac:dyDescent="0.75">
      <c r="A22" t="s">
        <v>24</v>
      </c>
      <c r="B22" s="5">
        <f>-$B$17</f>
        <v>-10</v>
      </c>
      <c r="C22" s="5">
        <f t="shared" ref="C22:D22" si="5">-$B$17</f>
        <v>-10</v>
      </c>
      <c r="D22" s="5">
        <f t="shared" si="5"/>
        <v>-10</v>
      </c>
      <c r="E22" s="5">
        <v>0</v>
      </c>
    </row>
    <row r="23" spans="1:5" x14ac:dyDescent="0.45">
      <c r="A23" t="s">
        <v>2</v>
      </c>
      <c r="B23" s="4">
        <f>B21+B22</f>
        <v>15</v>
      </c>
      <c r="C23" s="4">
        <f t="shared" ref="C23:E23" si="6">C21+C22</f>
        <v>15</v>
      </c>
      <c r="D23" s="4">
        <f t="shared" si="6"/>
        <v>15</v>
      </c>
      <c r="E23" s="4">
        <f t="shared" si="6"/>
        <v>0</v>
      </c>
    </row>
    <row r="24" spans="1:5" x14ac:dyDescent="0.45">
      <c r="B24" s="4"/>
      <c r="C24" s="4"/>
      <c r="D24" s="4"/>
      <c r="E24" s="4"/>
    </row>
    <row r="25" spans="1:5" x14ac:dyDescent="0.45">
      <c r="A25" s="26" t="s">
        <v>45</v>
      </c>
      <c r="B25" s="27"/>
      <c r="C25" s="27"/>
      <c r="D25" s="27"/>
      <c r="E25" s="27"/>
    </row>
    <row r="26" spans="1:5" x14ac:dyDescent="0.45">
      <c r="A26" s="28"/>
      <c r="B26" s="27"/>
      <c r="C26" s="27"/>
      <c r="D26" s="27"/>
      <c r="E26" s="27"/>
    </row>
    <row r="27" spans="1:5" ht="14.65" thickBot="1" x14ac:dyDescent="0.5">
      <c r="A27" s="29" t="s">
        <v>1</v>
      </c>
      <c r="B27" s="30">
        <v>2012</v>
      </c>
      <c r="C27" s="29">
        <v>2013</v>
      </c>
      <c r="D27" s="30">
        <v>2014</v>
      </c>
      <c r="E27" s="29">
        <v>2015</v>
      </c>
    </row>
    <row r="28" spans="1:5" x14ac:dyDescent="0.45">
      <c r="A28" s="28"/>
      <c r="B28" s="27"/>
      <c r="C28" s="27"/>
      <c r="D28" s="27"/>
      <c r="E28" s="27"/>
    </row>
    <row r="29" spans="1:5" x14ac:dyDescent="0.45">
      <c r="A29" s="28" t="s">
        <v>20</v>
      </c>
      <c r="B29" s="31">
        <f>B14</f>
        <v>8</v>
      </c>
      <c r="C29" s="31">
        <f>C14</f>
        <v>6.4</v>
      </c>
      <c r="D29" s="31">
        <f>D14</f>
        <v>3.84</v>
      </c>
      <c r="E29" s="31">
        <v>0</v>
      </c>
    </row>
    <row r="30" spans="1:5" ht="16.5" x14ac:dyDescent="0.75">
      <c r="A30" s="28" t="s">
        <v>46</v>
      </c>
      <c r="B30" s="32">
        <f>B23</f>
        <v>15</v>
      </c>
      <c r="C30" s="32">
        <f t="shared" ref="C30:E30" si="7">C23</f>
        <v>15</v>
      </c>
      <c r="D30" s="32">
        <f t="shared" si="7"/>
        <v>15</v>
      </c>
      <c r="E30" s="32">
        <f t="shared" si="7"/>
        <v>0</v>
      </c>
    </row>
    <row r="31" spans="1:5" x14ac:dyDescent="0.45">
      <c r="A31" s="28" t="s">
        <v>47</v>
      </c>
      <c r="B31" s="31">
        <f>B29+B30</f>
        <v>23</v>
      </c>
      <c r="C31" s="31">
        <f t="shared" ref="C31:E31" si="8">C29+C30</f>
        <v>21.4</v>
      </c>
      <c r="D31" s="31">
        <f t="shared" si="8"/>
        <v>18.84</v>
      </c>
      <c r="E31" s="31">
        <f t="shared" si="8"/>
        <v>0</v>
      </c>
    </row>
    <row r="32" spans="1:5" x14ac:dyDescent="0.45">
      <c r="A32" s="28" t="s">
        <v>48</v>
      </c>
      <c r="B32" s="31">
        <f>B31</f>
        <v>23</v>
      </c>
      <c r="C32" s="31">
        <f>C31-B31</f>
        <v>-1.6000000000000014</v>
      </c>
      <c r="D32" s="31">
        <f t="shared" ref="D32:E32" si="9">D31-C31</f>
        <v>-2.5599999999999987</v>
      </c>
      <c r="E32" s="31">
        <f t="shared" si="9"/>
        <v>-18.84</v>
      </c>
    </row>
    <row r="33" spans="1:5" x14ac:dyDescent="0.45">
      <c r="B33" s="4"/>
      <c r="C33" s="6"/>
    </row>
    <row r="34" spans="1:5" x14ac:dyDescent="0.45">
      <c r="A34" s="1" t="s">
        <v>3</v>
      </c>
      <c r="B34" s="4"/>
      <c r="C34" s="4"/>
      <c r="D34" s="4"/>
      <c r="E34" s="4"/>
    </row>
    <row r="35" spans="1:5" x14ac:dyDescent="0.45">
      <c r="A35" s="1"/>
      <c r="B35" s="4"/>
      <c r="C35" s="4"/>
      <c r="D35" s="4"/>
      <c r="E35" s="4"/>
    </row>
    <row r="36" spans="1:5" x14ac:dyDescent="0.45">
      <c r="A36" t="s">
        <v>35</v>
      </c>
      <c r="B36" s="10">
        <v>350</v>
      </c>
      <c r="C36" s="4"/>
      <c r="D36" s="4"/>
      <c r="E36" s="4"/>
    </row>
    <row r="37" spans="1:5" x14ac:dyDescent="0.45">
      <c r="A37" t="s">
        <v>36</v>
      </c>
      <c r="B37" s="9">
        <v>0.15</v>
      </c>
      <c r="C37" s="4"/>
      <c r="D37" s="4"/>
      <c r="E37" s="4"/>
    </row>
    <row r="38" spans="1:5" x14ac:dyDescent="0.45">
      <c r="A38" t="s">
        <v>17</v>
      </c>
      <c r="B38" s="9">
        <v>0.4</v>
      </c>
      <c r="C38" s="4"/>
      <c r="D38" s="4"/>
      <c r="E38" s="4"/>
    </row>
    <row r="39" spans="1:5" x14ac:dyDescent="0.45">
      <c r="A39" t="s">
        <v>25</v>
      </c>
      <c r="B39" s="9">
        <v>0.38</v>
      </c>
      <c r="C39" s="4"/>
      <c r="D39" s="4"/>
      <c r="E39" s="4"/>
    </row>
    <row r="40" spans="1:5" x14ac:dyDescent="0.45">
      <c r="A40" t="s">
        <v>26</v>
      </c>
      <c r="B40" s="10">
        <v>7</v>
      </c>
      <c r="C40" s="4"/>
      <c r="D40" s="4"/>
      <c r="E40" s="4"/>
    </row>
    <row r="41" spans="1:5" x14ac:dyDescent="0.45">
      <c r="A41" t="s">
        <v>29</v>
      </c>
      <c r="B41" s="9">
        <v>0.4</v>
      </c>
      <c r="C41" s="4"/>
      <c r="D41" s="4"/>
      <c r="E41" s="4"/>
    </row>
    <row r="42" spans="1:5" x14ac:dyDescent="0.45">
      <c r="A42" s="1"/>
      <c r="B42" s="4"/>
      <c r="C42" s="4"/>
      <c r="D42" s="4"/>
      <c r="E42" s="4"/>
    </row>
    <row r="43" spans="1:5" ht="14.65" thickBot="1" x14ac:dyDescent="0.5">
      <c r="A43" s="2" t="s">
        <v>1</v>
      </c>
      <c r="B43" s="3">
        <v>2012</v>
      </c>
      <c r="C43" s="2">
        <v>2013</v>
      </c>
      <c r="D43" s="3">
        <v>2014</v>
      </c>
      <c r="E43" s="2">
        <v>2015</v>
      </c>
    </row>
    <row r="44" spans="1:5" x14ac:dyDescent="0.45">
      <c r="A44" s="13"/>
      <c r="B44" s="1"/>
      <c r="C44" s="13"/>
      <c r="D44" s="1"/>
      <c r="E44" s="13"/>
    </row>
    <row r="45" spans="1:5" x14ac:dyDescent="0.45">
      <c r="A45" s="14" t="s">
        <v>43</v>
      </c>
      <c r="B45" s="1"/>
      <c r="C45" s="16">
        <v>0.12</v>
      </c>
      <c r="D45" s="17">
        <v>0.1</v>
      </c>
      <c r="E45" s="16">
        <v>0.08</v>
      </c>
    </row>
    <row r="46" spans="1:5" x14ac:dyDescent="0.45">
      <c r="B46" s="4"/>
      <c r="C46" s="4"/>
      <c r="D46" s="4"/>
      <c r="E46" s="4"/>
    </row>
    <row r="47" spans="1:5" x14ac:dyDescent="0.45">
      <c r="A47" t="s">
        <v>35</v>
      </c>
      <c r="B47" s="4"/>
      <c r="C47" s="4">
        <f>B36</f>
        <v>350</v>
      </c>
      <c r="D47" s="4">
        <f>C47*(1+$B$37)</f>
        <v>402.49999999999994</v>
      </c>
      <c r="E47" s="4">
        <f>D47*(1+$B$37)</f>
        <v>462.87499999999989</v>
      </c>
    </row>
    <row r="48" spans="1:5" x14ac:dyDescent="0.45">
      <c r="A48" t="s">
        <v>37</v>
      </c>
      <c r="C48" s="9">
        <v>0.15</v>
      </c>
      <c r="D48" s="9">
        <v>0.18</v>
      </c>
      <c r="E48" s="9">
        <v>0.2</v>
      </c>
    </row>
    <row r="49" spans="1:5" x14ac:dyDescent="0.45">
      <c r="C49" s="15"/>
      <c r="D49" s="15"/>
      <c r="E49" s="15"/>
    </row>
    <row r="50" spans="1:5" x14ac:dyDescent="0.45">
      <c r="A50" t="s">
        <v>38</v>
      </c>
      <c r="C50" s="19">
        <f>C47*C48</f>
        <v>52.5</v>
      </c>
      <c r="D50" s="19">
        <f t="shared" ref="D50:E50" si="10">D47*D48</f>
        <v>72.449999999999989</v>
      </c>
      <c r="E50" s="19">
        <f t="shared" si="10"/>
        <v>92.574999999999989</v>
      </c>
    </row>
    <row r="51" spans="1:5" ht="16.5" x14ac:dyDescent="0.75">
      <c r="A51" t="s">
        <v>39</v>
      </c>
      <c r="C51" s="20">
        <f>-$B$38*C50</f>
        <v>-21</v>
      </c>
      <c r="D51" s="20">
        <f t="shared" ref="D51:E51" si="11">-$B$38*D50</f>
        <v>-28.979999999999997</v>
      </c>
      <c r="E51" s="20">
        <f t="shared" si="11"/>
        <v>-37.029999999999994</v>
      </c>
    </row>
    <row r="52" spans="1:5" x14ac:dyDescent="0.45">
      <c r="A52" t="s">
        <v>4</v>
      </c>
      <c r="C52" s="19">
        <f>C50+C51</f>
        <v>31.5</v>
      </c>
      <c r="D52" s="19">
        <f t="shared" ref="D52:E52" si="12">D50+D51</f>
        <v>43.469999999999992</v>
      </c>
      <c r="E52" s="19">
        <f t="shared" si="12"/>
        <v>55.544999999999995</v>
      </c>
    </row>
    <row r="53" spans="1:5" ht="16.5" x14ac:dyDescent="0.75">
      <c r="A53" t="s">
        <v>5</v>
      </c>
      <c r="B53" s="4"/>
      <c r="C53" s="20">
        <f>-$B$39*C52</f>
        <v>-11.97</v>
      </c>
      <c r="D53" s="20">
        <f>-$B$39*D52</f>
        <v>-16.518599999999996</v>
      </c>
      <c r="E53" s="20">
        <f>-$B$39*E52</f>
        <v>-21.107099999999999</v>
      </c>
    </row>
    <row r="54" spans="1:5" x14ac:dyDescent="0.45">
      <c r="A54" t="s">
        <v>27</v>
      </c>
      <c r="B54" s="4"/>
      <c r="C54" s="19">
        <f>C52+C53</f>
        <v>19.53</v>
      </c>
      <c r="D54" s="19">
        <f t="shared" ref="D54:E54" si="13">D52+D53</f>
        <v>26.951399999999996</v>
      </c>
      <c r="E54" s="19">
        <f t="shared" si="13"/>
        <v>34.437899999999999</v>
      </c>
    </row>
    <row r="55" spans="1:5" x14ac:dyDescent="0.45">
      <c r="A55" t="s">
        <v>6</v>
      </c>
      <c r="B55" s="4"/>
      <c r="C55" s="19">
        <f>-C8</f>
        <v>-1.6</v>
      </c>
      <c r="D55" s="19">
        <f>-D8</f>
        <v>-2.56</v>
      </c>
      <c r="E55" s="19">
        <f>-E8</f>
        <v>-1.52</v>
      </c>
    </row>
    <row r="56" spans="1:5" x14ac:dyDescent="0.45">
      <c r="A56" t="s">
        <v>7</v>
      </c>
      <c r="B56" s="4"/>
      <c r="C56" s="21">
        <f>-C45*C52</f>
        <v>-3.78</v>
      </c>
      <c r="D56" s="21">
        <f t="shared" ref="D56:E56" si="14">-D45*D52</f>
        <v>-4.3469999999999995</v>
      </c>
      <c r="E56" s="21">
        <f t="shared" si="14"/>
        <v>-4.4436</v>
      </c>
    </row>
    <row r="57" spans="1:5" x14ac:dyDescent="0.45">
      <c r="A57" t="s">
        <v>28</v>
      </c>
      <c r="B57" s="4"/>
      <c r="C57" s="22">
        <v>-3</v>
      </c>
      <c r="D57" s="22">
        <v>-2</v>
      </c>
      <c r="E57" s="22">
        <v>-2</v>
      </c>
    </row>
    <row r="58" spans="1:5" x14ac:dyDescent="0.45">
      <c r="A58" t="s">
        <v>40</v>
      </c>
      <c r="B58" s="25">
        <f>-50</f>
        <v>-50</v>
      </c>
      <c r="C58" s="23">
        <v>0</v>
      </c>
      <c r="D58" s="23">
        <v>0</v>
      </c>
      <c r="E58" s="23">
        <v>0</v>
      </c>
    </row>
    <row r="59" spans="1:5" x14ac:dyDescent="0.45">
      <c r="A59" t="s">
        <v>31</v>
      </c>
      <c r="B59" s="19">
        <v>0</v>
      </c>
      <c r="C59" s="23">
        <v>0</v>
      </c>
      <c r="D59" s="23">
        <v>0</v>
      </c>
      <c r="E59" s="23">
        <f>E14</f>
        <v>2.3200000000000003</v>
      </c>
    </row>
    <row r="60" spans="1:5" ht="16.5" x14ac:dyDescent="0.75">
      <c r="A60" t="s">
        <v>32</v>
      </c>
      <c r="B60" s="20">
        <v>0</v>
      </c>
      <c r="C60" s="24">
        <v>0</v>
      </c>
      <c r="D60" s="24">
        <v>0</v>
      </c>
      <c r="E60" s="24">
        <f>-E14</f>
        <v>-2.3200000000000003</v>
      </c>
    </row>
    <row r="61" spans="1:5" x14ac:dyDescent="0.45">
      <c r="A61" t="s">
        <v>49</v>
      </c>
      <c r="B61" s="19">
        <f>SUM(B54:B60)</f>
        <v>-50</v>
      </c>
      <c r="C61" s="19">
        <f>SUM(C54:C60)</f>
        <v>11.15</v>
      </c>
      <c r="D61" s="19">
        <f>SUM(D54:D60)</f>
        <v>18.044399999999996</v>
      </c>
      <c r="E61" s="19">
        <f>SUM(E54:E60)</f>
        <v>26.474299999999996</v>
      </c>
    </row>
    <row r="62" spans="1:5" ht="16.5" x14ac:dyDescent="0.75">
      <c r="A62" t="s">
        <v>30</v>
      </c>
      <c r="B62" s="20">
        <f>-$B$41*B61</f>
        <v>20</v>
      </c>
      <c r="C62" s="20">
        <f>-$B$41*C61</f>
        <v>-4.46</v>
      </c>
      <c r="D62" s="20">
        <f>-$B$41*D61</f>
        <v>-7.2177599999999984</v>
      </c>
      <c r="E62" s="20">
        <f>-$B$41*E61</f>
        <v>-10.58972</v>
      </c>
    </row>
    <row r="63" spans="1:5" x14ac:dyDescent="0.45">
      <c r="A63" t="s">
        <v>50</v>
      </c>
      <c r="B63" s="19">
        <f>B61+B62</f>
        <v>-30</v>
      </c>
      <c r="C63" s="19">
        <f>C61+C62</f>
        <v>6.69</v>
      </c>
      <c r="D63" s="19">
        <f t="shared" ref="D63:E63" si="15">D61+D62</f>
        <v>10.826639999999998</v>
      </c>
      <c r="E63" s="19">
        <f t="shared" si="15"/>
        <v>15.884579999999996</v>
      </c>
    </row>
    <row r="64" spans="1:5" x14ac:dyDescent="0.45">
      <c r="B64" s="4"/>
      <c r="C64" s="4"/>
      <c r="D64" s="4"/>
      <c r="E64" s="4"/>
    </row>
    <row r="65" spans="1:7" x14ac:dyDescent="0.45">
      <c r="A65" s="33" t="s">
        <v>13</v>
      </c>
      <c r="B65" s="34"/>
      <c r="C65" s="34"/>
      <c r="D65" s="34"/>
      <c r="E65" s="34"/>
    </row>
    <row r="66" spans="1:7" x14ac:dyDescent="0.45">
      <c r="A66" s="33"/>
      <c r="B66" s="34"/>
      <c r="C66" s="34"/>
      <c r="D66" s="34"/>
      <c r="E66" s="34"/>
    </row>
    <row r="67" spans="1:7" x14ac:dyDescent="0.45">
      <c r="A67" s="35" t="s">
        <v>14</v>
      </c>
      <c r="B67" s="36">
        <v>0.14000000000000001</v>
      </c>
      <c r="C67" s="34"/>
      <c r="D67" s="34"/>
      <c r="E67" s="34"/>
      <c r="F67" s="4"/>
      <c r="G67" s="4"/>
    </row>
    <row r="68" spans="1:7" x14ac:dyDescent="0.45">
      <c r="A68" s="33"/>
      <c r="B68" s="34"/>
      <c r="C68" s="34"/>
      <c r="D68" s="34"/>
      <c r="E68" s="34"/>
    </row>
    <row r="69" spans="1:7" ht="14.65" thickBot="1" x14ac:dyDescent="0.5">
      <c r="A69" s="37" t="s">
        <v>1</v>
      </c>
      <c r="B69" s="38">
        <v>2012</v>
      </c>
      <c r="C69" s="37">
        <v>2013</v>
      </c>
      <c r="D69" s="38">
        <v>2014</v>
      </c>
      <c r="E69" s="37">
        <v>2015</v>
      </c>
    </row>
    <row r="70" spans="1:7" x14ac:dyDescent="0.45">
      <c r="A70" s="35"/>
      <c r="B70" s="34"/>
      <c r="C70" s="34"/>
      <c r="D70" s="34"/>
      <c r="E70" s="34"/>
    </row>
    <row r="71" spans="1:7" x14ac:dyDescent="0.45">
      <c r="A71" s="35" t="s">
        <v>50</v>
      </c>
      <c r="B71" s="39">
        <f>B63</f>
        <v>-30</v>
      </c>
      <c r="C71" s="39">
        <f t="shared" ref="C71:E71" si="16">C63</f>
        <v>6.69</v>
      </c>
      <c r="D71" s="39">
        <f t="shared" si="16"/>
        <v>10.826639999999998</v>
      </c>
      <c r="E71" s="39">
        <f t="shared" si="16"/>
        <v>15.884579999999996</v>
      </c>
    </row>
    <row r="72" spans="1:7" ht="16.5" x14ac:dyDescent="0.75">
      <c r="A72" s="35" t="s">
        <v>52</v>
      </c>
      <c r="B72" s="40">
        <v>0</v>
      </c>
      <c r="C72" s="41">
        <f>-$B$67*B31</f>
        <v>-3.22</v>
      </c>
      <c r="D72" s="41">
        <f>-$B$67*C31</f>
        <v>-2.996</v>
      </c>
      <c r="E72" s="41">
        <f>-$B$67*D31</f>
        <v>-2.6376000000000004</v>
      </c>
    </row>
    <row r="73" spans="1:7" x14ac:dyDescent="0.45">
      <c r="A73" s="35" t="s">
        <v>53</v>
      </c>
      <c r="B73" s="39">
        <f>B71+B72</f>
        <v>-30</v>
      </c>
      <c r="C73" s="39">
        <f t="shared" ref="C73:E73" si="17">C71+C72</f>
        <v>3.47</v>
      </c>
      <c r="D73" s="39">
        <f t="shared" si="17"/>
        <v>7.8306399999999972</v>
      </c>
      <c r="E73" s="39">
        <f t="shared" si="17"/>
        <v>13.246979999999995</v>
      </c>
    </row>
    <row r="74" spans="1:7" x14ac:dyDescent="0.45">
      <c r="A74" s="35" t="s">
        <v>15</v>
      </c>
      <c r="B74" s="42">
        <f>1/(1+$B$67)^(B69-$B$69)</f>
        <v>1</v>
      </c>
      <c r="C74" s="42">
        <f>1/(1+$B$67)^(C69-$B$69)</f>
        <v>0.8771929824561403</v>
      </c>
      <c r="D74" s="42">
        <f>1/(1+$B$67)^(D69-$B$69)</f>
        <v>0.76946752847029842</v>
      </c>
      <c r="E74" s="42">
        <f>1/(1+$B$67)^(E69-$B$69)</f>
        <v>0.67497151620201612</v>
      </c>
    </row>
    <row r="75" spans="1:7" x14ac:dyDescent="0.45">
      <c r="A75" s="35" t="s">
        <v>54</v>
      </c>
      <c r="B75" s="43">
        <f>B73*B74</f>
        <v>-30</v>
      </c>
      <c r="C75" s="43">
        <f t="shared" ref="C75:E75" si="18">C73*C74</f>
        <v>3.0438596491228069</v>
      </c>
      <c r="D75" s="43">
        <f t="shared" si="18"/>
        <v>6.0254232071406557</v>
      </c>
      <c r="E75" s="43">
        <f t="shared" si="18"/>
        <v>8.9413341756977811</v>
      </c>
    </row>
    <row r="76" spans="1:7" x14ac:dyDescent="0.45">
      <c r="A76" s="35" t="s">
        <v>16</v>
      </c>
      <c r="B76" s="43">
        <f>SUM(B75:E75)</f>
        <v>-11.989382968038756</v>
      </c>
      <c r="C76" s="35"/>
      <c r="D76" s="35"/>
      <c r="E76" s="35"/>
    </row>
    <row r="77" spans="1:7" x14ac:dyDescent="0.45">
      <c r="B77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CD22-A3A2-4D4C-990E-26A7FD18636D}">
  <dimension ref="A1:G79"/>
  <sheetViews>
    <sheetView topLeftCell="A2" workbookViewId="0">
      <selection activeCell="M7" sqref="M7"/>
    </sheetView>
  </sheetViews>
  <sheetFormatPr defaultRowHeight="14.25" x14ac:dyDescent="0.45"/>
  <cols>
    <col min="1" max="1" width="35" customWidth="1"/>
  </cols>
  <sheetData>
    <row r="1" spans="1:5" x14ac:dyDescent="0.45">
      <c r="A1" s="1" t="s">
        <v>0</v>
      </c>
    </row>
    <row r="2" spans="1:5" x14ac:dyDescent="0.45">
      <c r="A2" s="1"/>
    </row>
    <row r="3" spans="1:5" x14ac:dyDescent="0.45">
      <c r="A3" t="s">
        <v>21</v>
      </c>
      <c r="B3" s="11">
        <v>8</v>
      </c>
    </row>
    <row r="5" spans="1:5" ht="14.65" thickBot="1" x14ac:dyDescent="0.5">
      <c r="A5" s="2" t="s">
        <v>1</v>
      </c>
      <c r="B5" s="3">
        <v>2012</v>
      </c>
      <c r="C5" s="2">
        <v>2013</v>
      </c>
      <c r="D5" s="3">
        <v>2014</v>
      </c>
      <c r="E5" s="2">
        <v>2015</v>
      </c>
    </row>
    <row r="7" spans="1:5" x14ac:dyDescent="0.45">
      <c r="A7" t="s">
        <v>22</v>
      </c>
      <c r="C7" s="12">
        <v>0.2</v>
      </c>
      <c r="D7" s="12">
        <v>0.32</v>
      </c>
      <c r="E7" s="12">
        <v>0.19</v>
      </c>
    </row>
    <row r="8" spans="1:5" x14ac:dyDescent="0.45">
      <c r="A8" t="s">
        <v>23</v>
      </c>
      <c r="C8" s="19">
        <f>$B$3*C7</f>
        <v>1.6</v>
      </c>
      <c r="D8" s="19">
        <f t="shared" ref="D8:E8" si="0">$B$3*D7</f>
        <v>2.56</v>
      </c>
      <c r="E8" s="19">
        <f t="shared" si="0"/>
        <v>1.52</v>
      </c>
    </row>
    <row r="10" spans="1:5" ht="14.65" thickBot="1" x14ac:dyDescent="0.5">
      <c r="A10" s="2" t="s">
        <v>1</v>
      </c>
      <c r="B10" s="3">
        <v>2012</v>
      </c>
      <c r="C10" s="2">
        <v>2013</v>
      </c>
      <c r="D10" s="3">
        <v>2014</v>
      </c>
      <c r="E10" s="2">
        <v>2015</v>
      </c>
    </row>
    <row r="12" spans="1:5" x14ac:dyDescent="0.45">
      <c r="A12" t="s">
        <v>18</v>
      </c>
      <c r="B12" s="19">
        <f>$B$3</f>
        <v>8</v>
      </c>
      <c r="C12" s="19">
        <f t="shared" ref="C12:E12" si="1">$B$3</f>
        <v>8</v>
      </c>
      <c r="D12" s="19">
        <f t="shared" si="1"/>
        <v>8</v>
      </c>
      <c r="E12" s="19">
        <f t="shared" si="1"/>
        <v>8</v>
      </c>
    </row>
    <row r="13" spans="1:5" ht="16.5" x14ac:dyDescent="0.75">
      <c r="A13" t="s">
        <v>19</v>
      </c>
      <c r="B13" s="20">
        <v>0</v>
      </c>
      <c r="C13" s="20">
        <f>-C8</f>
        <v>-1.6</v>
      </c>
      <c r="D13" s="20">
        <f>C13-D8</f>
        <v>-4.16</v>
      </c>
      <c r="E13" s="20">
        <f t="shared" ref="E13" si="2">D13-E8</f>
        <v>-5.68</v>
      </c>
    </row>
    <row r="14" spans="1:5" x14ac:dyDescent="0.45">
      <c r="A14" t="s">
        <v>20</v>
      </c>
      <c r="B14" s="19">
        <f>B12+B13</f>
        <v>8</v>
      </c>
      <c r="C14" s="19">
        <f>C12+C13</f>
        <v>6.4</v>
      </c>
      <c r="D14" s="19">
        <f t="shared" ref="D14:E14" si="3">D12+D13</f>
        <v>3.84</v>
      </c>
      <c r="E14" s="19">
        <f t="shared" si="3"/>
        <v>2.3200000000000003</v>
      </c>
    </row>
    <row r="15" spans="1:5" x14ac:dyDescent="0.45">
      <c r="B15" s="4"/>
      <c r="C15" s="8"/>
      <c r="D15" s="8"/>
      <c r="E15" s="8"/>
    </row>
    <row r="16" spans="1:5" x14ac:dyDescent="0.45">
      <c r="A16" t="s">
        <v>41</v>
      </c>
      <c r="B16" s="10">
        <v>25</v>
      </c>
      <c r="C16" s="8"/>
      <c r="D16" s="8"/>
      <c r="E16" s="8"/>
    </row>
    <row r="17" spans="1:5" x14ac:dyDescent="0.45">
      <c r="A17" t="s">
        <v>42</v>
      </c>
      <c r="B17" s="10">
        <v>10</v>
      </c>
      <c r="C17" s="8"/>
      <c r="D17" s="8"/>
      <c r="E17" s="8"/>
    </row>
    <row r="18" spans="1:5" x14ac:dyDescent="0.45">
      <c r="B18" s="4"/>
      <c r="C18" s="8"/>
      <c r="D18" s="8"/>
      <c r="E18" s="8"/>
    </row>
    <row r="19" spans="1:5" ht="14.65" thickBot="1" x14ac:dyDescent="0.5">
      <c r="A19" s="2" t="s">
        <v>1</v>
      </c>
      <c r="B19" s="3">
        <v>2012</v>
      </c>
      <c r="C19" s="2">
        <v>2013</v>
      </c>
      <c r="D19" s="3">
        <v>2014</v>
      </c>
      <c r="E19" s="2">
        <v>2015</v>
      </c>
    </row>
    <row r="20" spans="1:5" x14ac:dyDescent="0.45">
      <c r="B20" s="4"/>
      <c r="C20" s="8"/>
      <c r="D20" s="8"/>
      <c r="E20" s="8"/>
    </row>
    <row r="21" spans="1:5" x14ac:dyDescent="0.45">
      <c r="A21" t="s">
        <v>41</v>
      </c>
      <c r="B21" s="4">
        <f>$B$16</f>
        <v>25</v>
      </c>
      <c r="C21" s="4">
        <f t="shared" ref="C21:D21" si="4">$B$16</f>
        <v>25</v>
      </c>
      <c r="D21" s="4">
        <f t="shared" si="4"/>
        <v>25</v>
      </c>
      <c r="E21" s="4">
        <v>0</v>
      </c>
    </row>
    <row r="22" spans="1:5" ht="16.5" x14ac:dyDescent="0.75">
      <c r="A22" t="s">
        <v>24</v>
      </c>
      <c r="B22" s="5">
        <f>-$B$17</f>
        <v>-10</v>
      </c>
      <c r="C22" s="5">
        <f t="shared" ref="C22:D22" si="5">-$B$17</f>
        <v>-10</v>
      </c>
      <c r="D22" s="5">
        <f t="shared" si="5"/>
        <v>-10</v>
      </c>
      <c r="E22" s="5">
        <v>0</v>
      </c>
    </row>
    <row r="23" spans="1:5" x14ac:dyDescent="0.45">
      <c r="A23" t="s">
        <v>2</v>
      </c>
      <c r="B23" s="4">
        <f>B21+B22</f>
        <v>15</v>
      </c>
      <c r="C23" s="4">
        <f t="shared" ref="C23:E23" si="6">C21+C22</f>
        <v>15</v>
      </c>
      <c r="D23" s="4">
        <f t="shared" si="6"/>
        <v>15</v>
      </c>
      <c r="E23" s="4">
        <f t="shared" si="6"/>
        <v>0</v>
      </c>
    </row>
    <row r="24" spans="1:5" x14ac:dyDescent="0.45">
      <c r="B24" s="4"/>
      <c r="C24" s="4"/>
      <c r="D24" s="4"/>
      <c r="E24" s="4"/>
    </row>
    <row r="25" spans="1:5" x14ac:dyDescent="0.45">
      <c r="A25" s="26" t="s">
        <v>45</v>
      </c>
      <c r="B25" s="27"/>
      <c r="C25" s="27"/>
      <c r="D25" s="27"/>
      <c r="E25" s="27"/>
    </row>
    <row r="26" spans="1:5" x14ac:dyDescent="0.45">
      <c r="A26" s="28"/>
      <c r="B26" s="27"/>
      <c r="C26" s="27"/>
      <c r="D26" s="27"/>
      <c r="E26" s="27"/>
    </row>
    <row r="27" spans="1:5" ht="14.65" thickBot="1" x14ac:dyDescent="0.5">
      <c r="A27" s="29" t="s">
        <v>1</v>
      </c>
      <c r="B27" s="30">
        <v>2012</v>
      </c>
      <c r="C27" s="29">
        <v>2013</v>
      </c>
      <c r="D27" s="30">
        <v>2014</v>
      </c>
      <c r="E27" s="29">
        <v>2015</v>
      </c>
    </row>
    <row r="28" spans="1:5" x14ac:dyDescent="0.45">
      <c r="A28" s="28"/>
      <c r="B28" s="27"/>
      <c r="C28" s="27"/>
      <c r="D28" s="27"/>
      <c r="E28" s="27"/>
    </row>
    <row r="29" spans="1:5" x14ac:dyDescent="0.45">
      <c r="A29" s="28" t="s">
        <v>20</v>
      </c>
      <c r="B29" s="31">
        <f>B14</f>
        <v>8</v>
      </c>
      <c r="C29" s="31">
        <f>C14</f>
        <v>6.4</v>
      </c>
      <c r="D29" s="31">
        <f>D14</f>
        <v>3.84</v>
      </c>
      <c r="E29" s="31">
        <v>0</v>
      </c>
    </row>
    <row r="30" spans="1:5" ht="16.5" x14ac:dyDescent="0.75">
      <c r="A30" s="28" t="s">
        <v>46</v>
      </c>
      <c r="B30" s="32">
        <f>B23</f>
        <v>15</v>
      </c>
      <c r="C30" s="32">
        <f t="shared" ref="C30:E30" si="7">C23</f>
        <v>15</v>
      </c>
      <c r="D30" s="32">
        <f t="shared" si="7"/>
        <v>15</v>
      </c>
      <c r="E30" s="32">
        <f t="shared" si="7"/>
        <v>0</v>
      </c>
    </row>
    <row r="31" spans="1:5" x14ac:dyDescent="0.45">
      <c r="A31" s="28" t="s">
        <v>47</v>
      </c>
      <c r="B31" s="31">
        <f>B29+B30</f>
        <v>23</v>
      </c>
      <c r="C31" s="31">
        <f t="shared" ref="C31:E31" si="8">C29+C30</f>
        <v>21.4</v>
      </c>
      <c r="D31" s="31">
        <f t="shared" si="8"/>
        <v>18.84</v>
      </c>
      <c r="E31" s="31">
        <f t="shared" si="8"/>
        <v>0</v>
      </c>
    </row>
    <row r="32" spans="1:5" x14ac:dyDescent="0.45">
      <c r="A32" s="28" t="s">
        <v>48</v>
      </c>
      <c r="B32" s="31">
        <f>B31</f>
        <v>23</v>
      </c>
      <c r="C32" s="31">
        <f>C31-B31</f>
        <v>-1.6000000000000014</v>
      </c>
      <c r="D32" s="31">
        <f t="shared" ref="D32:E32" si="9">D31-C31</f>
        <v>-2.5599999999999987</v>
      </c>
      <c r="E32" s="31">
        <f t="shared" si="9"/>
        <v>-18.84</v>
      </c>
    </row>
    <row r="33" spans="1:5" x14ac:dyDescent="0.45">
      <c r="B33" s="4"/>
      <c r="C33" s="6"/>
    </row>
    <row r="34" spans="1:5" x14ac:dyDescent="0.45">
      <c r="A34" s="1" t="s">
        <v>3</v>
      </c>
      <c r="B34" s="4"/>
      <c r="C34" s="4"/>
      <c r="D34" s="4"/>
      <c r="E34" s="4"/>
    </row>
    <row r="35" spans="1:5" x14ac:dyDescent="0.45">
      <c r="A35" s="1"/>
      <c r="B35" s="4"/>
      <c r="C35" s="4"/>
      <c r="D35" s="4"/>
      <c r="E35" s="4"/>
    </row>
    <row r="36" spans="1:5" x14ac:dyDescent="0.45">
      <c r="A36" t="s">
        <v>35</v>
      </c>
      <c r="B36" s="10">
        <v>350</v>
      </c>
      <c r="C36" s="4"/>
      <c r="D36" s="4"/>
      <c r="E36" s="4"/>
    </row>
    <row r="37" spans="1:5" x14ac:dyDescent="0.45">
      <c r="A37" t="s">
        <v>36</v>
      </c>
      <c r="B37" s="9">
        <v>0.15</v>
      </c>
      <c r="C37" s="4"/>
      <c r="D37" s="4"/>
      <c r="E37" s="4"/>
    </row>
    <row r="38" spans="1:5" x14ac:dyDescent="0.45">
      <c r="A38" t="s">
        <v>17</v>
      </c>
      <c r="B38" s="9">
        <v>0.4</v>
      </c>
      <c r="C38" s="4"/>
      <c r="D38" s="4"/>
      <c r="E38" s="4"/>
    </row>
    <row r="39" spans="1:5" x14ac:dyDescent="0.45">
      <c r="A39" t="s">
        <v>25</v>
      </c>
      <c r="B39" s="9">
        <v>0.38</v>
      </c>
      <c r="C39" s="4"/>
      <c r="D39" s="4"/>
      <c r="E39" s="4"/>
    </row>
    <row r="40" spans="1:5" x14ac:dyDescent="0.45">
      <c r="A40" t="s">
        <v>26</v>
      </c>
      <c r="B40" s="10">
        <v>7</v>
      </c>
      <c r="C40" s="4"/>
      <c r="D40" s="4"/>
      <c r="E40" s="4"/>
    </row>
    <row r="41" spans="1:5" x14ac:dyDescent="0.45">
      <c r="A41" t="s">
        <v>29</v>
      </c>
      <c r="B41" s="9">
        <v>0.4</v>
      </c>
      <c r="C41" s="4"/>
      <c r="D41" s="4"/>
      <c r="E41" s="4"/>
    </row>
    <row r="42" spans="1:5" x14ac:dyDescent="0.45">
      <c r="A42" s="1"/>
      <c r="B42" s="4"/>
      <c r="C42" s="4"/>
      <c r="D42" s="4"/>
      <c r="E42" s="4"/>
    </row>
    <row r="43" spans="1:5" ht="14.65" thickBot="1" x14ac:dyDescent="0.5">
      <c r="A43" s="2" t="s">
        <v>1</v>
      </c>
      <c r="B43" s="3">
        <v>2012</v>
      </c>
      <c r="C43" s="2">
        <v>2013</v>
      </c>
      <c r="D43" s="3">
        <v>2014</v>
      </c>
      <c r="E43" s="2">
        <v>2015</v>
      </c>
    </row>
    <row r="44" spans="1:5" x14ac:dyDescent="0.45">
      <c r="A44" s="13"/>
      <c r="B44" s="1"/>
      <c r="C44" s="13"/>
      <c r="D44" s="1"/>
      <c r="E44" s="13"/>
    </row>
    <row r="45" spans="1:5" x14ac:dyDescent="0.45">
      <c r="A45" s="14" t="s">
        <v>43</v>
      </c>
      <c r="B45" s="1"/>
      <c r="C45" s="16">
        <v>0.12</v>
      </c>
      <c r="D45" s="17">
        <v>0.1</v>
      </c>
      <c r="E45" s="16">
        <v>0.08</v>
      </c>
    </row>
    <row r="46" spans="1:5" x14ac:dyDescent="0.45">
      <c r="B46" s="4"/>
      <c r="C46" s="4"/>
      <c r="D46" s="4"/>
      <c r="E46" s="4"/>
    </row>
    <row r="47" spans="1:5" x14ac:dyDescent="0.45">
      <c r="A47" t="s">
        <v>35</v>
      </c>
      <c r="B47" s="4"/>
      <c r="C47" s="4">
        <f>B36</f>
        <v>350</v>
      </c>
      <c r="D47" s="4">
        <f>C47*(1+$B$37)</f>
        <v>402.49999999999994</v>
      </c>
      <c r="E47" s="4">
        <f>D47*(1+$B$37)</f>
        <v>462.87499999999989</v>
      </c>
    </row>
    <row r="48" spans="1:5" x14ac:dyDescent="0.45">
      <c r="A48" t="s">
        <v>37</v>
      </c>
      <c r="C48" s="9">
        <v>0.15</v>
      </c>
      <c r="D48" s="9">
        <v>0.18</v>
      </c>
      <c r="E48" s="9">
        <v>0.2</v>
      </c>
    </row>
    <row r="49" spans="1:5" x14ac:dyDescent="0.45">
      <c r="C49" s="15"/>
      <c r="D49" s="15"/>
      <c r="E49" s="15"/>
    </row>
    <row r="50" spans="1:5" x14ac:dyDescent="0.45">
      <c r="A50" t="s">
        <v>38</v>
      </c>
      <c r="C50" s="19">
        <f>C47*C48</f>
        <v>52.5</v>
      </c>
      <c r="D50" s="19">
        <f t="shared" ref="D50:E50" si="10">D47*D48</f>
        <v>72.449999999999989</v>
      </c>
      <c r="E50" s="19">
        <f t="shared" si="10"/>
        <v>92.574999999999989</v>
      </c>
    </row>
    <row r="51" spans="1:5" ht="16.5" x14ac:dyDescent="0.75">
      <c r="A51" t="s">
        <v>39</v>
      </c>
      <c r="C51" s="20">
        <f>-$B$38*C50</f>
        <v>-21</v>
      </c>
      <c r="D51" s="20">
        <f t="shared" ref="D51:E51" si="11">-$B$38*D50</f>
        <v>-28.979999999999997</v>
      </c>
      <c r="E51" s="20">
        <f t="shared" si="11"/>
        <v>-37.029999999999994</v>
      </c>
    </row>
    <row r="52" spans="1:5" x14ac:dyDescent="0.45">
      <c r="A52" t="s">
        <v>4</v>
      </c>
      <c r="C52" s="19">
        <f>C50+C51</f>
        <v>31.5</v>
      </c>
      <c r="D52" s="19">
        <f t="shared" ref="D52:E52" si="12">D50+D51</f>
        <v>43.469999999999992</v>
      </c>
      <c r="E52" s="19">
        <f t="shared" si="12"/>
        <v>55.544999999999995</v>
      </c>
    </row>
    <row r="53" spans="1:5" ht="16.5" x14ac:dyDescent="0.75">
      <c r="A53" t="s">
        <v>5</v>
      </c>
      <c r="B53" s="4"/>
      <c r="C53" s="20">
        <f>-$B$39*C52</f>
        <v>-11.97</v>
      </c>
      <c r="D53" s="20">
        <f>-$B$39*D52</f>
        <v>-16.518599999999996</v>
      </c>
      <c r="E53" s="20">
        <f>-$B$39*E52</f>
        <v>-21.107099999999999</v>
      </c>
    </row>
    <row r="54" spans="1:5" x14ac:dyDescent="0.45">
      <c r="A54" t="s">
        <v>27</v>
      </c>
      <c r="B54" s="4"/>
      <c r="C54" s="19">
        <f>C52+C53</f>
        <v>19.53</v>
      </c>
      <c r="D54" s="19">
        <f t="shared" ref="D54:E54" si="13">D52+D53</f>
        <v>26.951399999999996</v>
      </c>
      <c r="E54" s="19">
        <f t="shared" si="13"/>
        <v>34.437899999999999</v>
      </c>
    </row>
    <row r="55" spans="1:5" x14ac:dyDescent="0.45">
      <c r="A55" t="s">
        <v>6</v>
      </c>
      <c r="B55" s="4"/>
      <c r="C55" s="19">
        <f>-C8</f>
        <v>-1.6</v>
      </c>
      <c r="D55" s="19">
        <f>-D8</f>
        <v>-2.56</v>
      </c>
      <c r="E55" s="19">
        <f>-E8</f>
        <v>-1.52</v>
      </c>
    </row>
    <row r="56" spans="1:5" x14ac:dyDescent="0.45">
      <c r="A56" t="s">
        <v>7</v>
      </c>
      <c r="B56" s="4"/>
      <c r="C56" s="21">
        <f>-C45*C52</f>
        <v>-3.78</v>
      </c>
      <c r="D56" s="21">
        <f t="shared" ref="D56:E56" si="14">-D45*D52</f>
        <v>-4.3469999999999995</v>
      </c>
      <c r="E56" s="21">
        <f t="shared" si="14"/>
        <v>-4.4436</v>
      </c>
    </row>
    <row r="57" spans="1:5" x14ac:dyDescent="0.45">
      <c r="A57" t="s">
        <v>28</v>
      </c>
      <c r="B57" s="4"/>
      <c r="C57" s="22">
        <v>-3</v>
      </c>
      <c r="D57" s="22">
        <v>-2</v>
      </c>
      <c r="E57" s="22">
        <v>-2</v>
      </c>
    </row>
    <row r="58" spans="1:5" x14ac:dyDescent="0.45">
      <c r="A58" t="s">
        <v>40</v>
      </c>
      <c r="B58" s="25">
        <f>-50</f>
        <v>-50</v>
      </c>
      <c r="C58" s="23">
        <v>0</v>
      </c>
      <c r="D58" s="23">
        <v>0</v>
      </c>
      <c r="E58" s="23">
        <v>0</v>
      </c>
    </row>
    <row r="59" spans="1:5" x14ac:dyDescent="0.45">
      <c r="A59" t="s">
        <v>31</v>
      </c>
      <c r="B59" s="19">
        <v>0</v>
      </c>
      <c r="C59" s="23">
        <v>0</v>
      </c>
      <c r="D59" s="23">
        <v>0</v>
      </c>
      <c r="E59" s="23">
        <f>E14</f>
        <v>2.3200000000000003</v>
      </c>
    </row>
    <row r="60" spans="1:5" ht="16.5" x14ac:dyDescent="0.75">
      <c r="A60" t="s">
        <v>32</v>
      </c>
      <c r="B60" s="20">
        <v>0</v>
      </c>
      <c r="C60" s="24">
        <v>0</v>
      </c>
      <c r="D60" s="24">
        <v>0</v>
      </c>
      <c r="E60" s="24">
        <f>-E14</f>
        <v>-2.3200000000000003</v>
      </c>
    </row>
    <row r="61" spans="1:5" x14ac:dyDescent="0.45">
      <c r="A61" t="s">
        <v>49</v>
      </c>
      <c r="B61" s="19">
        <f>SUM(B54:B60)</f>
        <v>-50</v>
      </c>
      <c r="C61" s="19">
        <f>SUM(C54:C60)</f>
        <v>11.15</v>
      </c>
      <c r="D61" s="19">
        <f>SUM(D54:D60)</f>
        <v>18.044399999999996</v>
      </c>
      <c r="E61" s="19">
        <f>SUM(E54:E60)</f>
        <v>26.474299999999996</v>
      </c>
    </row>
    <row r="62" spans="1:5" ht="16.5" x14ac:dyDescent="0.75">
      <c r="A62" t="s">
        <v>30</v>
      </c>
      <c r="B62" s="20">
        <f>-$B$41*B61</f>
        <v>20</v>
      </c>
      <c r="C62" s="20">
        <f>-$B$41*C61</f>
        <v>-4.46</v>
      </c>
      <c r="D62" s="20">
        <f>-$B$41*D61</f>
        <v>-7.2177599999999984</v>
      </c>
      <c r="E62" s="20">
        <f>-$B$41*E61</f>
        <v>-10.58972</v>
      </c>
    </row>
    <row r="63" spans="1:5" x14ac:dyDescent="0.45">
      <c r="A63" t="s">
        <v>50</v>
      </c>
      <c r="B63" s="19">
        <f>B61+B62</f>
        <v>-30</v>
      </c>
      <c r="C63" s="19">
        <f>C61+C62</f>
        <v>6.69</v>
      </c>
      <c r="D63" s="19">
        <f t="shared" ref="D63:E63" si="15">D61+D62</f>
        <v>10.826639999999998</v>
      </c>
      <c r="E63" s="19">
        <f t="shared" si="15"/>
        <v>15.884579999999996</v>
      </c>
    </row>
    <row r="64" spans="1:5" x14ac:dyDescent="0.45">
      <c r="B64" s="4"/>
      <c r="C64" s="4"/>
      <c r="D64" s="4"/>
      <c r="E64" s="4"/>
    </row>
    <row r="65" spans="1:7" x14ac:dyDescent="0.45">
      <c r="A65" s="33" t="s">
        <v>13</v>
      </c>
      <c r="B65" s="34"/>
      <c r="C65" s="34"/>
      <c r="D65" s="34"/>
      <c r="E65" s="34"/>
    </row>
    <row r="66" spans="1:7" x14ac:dyDescent="0.45">
      <c r="A66" s="33"/>
      <c r="B66" s="34"/>
      <c r="C66" s="34"/>
      <c r="D66" s="34"/>
      <c r="E66" s="34"/>
    </row>
    <row r="67" spans="1:7" x14ac:dyDescent="0.45">
      <c r="A67" s="35" t="s">
        <v>14</v>
      </c>
      <c r="B67" s="36">
        <v>0.14000000000000001</v>
      </c>
      <c r="C67" s="34"/>
      <c r="D67" s="34"/>
      <c r="E67" s="34"/>
      <c r="F67" s="4"/>
      <c r="G67" s="4"/>
    </row>
    <row r="68" spans="1:7" x14ac:dyDescent="0.45">
      <c r="A68" s="33"/>
      <c r="B68" s="34"/>
      <c r="C68" s="34"/>
      <c r="D68" s="34"/>
      <c r="E68" s="34"/>
    </row>
    <row r="69" spans="1:7" ht="14.65" thickBot="1" x14ac:dyDescent="0.5">
      <c r="A69" s="37" t="s">
        <v>1</v>
      </c>
      <c r="B69" s="38">
        <v>2012</v>
      </c>
      <c r="C69" s="37">
        <v>2013</v>
      </c>
      <c r="D69" s="38">
        <v>2014</v>
      </c>
      <c r="E69" s="37">
        <v>2015</v>
      </c>
    </row>
    <row r="70" spans="1:7" x14ac:dyDescent="0.45">
      <c r="A70" s="35"/>
      <c r="B70" s="34"/>
      <c r="C70" s="34"/>
      <c r="D70" s="34"/>
      <c r="E70" s="34"/>
    </row>
    <row r="71" spans="1:7" x14ac:dyDescent="0.45">
      <c r="A71" s="35" t="s">
        <v>50</v>
      </c>
      <c r="B71" s="39">
        <f>B63</f>
        <v>-30</v>
      </c>
      <c r="C71" s="39">
        <f t="shared" ref="C71:E71" si="16">C63</f>
        <v>6.69</v>
      </c>
      <c r="D71" s="39">
        <f t="shared" si="16"/>
        <v>10.826639999999998</v>
      </c>
      <c r="E71" s="39">
        <f t="shared" si="16"/>
        <v>15.884579999999996</v>
      </c>
    </row>
    <row r="72" spans="1:7" x14ac:dyDescent="0.45">
      <c r="A72" s="44" t="s">
        <v>55</v>
      </c>
      <c r="B72" s="45"/>
      <c r="C72" s="46">
        <f>C71/B31</f>
        <v>0.29086956521739132</v>
      </c>
      <c r="D72" s="46">
        <f t="shared" ref="D72:E72" si="17">D71/C31</f>
        <v>0.50591775700934571</v>
      </c>
      <c r="E72" s="46">
        <f t="shared" si="17"/>
        <v>0.84313057324840746</v>
      </c>
    </row>
    <row r="73" spans="1:7" x14ac:dyDescent="0.45">
      <c r="A73" s="44" t="s">
        <v>56</v>
      </c>
      <c r="B73" s="45"/>
      <c r="C73" s="47">
        <f>-$B$67</f>
        <v>-0.14000000000000001</v>
      </c>
      <c r="D73" s="47">
        <f t="shared" ref="D73:E73" si="18">-$B$67</f>
        <v>-0.14000000000000001</v>
      </c>
      <c r="E73" s="47">
        <f t="shared" si="18"/>
        <v>-0.14000000000000001</v>
      </c>
    </row>
    <row r="74" spans="1:7" x14ac:dyDescent="0.45">
      <c r="A74" s="44" t="s">
        <v>57</v>
      </c>
      <c r="B74" s="45"/>
      <c r="C74" s="48">
        <f>C72+C73</f>
        <v>0.15086956521739131</v>
      </c>
      <c r="D74" s="48">
        <f t="shared" ref="D74:E74" si="19">D72+D73</f>
        <v>0.3659177570093457</v>
      </c>
      <c r="E74" s="48">
        <f t="shared" si="19"/>
        <v>0.70313057324840744</v>
      </c>
    </row>
    <row r="75" spans="1:7" x14ac:dyDescent="0.45">
      <c r="A75" s="44" t="s">
        <v>58</v>
      </c>
      <c r="B75" s="45">
        <f>B71</f>
        <v>-30</v>
      </c>
      <c r="C75" s="45">
        <f>C74*B31</f>
        <v>3.47</v>
      </c>
      <c r="D75" s="45">
        <f t="shared" ref="D75:E75" si="20">D74*C31</f>
        <v>7.8306399999999972</v>
      </c>
      <c r="E75" s="45">
        <f t="shared" si="20"/>
        <v>13.246979999999995</v>
      </c>
    </row>
    <row r="76" spans="1:7" x14ac:dyDescent="0.45">
      <c r="A76" s="35" t="s">
        <v>15</v>
      </c>
      <c r="B76" s="42">
        <f>1/(1+$B$67)^(B69-$B$69)</f>
        <v>1</v>
      </c>
      <c r="C76" s="42">
        <f>1/(1+$B$67)^(C69-$B$69)</f>
        <v>0.8771929824561403</v>
      </c>
      <c r="D76" s="42">
        <f>1/(1+$B$67)^(D69-$B$69)</f>
        <v>0.76946752847029842</v>
      </c>
      <c r="E76" s="42">
        <f>1/(1+$B$67)^(E69-$B$69)</f>
        <v>0.67497151620201612</v>
      </c>
    </row>
    <row r="77" spans="1:7" x14ac:dyDescent="0.45">
      <c r="A77" s="35" t="s">
        <v>54</v>
      </c>
      <c r="B77" s="43">
        <f>B75*B76</f>
        <v>-30</v>
      </c>
      <c r="C77" s="43">
        <f t="shared" ref="C77:E77" si="21">C75*C76</f>
        <v>3.0438596491228069</v>
      </c>
      <c r="D77" s="43">
        <f t="shared" si="21"/>
        <v>6.0254232071406557</v>
      </c>
      <c r="E77" s="43">
        <f t="shared" si="21"/>
        <v>8.9413341756977811</v>
      </c>
    </row>
    <row r="78" spans="1:7" x14ac:dyDescent="0.45">
      <c r="A78" s="35" t="s">
        <v>16</v>
      </c>
      <c r="B78" s="43">
        <f>SUM(B77:E77)</f>
        <v>-11.989382968038756</v>
      </c>
      <c r="C78" s="35"/>
      <c r="D78" s="35"/>
      <c r="E78" s="35"/>
    </row>
    <row r="79" spans="1:7" x14ac:dyDescent="0.45">
      <c r="B7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Persistence</vt:lpstr>
      <vt:lpstr>Persistence Method 2</vt:lpstr>
      <vt:lpstr>Persistence Method 3</vt:lpstr>
      <vt:lpstr>Persistence Method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Kerry Back</cp:lastModifiedBy>
  <dcterms:created xsi:type="dcterms:W3CDTF">2020-10-16T02:07:55Z</dcterms:created>
  <dcterms:modified xsi:type="dcterms:W3CDTF">2023-10-28T17:37:05Z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d61cbde9-0767-4e00-884b-1b73d64ab9e6</vt:lpwstr>
  </property>
</Properties>
</file>