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ate1904="1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erry\repos\mgmt675-2025\docs\assets\"/>
    </mc:Choice>
  </mc:AlternateContent>
  <xr:revisionPtr revIDLastSave="0" documentId="13_ncr:1_{A3BAC565-0927-4DD0-97BD-C699B93F3EDB}" xr6:coauthVersionLast="47" xr6:coauthVersionMax="47" xr10:uidLastSave="{00000000-0000-0000-0000-000000000000}"/>
  <bookViews>
    <workbookView xWindow="0" yWindow="120" windowWidth="20415" windowHeight="12525" tabRatio="954" activeTab="1" xr2:uid="{153AB77F-1B7F-49CE-92EF-98D073999638}"/>
  </bookViews>
  <sheets>
    <sheet name="NOPAT" sheetId="2" r:id="rId1"/>
    <sheet name="Invested Capital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2" l="1"/>
  <c r="F11" i="2"/>
  <c r="G9" i="2"/>
  <c r="F9" i="2"/>
  <c r="F14" i="2"/>
  <c r="F13" i="2" s="1"/>
  <c r="F16" i="2" s="1"/>
  <c r="F17" i="2" s="1"/>
  <c r="F18" i="2" s="1"/>
  <c r="F19" i="2" s="1"/>
  <c r="F22" i="2" s="1"/>
  <c r="G14" i="2"/>
  <c r="G13" i="2" s="1"/>
  <c r="G16" i="2" s="1"/>
  <c r="G27" i="1"/>
  <c r="G31" i="1" s="1"/>
  <c r="G37" i="1" s="1"/>
  <c r="F27" i="1"/>
  <c r="F31" i="1" s="1"/>
  <c r="F37" i="1" s="1"/>
  <c r="G15" i="1"/>
  <c r="G17" i="1" s="1"/>
  <c r="F15" i="1"/>
  <c r="F17" i="1" s="1"/>
  <c r="G12" i="1"/>
  <c r="F12" i="1"/>
  <c r="B27" i="1"/>
  <c r="B31" i="1"/>
  <c r="B37" i="1" s="1"/>
  <c r="C27" i="1"/>
  <c r="C31" i="1" s="1"/>
  <c r="C37" i="1" s="1"/>
  <c r="B15" i="1"/>
  <c r="B17" i="1" s="1"/>
  <c r="C15" i="1"/>
  <c r="C17" i="1"/>
  <c r="C12" i="1"/>
  <c r="C21" i="1" s="1"/>
  <c r="B12" i="1"/>
  <c r="G17" i="2" l="1"/>
  <c r="G21" i="1"/>
  <c r="G40" i="1" s="1"/>
  <c r="F21" i="1"/>
  <c r="F40" i="1" s="1"/>
  <c r="B21" i="1"/>
  <c r="G18" i="2" l="1"/>
  <c r="G19" i="2" s="1"/>
  <c r="G22" i="2" s="1"/>
</calcChain>
</file>

<file path=xl/sharedStrings.xml><?xml version="1.0" encoding="utf-8"?>
<sst xmlns="http://schemas.openxmlformats.org/spreadsheetml/2006/main" count="130" uniqueCount="78">
  <si>
    <t xml:space="preserve">ASSETS </t>
  </si>
  <si>
    <t>Current assets:</t>
  </si>
  <si>
    <t xml:space="preserve">  Accounts receivable</t>
  </si>
  <si>
    <t xml:space="preserve">  Inventories</t>
  </si>
  <si>
    <t xml:space="preserve">    Total current assets</t>
  </si>
  <si>
    <t xml:space="preserve">    Less: accumulated depreciation</t>
  </si>
  <si>
    <t>Other assets</t>
  </si>
  <si>
    <t>Total assets</t>
  </si>
  <si>
    <t>LIABILITIES AND EQUITY</t>
  </si>
  <si>
    <t>Current liabilities:</t>
  </si>
  <si>
    <t xml:space="preserve">  Accounts payable</t>
  </si>
  <si>
    <t xml:space="preserve">  Current maturities of long-term debt</t>
  </si>
  <si>
    <t xml:space="preserve">    Total current liabilities</t>
  </si>
  <si>
    <t>Long-term debt</t>
  </si>
  <si>
    <t>Deferred income taxes</t>
  </si>
  <si>
    <t>Shareholders’ equity</t>
  </si>
  <si>
    <t>Total liabilities and equity</t>
  </si>
  <si>
    <t>Revenues:</t>
  </si>
  <si>
    <t xml:space="preserve">    Total revenues</t>
  </si>
  <si>
    <t>Cost of goods sold</t>
  </si>
  <si>
    <t>Gross profit</t>
  </si>
  <si>
    <t>Expenses:</t>
  </si>
  <si>
    <t xml:space="preserve">    Total expenses</t>
  </si>
  <si>
    <t>Income tax</t>
  </si>
  <si>
    <t>Average number of shares outstanding (millions)</t>
  </si>
  <si>
    <t>Net income per share</t>
  </si>
  <si>
    <t>Earnings after tax (net income)</t>
  </si>
  <si>
    <t xml:space="preserve">  Cash and cash equivalents</t>
  </si>
  <si>
    <t xml:space="preserve">  Prepaid expenses and other</t>
  </si>
  <si>
    <t xml:space="preserve">  Land (property)</t>
  </si>
  <si>
    <t xml:space="preserve">  Plant and equipment (PE)</t>
  </si>
  <si>
    <t>Net PPE</t>
  </si>
  <si>
    <t xml:space="preserve">  Accrued liabilities and income tax</t>
  </si>
  <si>
    <t>Minority interest</t>
  </si>
  <si>
    <t xml:space="preserve">  Net sales</t>
  </si>
  <si>
    <t xml:space="preserve">  Operating, selling, and general and administrative expenses</t>
  </si>
  <si>
    <t xml:space="preserve">  Interest expenses -- net</t>
  </si>
  <si>
    <t xml:space="preserve">  Other income -- net</t>
  </si>
  <si>
    <t>Earnings (income) before taxes and minority interest</t>
  </si>
  <si>
    <t>Earnings (income) before minority interest</t>
  </si>
  <si>
    <t>Earnings from discontinued operations (net of tax)</t>
  </si>
  <si>
    <t>Goodwill</t>
  </si>
  <si>
    <t>Property, plant and equipment (PPE):</t>
  </si>
  <si>
    <t xml:space="preserve">WAL-MART CONSOLIDATED STATEMENTS OF INCOME </t>
  </si>
  <si>
    <t>Fiscal years ended January 31</t>
  </si>
  <si>
    <t>(Amounts in $millions except per share data)</t>
  </si>
  <si>
    <t>WAL-MART CONSOLIDATED BALANCE SHEETS</t>
  </si>
  <si>
    <t>As of January 31</t>
  </si>
  <si>
    <t>(Amounts in $millions)</t>
  </si>
  <si>
    <t>Source: Adapted from 2010 Wal-Mart Annual Report</t>
  </si>
  <si>
    <t xml:space="preserve">  Current assets of discontinued operations</t>
  </si>
  <si>
    <t>Net property under capital leases</t>
  </si>
  <si>
    <t xml:space="preserve">  Short-term borrowings</t>
  </si>
  <si>
    <t xml:space="preserve">  Obligations under capital leases due within one year</t>
  </si>
  <si>
    <t xml:space="preserve">  Current liabilities of discontinued operations</t>
  </si>
  <si>
    <t>Long-term obligations under capital leases</t>
  </si>
  <si>
    <t>Operating assets</t>
  </si>
  <si>
    <t>Operating liabilities</t>
  </si>
  <si>
    <t>Invested capital</t>
  </si>
  <si>
    <t>Net operating profit after taxes</t>
  </si>
  <si>
    <t xml:space="preserve">  SGA</t>
  </si>
  <si>
    <t xml:space="preserve">  Depreciation</t>
  </si>
  <si>
    <t>took out depreciation</t>
  </si>
  <si>
    <t>from statement of cash flows</t>
  </si>
  <si>
    <t>to compute enterprise value</t>
  </si>
  <si>
    <t>don't value discontinued operations</t>
  </si>
  <si>
    <t>subtract minority interest from enterprise value</t>
  </si>
  <si>
    <t>add cash to enterprise value</t>
  </si>
  <si>
    <t>take out debt from enterprise value</t>
  </si>
  <si>
    <t xml:space="preserve">not an actual liability </t>
  </si>
  <si>
    <t>not a liability</t>
  </si>
  <si>
    <t>use same tax to income rate as in income statement</t>
  </si>
  <si>
    <t>ADJUSTED INCOME STATEMENT</t>
  </si>
  <si>
    <t>ADJUSTED BALANCE SHEETS</t>
  </si>
  <si>
    <t>revise</t>
  </si>
  <si>
    <t>leave as is</t>
  </si>
  <si>
    <t>value separately</t>
  </si>
  <si>
    <t xml:space="preserve"> Obligations under capital leases due within one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</si>
</sst>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-* #,##0.00_-;\-* #,##0.00_-;_-* &quot;-&quot;??_-;_-@_-"/>
    <numFmt numFmtId="169" formatCode="_-* #,##0_-;\-* #,##0_-;_-* &quot;-&quot;??_-;_-@_-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9"/>
      <name val="Arial"/>
      <family val="2"/>
    </font>
    <font>
      <u/>
      <sz val="12"/>
      <name val="Arial"/>
      <family val="2"/>
    </font>
    <font>
      <u val="double"/>
      <sz val="12"/>
      <name val="Arial"/>
      <family val="2"/>
    </font>
    <font>
      <sz val="10"/>
      <color theme="1"/>
      <name val="Arial"/>
      <family val="2"/>
    </font>
    <font>
      <u val="singleAccounting"/>
      <sz val="10"/>
      <color theme="1"/>
      <name val="Arial"/>
      <family val="2"/>
    </font>
    <font>
      <u val="doubleAccounting"/>
      <sz val="10"/>
      <color theme="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99FF99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7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169" fontId="8" fillId="0" borderId="1" xfId="1" applyNumberFormat="1" applyFont="1" applyBorder="1"/>
    <xf numFmtId="169" fontId="9" fillId="0" borderId="1" xfId="1" applyNumberFormat="1" applyFont="1" applyBorder="1"/>
    <xf numFmtId="169" fontId="8" fillId="0" borderId="2" xfId="1" applyNumberFormat="1" applyFont="1" applyBorder="1"/>
    <xf numFmtId="164" fontId="8" fillId="0" borderId="1" xfId="2" applyFont="1" applyBorder="1"/>
    <xf numFmtId="169" fontId="8" fillId="0" borderId="3" xfId="1" applyNumberFormat="1" applyFont="1" applyBorder="1"/>
    <xf numFmtId="169" fontId="9" fillId="0" borderId="3" xfId="1" applyNumberFormat="1" applyFont="1" applyBorder="1"/>
    <xf numFmtId="169" fontId="8" fillId="0" borderId="4" xfId="1" applyNumberFormat="1" applyFont="1" applyBorder="1"/>
    <xf numFmtId="169" fontId="10" fillId="0" borderId="3" xfId="1" applyNumberFormat="1" applyFont="1" applyBorder="1"/>
    <xf numFmtId="164" fontId="8" fillId="0" borderId="3" xfId="2" applyFont="1" applyBorder="1"/>
    <xf numFmtId="0" fontId="2" fillId="0" borderId="0" xfId="0" applyFont="1"/>
    <xf numFmtId="0" fontId="4" fillId="0" borderId="0" xfId="0" applyFont="1"/>
    <xf numFmtId="0" fontId="2" fillId="0" borderId="8" xfId="0" applyFont="1" applyBorder="1"/>
    <xf numFmtId="0" fontId="4" fillId="0" borderId="9" xfId="0" applyFont="1" applyBorder="1" applyAlignment="1">
      <alignment horizontal="right" vertical="top" wrapText="1"/>
    </xf>
    <xf numFmtId="0" fontId="4" fillId="0" borderId="10" xfId="0" applyFont="1" applyBorder="1" applyAlignment="1">
      <alignment horizontal="right" vertical="top" wrapText="1"/>
    </xf>
    <xf numFmtId="0" fontId="4" fillId="0" borderId="5" xfId="0" applyFont="1" applyBorder="1" applyAlignment="1">
      <alignment horizontal="justify" vertical="top" wrapText="1"/>
    </xf>
    <xf numFmtId="0" fontId="4" fillId="0" borderId="3" xfId="0" applyFont="1" applyBorder="1" applyAlignment="1">
      <alignment horizontal="right" vertical="top" wrapText="1"/>
    </xf>
    <xf numFmtId="0" fontId="4" fillId="0" borderId="1" xfId="0" applyFont="1" applyBorder="1" applyAlignment="1">
      <alignment horizontal="right" vertical="top" wrapText="1"/>
    </xf>
    <xf numFmtId="37" fontId="2" fillId="0" borderId="0" xfId="0" applyNumberFormat="1" applyFont="1"/>
    <xf numFmtId="0" fontId="5" fillId="0" borderId="6" xfId="0" applyFont="1" applyBorder="1" applyAlignment="1">
      <alignment horizontal="justify" vertical="top" wrapText="1"/>
    </xf>
    <xf numFmtId="0" fontId="4" fillId="0" borderId="4" xfId="0" applyFont="1" applyBorder="1" applyAlignment="1">
      <alignment horizontal="right" vertical="top" wrapText="1"/>
    </xf>
    <xf numFmtId="0" fontId="4" fillId="0" borderId="2" xfId="0" applyFont="1" applyBorder="1" applyAlignment="1">
      <alignment horizontal="right" vertical="top" wrapText="1"/>
    </xf>
    <xf numFmtId="0" fontId="5" fillId="0" borderId="0" xfId="0" applyFont="1" applyAlignment="1">
      <alignment horizontal="justify" vertical="top" wrapText="1"/>
    </xf>
    <xf numFmtId="0" fontId="4" fillId="0" borderId="8" xfId="0" applyFont="1" applyBorder="1" applyAlignment="1">
      <alignment horizontal="justify" vertical="top" wrapText="1"/>
    </xf>
    <xf numFmtId="0" fontId="4" fillId="0" borderId="11" xfId="0" applyFont="1" applyBorder="1" applyAlignment="1">
      <alignment horizontal="right" vertical="top" wrapText="1"/>
    </xf>
    <xf numFmtId="0" fontId="4" fillId="0" borderId="0" xfId="0" applyFont="1" applyAlignment="1">
      <alignment horizontal="right" vertical="top" wrapText="1"/>
    </xf>
    <xf numFmtId="3" fontId="4" fillId="0" borderId="0" xfId="0" applyNumberFormat="1" applyFont="1" applyAlignment="1">
      <alignment vertical="top" wrapText="1"/>
    </xf>
    <xf numFmtId="3" fontId="4" fillId="0" borderId="1" xfId="0" applyNumberFormat="1" applyFont="1" applyBorder="1" applyAlignment="1">
      <alignment vertical="top" wrapText="1"/>
    </xf>
    <xf numFmtId="3" fontId="4" fillId="0" borderId="0" xfId="1" applyNumberFormat="1" applyFont="1" applyBorder="1" applyAlignment="1">
      <alignment vertical="top" wrapText="1"/>
    </xf>
    <xf numFmtId="3" fontId="4" fillId="0" borderId="1" xfId="1" applyNumberFormat="1" applyFont="1" applyBorder="1" applyAlignment="1">
      <alignment vertical="top" wrapText="1"/>
    </xf>
    <xf numFmtId="3" fontId="4" fillId="0" borderId="0" xfId="0" applyNumberFormat="1" applyFont="1" applyAlignment="1">
      <alignment horizontal="right" vertical="top" wrapText="1"/>
    </xf>
    <xf numFmtId="3" fontId="4" fillId="0" borderId="1" xfId="0" applyNumberFormat="1" applyFont="1" applyBorder="1" applyAlignment="1">
      <alignment horizontal="right" vertical="top" wrapText="1"/>
    </xf>
    <xf numFmtId="3" fontId="2" fillId="0" borderId="0" xfId="0" applyNumberFormat="1" applyFont="1"/>
    <xf numFmtId="3" fontId="7" fillId="0" borderId="0" xfId="0" applyNumberFormat="1" applyFont="1" applyAlignment="1">
      <alignment horizontal="right" vertical="top" wrapText="1"/>
    </xf>
    <xf numFmtId="3" fontId="7" fillId="0" borderId="1" xfId="0" applyNumberFormat="1" applyFont="1" applyBorder="1" applyAlignment="1">
      <alignment horizontal="right" vertical="top" wrapText="1"/>
    </xf>
    <xf numFmtId="0" fontId="4" fillId="0" borderId="7" xfId="0" applyFont="1" applyBorder="1" applyAlignment="1">
      <alignment horizontal="right" vertical="top" wrapText="1"/>
    </xf>
    <xf numFmtId="0" fontId="5" fillId="0" borderId="0" xfId="0" applyFont="1" applyAlignment="1">
      <alignment horizontal="left" vertical="top"/>
    </xf>
    <xf numFmtId="43" fontId="2" fillId="0" borderId="0" xfId="0" applyNumberFormat="1" applyFont="1"/>
    <xf numFmtId="0" fontId="11" fillId="0" borderId="5" xfId="0" applyFont="1" applyBorder="1" applyAlignment="1">
      <alignment horizontal="justify" vertical="top" wrapText="1"/>
    </xf>
    <xf numFmtId="165" fontId="4" fillId="0" borderId="0" xfId="1" applyFont="1" applyBorder="1" applyAlignment="1">
      <alignment horizontal="right" vertical="top" wrapText="1"/>
    </xf>
    <xf numFmtId="165" fontId="6" fillId="0" borderId="0" xfId="1" applyFont="1" applyBorder="1" applyAlignment="1">
      <alignment vertical="top" wrapText="1"/>
    </xf>
    <xf numFmtId="165" fontId="6" fillId="0" borderId="1" xfId="1" applyFont="1" applyBorder="1" applyAlignment="1">
      <alignment vertical="top" wrapText="1"/>
    </xf>
    <xf numFmtId="165" fontId="4" fillId="0" borderId="1" xfId="1" applyFont="1" applyBorder="1" applyAlignment="1">
      <alignment vertical="top" wrapText="1"/>
    </xf>
    <xf numFmtId="3" fontId="4" fillId="0" borderId="2" xfId="0" applyNumberFormat="1" applyFont="1" applyBorder="1" applyAlignment="1">
      <alignment horizontal="right" vertical="top" wrapText="1"/>
    </xf>
    <xf numFmtId="3" fontId="4" fillId="0" borderId="7" xfId="0" applyNumberFormat="1" applyFont="1" applyBorder="1" applyAlignment="1">
      <alignment horizontal="right" vertical="top" wrapText="1"/>
    </xf>
    <xf numFmtId="3" fontId="4" fillId="0" borderId="7" xfId="0" applyNumberFormat="1" applyFont="1" applyBorder="1" applyAlignment="1">
      <alignment vertical="top" wrapText="1"/>
    </xf>
    <xf numFmtId="3" fontId="4" fillId="0" borderId="2" xfId="0" applyNumberFormat="1" applyFont="1" applyBorder="1" applyAlignment="1">
      <alignment vertical="top" wrapText="1"/>
    </xf>
    <xf numFmtId="0" fontId="4" fillId="3" borderId="5" xfId="0" applyFont="1" applyFill="1" applyBorder="1" applyAlignment="1">
      <alignment horizontal="justify" vertical="top" wrapText="1"/>
    </xf>
    <xf numFmtId="169" fontId="8" fillId="3" borderId="3" xfId="1" applyNumberFormat="1" applyFont="1" applyFill="1" applyBorder="1"/>
    <xf numFmtId="169" fontId="8" fillId="3" borderId="1" xfId="1" applyNumberFormat="1" applyFont="1" applyFill="1" applyBorder="1"/>
    <xf numFmtId="169" fontId="8" fillId="3" borderId="4" xfId="1" applyNumberFormat="1" applyFont="1" applyFill="1" applyBorder="1"/>
    <xf numFmtId="169" fontId="8" fillId="3" borderId="2" xfId="1" applyNumberFormat="1" applyFont="1" applyFill="1" applyBorder="1"/>
    <xf numFmtId="0" fontId="4" fillId="2" borderId="5" xfId="0" applyFont="1" applyFill="1" applyBorder="1" applyAlignment="1">
      <alignment horizontal="justify" vertical="top" wrapText="1"/>
    </xf>
    <xf numFmtId="169" fontId="8" fillId="2" borderId="3" xfId="1" applyNumberFormat="1" applyFont="1" applyFill="1" applyBorder="1"/>
    <xf numFmtId="169" fontId="8" fillId="2" borderId="1" xfId="1" applyNumberFormat="1" applyFont="1" applyFill="1" applyBorder="1"/>
    <xf numFmtId="169" fontId="9" fillId="2" borderId="3" xfId="1" applyNumberFormat="1" applyFont="1" applyFill="1" applyBorder="1"/>
    <xf numFmtId="169" fontId="9" fillId="2" borderId="1" xfId="1" applyNumberFormat="1" applyFont="1" applyFill="1" applyBorder="1"/>
    <xf numFmtId="0" fontId="2" fillId="2" borderId="0" xfId="0" applyFont="1" applyFill="1"/>
    <xf numFmtId="0" fontId="2" fillId="3" borderId="0" xfId="0" applyFont="1" applyFill="1"/>
    <xf numFmtId="3" fontId="4" fillId="3" borderId="0" xfId="0" applyNumberFormat="1" applyFont="1" applyFill="1" applyAlignment="1">
      <alignment vertical="top" wrapText="1"/>
    </xf>
    <xf numFmtId="3" fontId="4" fillId="3" borderId="1" xfId="0" applyNumberFormat="1" applyFont="1" applyFill="1" applyBorder="1" applyAlignment="1">
      <alignment vertical="top" wrapText="1"/>
    </xf>
    <xf numFmtId="3" fontId="4" fillId="3" borderId="0" xfId="1" applyNumberFormat="1" applyFont="1" applyFill="1" applyBorder="1" applyAlignment="1">
      <alignment vertical="top" wrapText="1"/>
    </xf>
    <xf numFmtId="3" fontId="4" fillId="3" borderId="1" xfId="1" applyNumberFormat="1" applyFont="1" applyFill="1" applyBorder="1" applyAlignment="1">
      <alignment vertical="top" wrapText="1"/>
    </xf>
    <xf numFmtId="3" fontId="4" fillId="3" borderId="0" xfId="0" applyNumberFormat="1" applyFont="1" applyFill="1" applyAlignment="1">
      <alignment horizontal="right" vertical="top" wrapText="1"/>
    </xf>
    <xf numFmtId="3" fontId="4" fillId="3" borderId="1" xfId="0" applyNumberFormat="1" applyFont="1" applyFill="1" applyBorder="1" applyAlignment="1">
      <alignment horizontal="right" vertical="top" wrapText="1"/>
    </xf>
    <xf numFmtId="3" fontId="4" fillId="3" borderId="7" xfId="0" applyNumberFormat="1" applyFont="1" applyFill="1" applyBorder="1" applyAlignment="1">
      <alignment vertical="top" wrapText="1"/>
    </xf>
    <xf numFmtId="3" fontId="4" fillId="3" borderId="2" xfId="0" applyNumberFormat="1" applyFont="1" applyFill="1" applyBorder="1" applyAlignment="1">
      <alignment vertical="top" wrapText="1"/>
    </xf>
    <xf numFmtId="169" fontId="4" fillId="0" borderId="0" xfId="1" applyNumberFormat="1" applyFont="1" applyBorder="1" applyAlignment="1">
      <alignment horizontal="right" vertical="top" wrapText="1"/>
    </xf>
    <xf numFmtId="169" fontId="4" fillId="0" borderId="1" xfId="1" applyNumberFormat="1" applyFont="1" applyBorder="1" applyAlignment="1">
      <alignment horizontal="right" vertical="top" wrapText="1"/>
    </xf>
    <xf numFmtId="169" fontId="9" fillId="0" borderId="3" xfId="1" applyNumberFormat="1" applyFont="1" applyFill="1" applyBorder="1"/>
    <xf numFmtId="169" fontId="9" fillId="0" borderId="1" xfId="1" applyNumberFormat="1" applyFont="1" applyFill="1" applyBorder="1"/>
    <xf numFmtId="169" fontId="10" fillId="2" borderId="3" xfId="1" applyNumberFormat="1" applyFont="1" applyFill="1" applyBorder="1"/>
    <xf numFmtId="169" fontId="10" fillId="2" borderId="1" xfId="1" applyNumberFormat="1" applyFont="1" applyFill="1" applyBorder="1"/>
  </cellXfs>
  <cellStyles count="5">
    <cellStyle name="Comma" xfId="1" builtinId="3"/>
    <cellStyle name="Currency" xfId="2" builtinId="4"/>
    <cellStyle name="Normal" xfId="0" builtinId="0"/>
    <cellStyle name="Normal 2" xfId="3" xr:uid="{02B4C697-1A51-44F9-8D24-9329CD896985}"/>
    <cellStyle name="Percent 2" xfId="4" xr:uid="{C47B276A-39E7-4885-98EE-22E969B3EF20}"/>
  </cellStyles>
  <dxfs count="0"/>
  <tableStyles count="0" defaultTableStyle="TableStyleMedium9" defaultPivotStyle="PivotStyleLight16"/>
  <colors>
    <mruColors>
      <color rgb="FFFFCCCC"/>
      <color rgb="FFFFFF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05275-3300-4696-B2DE-71A878A4C624}">
  <sheetPr codeName="Sheet1"/>
  <dimension ref="A1:H31"/>
  <sheetViews>
    <sheetView workbookViewId="0">
      <selection activeCell="H27" sqref="H27"/>
    </sheetView>
  </sheetViews>
  <sheetFormatPr defaultColWidth="9.1328125" defaultRowHeight="12.75" x14ac:dyDescent="0.35"/>
  <cols>
    <col min="1" max="1" width="54" style="12" customWidth="1"/>
    <col min="2" max="2" width="28.33203125" style="12" customWidth="1"/>
    <col min="3" max="4" width="9.1328125" style="12"/>
    <col min="5" max="5" width="45.6640625" style="12" customWidth="1"/>
    <col min="6" max="16384" width="9.1328125" style="12"/>
  </cols>
  <sheetData>
    <row r="1" spans="1:8" ht="15.75" customHeight="1" x14ac:dyDescent="0.4">
      <c r="A1" s="2" t="s">
        <v>43</v>
      </c>
    </row>
    <row r="2" spans="1:8" ht="15.75" customHeight="1" x14ac:dyDescent="0.4">
      <c r="A2" s="2" t="s">
        <v>44</v>
      </c>
      <c r="E2" s="12" t="s">
        <v>72</v>
      </c>
    </row>
    <row r="3" spans="1:8" ht="13.15" x14ac:dyDescent="0.4">
      <c r="A3" s="2" t="s">
        <v>45</v>
      </c>
    </row>
    <row r="4" spans="1:8" ht="15" x14ac:dyDescent="0.35">
      <c r="A4" s="14"/>
      <c r="B4" s="15">
        <v>2009</v>
      </c>
      <c r="C4" s="16">
        <v>2010</v>
      </c>
      <c r="E4" s="14"/>
      <c r="F4" s="15">
        <v>2009</v>
      </c>
      <c r="G4" s="16">
        <v>2010</v>
      </c>
    </row>
    <row r="5" spans="1:8" ht="15" customHeight="1" x14ac:dyDescent="0.35">
      <c r="A5" s="17"/>
      <c r="B5" s="18"/>
      <c r="C5" s="19"/>
      <c r="E5" s="17"/>
      <c r="F5" s="18"/>
      <c r="G5" s="19"/>
    </row>
    <row r="6" spans="1:8" ht="15" customHeight="1" x14ac:dyDescent="0.35">
      <c r="A6" s="17" t="s">
        <v>17</v>
      </c>
      <c r="B6" s="18"/>
      <c r="C6" s="19"/>
      <c r="E6" s="17" t="s">
        <v>17</v>
      </c>
      <c r="F6" s="18"/>
      <c r="G6" s="19"/>
    </row>
    <row r="7" spans="1:8" ht="15" customHeight="1" x14ac:dyDescent="0.35">
      <c r="A7" s="49" t="s">
        <v>34</v>
      </c>
      <c r="B7" s="50">
        <v>401087</v>
      </c>
      <c r="C7" s="51">
        <v>405046</v>
      </c>
      <c r="E7" s="17" t="s">
        <v>34</v>
      </c>
      <c r="F7" s="7">
        <v>401087</v>
      </c>
      <c r="G7" s="3">
        <v>405046</v>
      </c>
    </row>
    <row r="8" spans="1:8" ht="15" customHeight="1" x14ac:dyDescent="0.65">
      <c r="A8" s="17" t="s">
        <v>37</v>
      </c>
      <c r="B8" s="71">
        <v>3287</v>
      </c>
      <c r="C8" s="72">
        <v>3168</v>
      </c>
      <c r="E8" s="17" t="s">
        <v>37</v>
      </c>
      <c r="F8" s="7">
        <v>0</v>
      </c>
      <c r="G8" s="7">
        <v>0</v>
      </c>
    </row>
    <row r="9" spans="1:8" ht="15" customHeight="1" x14ac:dyDescent="0.35">
      <c r="A9" s="17" t="s">
        <v>18</v>
      </c>
      <c r="B9" s="7">
        <v>404374</v>
      </c>
      <c r="C9" s="3">
        <v>408214</v>
      </c>
      <c r="E9" s="17" t="s">
        <v>18</v>
      </c>
      <c r="F9" s="7">
        <f>F7</f>
        <v>401087</v>
      </c>
      <c r="G9" s="7">
        <f>G7</f>
        <v>405046</v>
      </c>
    </row>
    <row r="10" spans="1:8" ht="15" customHeight="1" x14ac:dyDescent="0.35">
      <c r="A10" s="49" t="s">
        <v>19</v>
      </c>
      <c r="B10" s="52">
        <v>304056</v>
      </c>
      <c r="C10" s="53">
        <v>304657</v>
      </c>
      <c r="E10" s="17" t="s">
        <v>19</v>
      </c>
      <c r="F10" s="9">
        <v>304056</v>
      </c>
      <c r="G10" s="5">
        <v>304657</v>
      </c>
    </row>
    <row r="11" spans="1:8" ht="15" customHeight="1" x14ac:dyDescent="0.35">
      <c r="A11" s="17" t="s">
        <v>20</v>
      </c>
      <c r="B11" s="7">
        <v>100318</v>
      </c>
      <c r="C11" s="3">
        <v>103557</v>
      </c>
      <c r="E11" s="17" t="s">
        <v>20</v>
      </c>
      <c r="F11" s="7">
        <f>F9-F10</f>
        <v>97031</v>
      </c>
      <c r="G11" s="7">
        <f>G9-G10</f>
        <v>100389</v>
      </c>
    </row>
    <row r="12" spans="1:8" ht="15" customHeight="1" x14ac:dyDescent="0.35">
      <c r="A12" s="17" t="s">
        <v>21</v>
      </c>
      <c r="B12" s="7"/>
      <c r="C12" s="3"/>
      <c r="E12" s="17" t="s">
        <v>21</v>
      </c>
      <c r="F12" s="7"/>
      <c r="G12" s="3"/>
    </row>
    <row r="13" spans="1:8" ht="15" customHeight="1" x14ac:dyDescent="0.4">
      <c r="A13" s="54" t="s">
        <v>35</v>
      </c>
      <c r="B13" s="55">
        <v>77520</v>
      </c>
      <c r="C13" s="56">
        <v>79607</v>
      </c>
      <c r="E13" s="17" t="s">
        <v>60</v>
      </c>
      <c r="F13" s="7" t="e">
        <f>B13-F14</f>
        <v>#REF!</v>
      </c>
      <c r="G13" s="7" t="e">
        <f>C13-G14</f>
        <v>#REF!</v>
      </c>
      <c r="H13" s="13" t="s">
        <v>62</v>
      </c>
    </row>
    <row r="14" spans="1:8" ht="15" customHeight="1" x14ac:dyDescent="0.65">
      <c r="A14" s="17" t="s">
        <v>36</v>
      </c>
      <c r="B14" s="8">
        <v>1900</v>
      </c>
      <c r="C14" s="4">
        <v>1884</v>
      </c>
      <c r="E14" s="17" t="s">
        <v>61</v>
      </c>
      <c r="F14" s="7" t="e">
        <f>#REF!</f>
        <v>#REF!</v>
      </c>
      <c r="G14" s="7" t="e">
        <f>#REF!</f>
        <v>#REF!</v>
      </c>
      <c r="H14" s="13" t="s">
        <v>63</v>
      </c>
    </row>
    <row r="15" spans="1:8" ht="15" customHeight="1" x14ac:dyDescent="0.65">
      <c r="A15" s="17" t="s">
        <v>22</v>
      </c>
      <c r="B15" s="8">
        <v>79420</v>
      </c>
      <c r="C15" s="4">
        <v>81491</v>
      </c>
      <c r="E15" s="17" t="s">
        <v>36</v>
      </c>
      <c r="F15" s="8">
        <v>0</v>
      </c>
      <c r="G15" s="8">
        <v>0</v>
      </c>
      <c r="H15" s="13" t="s">
        <v>64</v>
      </c>
    </row>
    <row r="16" spans="1:8" ht="15" customHeight="1" x14ac:dyDescent="0.65">
      <c r="A16" s="17" t="s">
        <v>38</v>
      </c>
      <c r="B16" s="7">
        <v>20898</v>
      </c>
      <c r="C16" s="3">
        <v>22066</v>
      </c>
      <c r="D16" s="20"/>
      <c r="E16" s="17" t="s">
        <v>22</v>
      </c>
      <c r="F16" s="8" t="e">
        <f>F13+F14</f>
        <v>#REF!</v>
      </c>
      <c r="G16" s="8" t="e">
        <f>G13+G14</f>
        <v>#REF!</v>
      </c>
      <c r="H16" s="13"/>
    </row>
    <row r="17" spans="1:8" ht="15" customHeight="1" x14ac:dyDescent="0.65">
      <c r="A17" s="54" t="s">
        <v>23</v>
      </c>
      <c r="B17" s="57">
        <v>7145</v>
      </c>
      <c r="C17" s="58">
        <v>7139</v>
      </c>
      <c r="E17" s="17" t="s">
        <v>38</v>
      </c>
      <c r="F17" s="7" t="e">
        <f>F11-F16</f>
        <v>#REF!</v>
      </c>
      <c r="G17" s="7" t="e">
        <f>G11-G16</f>
        <v>#REF!</v>
      </c>
      <c r="H17" s="13"/>
    </row>
    <row r="18" spans="1:8" ht="15" customHeight="1" x14ac:dyDescent="0.65">
      <c r="A18" s="17" t="s">
        <v>39</v>
      </c>
      <c r="B18" s="7">
        <v>13753</v>
      </c>
      <c r="C18" s="3">
        <v>14927</v>
      </c>
      <c r="E18" s="17" t="s">
        <v>23</v>
      </c>
      <c r="F18" s="8" t="e">
        <f>F17*B17/(B16-B8)</f>
        <v>#REF!</v>
      </c>
      <c r="G18" s="8" t="e">
        <f>G17*C17/(C16-C8)</f>
        <v>#REF!</v>
      </c>
      <c r="H18" s="13" t="s">
        <v>71</v>
      </c>
    </row>
    <row r="19" spans="1:8" ht="15" customHeight="1" x14ac:dyDescent="0.4">
      <c r="A19" s="17" t="s">
        <v>33</v>
      </c>
      <c r="B19" s="7">
        <v>-499</v>
      </c>
      <c r="C19" s="3">
        <v>-513</v>
      </c>
      <c r="D19" s="39"/>
      <c r="E19" s="17" t="s">
        <v>39</v>
      </c>
      <c r="F19" s="3" t="e">
        <f>F17-F18</f>
        <v>#REF!</v>
      </c>
      <c r="G19" s="3" t="e">
        <f>G17-G18</f>
        <v>#REF!</v>
      </c>
      <c r="H19" s="13"/>
    </row>
    <row r="20" spans="1:8" ht="15" customHeight="1" x14ac:dyDescent="0.65">
      <c r="A20" s="17" t="s">
        <v>40</v>
      </c>
      <c r="B20" s="8">
        <v>146</v>
      </c>
      <c r="C20" s="4">
        <v>-79</v>
      </c>
      <c r="E20" s="17" t="s">
        <v>33</v>
      </c>
      <c r="F20" s="7">
        <v>0</v>
      </c>
      <c r="G20" s="3">
        <v>0</v>
      </c>
      <c r="H20" s="13" t="s">
        <v>66</v>
      </c>
    </row>
    <row r="21" spans="1:8" ht="15" customHeight="1" x14ac:dyDescent="0.65">
      <c r="A21" s="54" t="s">
        <v>26</v>
      </c>
      <c r="B21" s="73">
        <v>13400</v>
      </c>
      <c r="C21" s="74">
        <v>14335</v>
      </c>
      <c r="E21" s="17" t="s">
        <v>40</v>
      </c>
      <c r="F21" s="8">
        <v>0</v>
      </c>
      <c r="G21" s="4">
        <v>0</v>
      </c>
      <c r="H21" s="13" t="s">
        <v>65</v>
      </c>
    </row>
    <row r="22" spans="1:8" ht="15" customHeight="1" x14ac:dyDescent="0.5">
      <c r="A22" s="17"/>
      <c r="B22" s="7"/>
      <c r="C22" s="3"/>
      <c r="E22" s="40" t="s">
        <v>59</v>
      </c>
      <c r="F22" s="10" t="e">
        <f>F19</f>
        <v>#REF!</v>
      </c>
      <c r="G22" s="10" t="e">
        <f>G19</f>
        <v>#REF!</v>
      </c>
    </row>
    <row r="23" spans="1:8" ht="15" customHeight="1" x14ac:dyDescent="0.35">
      <c r="A23" s="17" t="s">
        <v>24</v>
      </c>
      <c r="B23" s="7">
        <v>3939</v>
      </c>
      <c r="C23" s="3">
        <v>3866</v>
      </c>
      <c r="E23" s="17"/>
      <c r="F23" s="7"/>
      <c r="G23" s="3"/>
    </row>
    <row r="24" spans="1:8" ht="15" customHeight="1" x14ac:dyDescent="0.35">
      <c r="A24" s="17"/>
      <c r="B24" s="7"/>
      <c r="C24" s="3"/>
      <c r="E24" s="17"/>
      <c r="F24" s="7"/>
      <c r="G24" s="3"/>
    </row>
    <row r="25" spans="1:8" ht="15" customHeight="1" x14ac:dyDescent="0.35">
      <c r="A25" s="17" t="s">
        <v>25</v>
      </c>
      <c r="B25" s="11">
        <v>3.4018786494034017</v>
      </c>
      <c r="C25" s="6">
        <v>3.7079668908432488</v>
      </c>
      <c r="E25" s="17"/>
      <c r="F25" s="11"/>
      <c r="G25" s="6"/>
    </row>
    <row r="26" spans="1:8" ht="15" customHeight="1" x14ac:dyDescent="0.35">
      <c r="A26" s="21"/>
      <c r="B26" s="22"/>
      <c r="C26" s="23"/>
      <c r="E26" s="21"/>
      <c r="F26" s="22"/>
      <c r="G26" s="23"/>
    </row>
    <row r="28" spans="1:8" x14ac:dyDescent="0.35">
      <c r="A28" s="24" t="s">
        <v>49</v>
      </c>
    </row>
    <row r="30" spans="1:8" x14ac:dyDescent="0.35">
      <c r="A30" s="60" t="s">
        <v>75</v>
      </c>
    </row>
    <row r="31" spans="1:8" x14ac:dyDescent="0.35">
      <c r="A31" s="59" t="s">
        <v>74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C2A89-024E-4F2F-A81F-D12DBCB06FCB}">
  <sheetPr codeName="Sheet2"/>
  <dimension ref="A1:I40"/>
  <sheetViews>
    <sheetView tabSelected="1" topLeftCell="A12" workbookViewId="0">
      <selection activeCell="A22" sqref="A22"/>
    </sheetView>
  </sheetViews>
  <sheetFormatPr defaultColWidth="9.6640625" defaultRowHeight="15.75" customHeight="1" x14ac:dyDescent="0.35"/>
  <cols>
    <col min="1" max="1" width="44.53125" style="12" bestFit="1" customWidth="1"/>
    <col min="2" max="4" width="9.6640625" style="12"/>
    <col min="5" max="5" width="45.796875" style="12" customWidth="1"/>
    <col min="6" max="7" width="11.6640625" style="12" bestFit="1" customWidth="1"/>
    <col min="8" max="16384" width="9.6640625" style="12"/>
  </cols>
  <sheetData>
    <row r="1" spans="1:9" ht="15.75" customHeight="1" x14ac:dyDescent="0.4">
      <c r="A1" s="2" t="s">
        <v>46</v>
      </c>
    </row>
    <row r="2" spans="1:9" ht="15.75" customHeight="1" x14ac:dyDescent="0.4">
      <c r="A2" s="2" t="s">
        <v>47</v>
      </c>
      <c r="E2" s="1" t="s">
        <v>73</v>
      </c>
    </row>
    <row r="3" spans="1:9" ht="15.75" customHeight="1" x14ac:dyDescent="0.4">
      <c r="A3" s="2" t="s">
        <v>48</v>
      </c>
    </row>
    <row r="4" spans="1:9" ht="15.75" customHeight="1" x14ac:dyDescent="0.35">
      <c r="A4" s="25"/>
      <c r="B4" s="26">
        <v>2009</v>
      </c>
      <c r="C4" s="16">
        <v>2010</v>
      </c>
      <c r="E4" s="25"/>
      <c r="F4" s="26">
        <v>2009</v>
      </c>
      <c r="G4" s="16">
        <v>2010</v>
      </c>
    </row>
    <row r="5" spans="1:9" ht="15.75" customHeight="1" x14ac:dyDescent="0.35">
      <c r="A5" s="17" t="s">
        <v>0</v>
      </c>
      <c r="B5" s="27"/>
      <c r="C5" s="19"/>
      <c r="E5" s="17" t="s">
        <v>0</v>
      </c>
      <c r="F5" s="27"/>
      <c r="G5" s="19"/>
    </row>
    <row r="6" spans="1:9" ht="15.75" customHeight="1" x14ac:dyDescent="0.35">
      <c r="A6" s="17" t="s">
        <v>1</v>
      </c>
      <c r="B6" s="27"/>
      <c r="C6" s="19"/>
      <c r="E6" s="17" t="s">
        <v>1</v>
      </c>
      <c r="F6" s="27"/>
      <c r="G6" s="19"/>
    </row>
    <row r="7" spans="1:9" ht="15.75" customHeight="1" x14ac:dyDescent="0.4">
      <c r="A7" s="17" t="s">
        <v>27</v>
      </c>
      <c r="B7" s="28">
        <v>7275</v>
      </c>
      <c r="C7" s="29">
        <v>7907</v>
      </c>
      <c r="E7" s="17" t="s">
        <v>27</v>
      </c>
      <c r="F7" s="41">
        <v>0</v>
      </c>
      <c r="G7" s="44">
        <v>0</v>
      </c>
      <c r="H7" s="13" t="s">
        <v>67</v>
      </c>
      <c r="I7" s="13"/>
    </row>
    <row r="8" spans="1:9" ht="15.75" customHeight="1" x14ac:dyDescent="0.4">
      <c r="A8" s="49" t="s">
        <v>2</v>
      </c>
      <c r="B8" s="61">
        <v>3905</v>
      </c>
      <c r="C8" s="62">
        <v>4144</v>
      </c>
      <c r="E8" s="17" t="s">
        <v>2</v>
      </c>
      <c r="F8" s="28">
        <v>3905</v>
      </c>
      <c r="G8" s="29">
        <v>4144</v>
      </c>
      <c r="H8" s="13"/>
      <c r="I8" s="13"/>
    </row>
    <row r="9" spans="1:9" ht="15.75" customHeight="1" x14ac:dyDescent="0.4">
      <c r="A9" s="49" t="s">
        <v>3</v>
      </c>
      <c r="B9" s="63">
        <v>34511</v>
      </c>
      <c r="C9" s="64">
        <v>33160</v>
      </c>
      <c r="E9" s="17" t="s">
        <v>3</v>
      </c>
      <c r="F9" s="30">
        <v>34511</v>
      </c>
      <c r="G9" s="31">
        <v>33160</v>
      </c>
      <c r="H9" s="13"/>
      <c r="I9" s="13"/>
    </row>
    <row r="10" spans="1:9" ht="15.75" customHeight="1" x14ac:dyDescent="0.4">
      <c r="A10" s="49" t="s">
        <v>28</v>
      </c>
      <c r="B10" s="61">
        <v>3063</v>
      </c>
      <c r="C10" s="62">
        <v>2980</v>
      </c>
      <c r="E10" s="17" t="s">
        <v>28</v>
      </c>
      <c r="F10" s="28">
        <v>3063</v>
      </c>
      <c r="G10" s="29">
        <v>2980</v>
      </c>
      <c r="H10" s="13"/>
      <c r="I10" s="13"/>
    </row>
    <row r="11" spans="1:9" ht="15.75" customHeight="1" x14ac:dyDescent="0.4">
      <c r="A11" s="17" t="s">
        <v>50</v>
      </c>
      <c r="B11" s="47">
        <v>195</v>
      </c>
      <c r="C11" s="48">
        <v>140</v>
      </c>
      <c r="E11" s="17" t="s">
        <v>50</v>
      </c>
      <c r="F11" s="42">
        <v>0</v>
      </c>
      <c r="G11" s="43">
        <v>0</v>
      </c>
      <c r="H11" s="13" t="s">
        <v>65</v>
      </c>
      <c r="I11" s="13"/>
    </row>
    <row r="12" spans="1:9" ht="15.75" customHeight="1" x14ac:dyDescent="0.4">
      <c r="A12" s="17" t="s">
        <v>4</v>
      </c>
      <c r="B12" s="32">
        <f>SUM(B7:B11)</f>
        <v>48949</v>
      </c>
      <c r="C12" s="33">
        <f>SUM(C7:C11)</f>
        <v>48331</v>
      </c>
      <c r="E12" s="17" t="s">
        <v>4</v>
      </c>
      <c r="F12" s="32">
        <f>SUM(F7:F11)</f>
        <v>41479</v>
      </c>
      <c r="G12" s="33">
        <f>SUM(G7:G11)</f>
        <v>40284</v>
      </c>
      <c r="H12" s="13"/>
      <c r="I12" s="13"/>
    </row>
    <row r="13" spans="1:9" ht="15.75" customHeight="1" x14ac:dyDescent="0.4">
      <c r="A13" s="17" t="s">
        <v>42</v>
      </c>
      <c r="B13" s="32"/>
      <c r="C13" s="33"/>
      <c r="E13" s="17" t="s">
        <v>42</v>
      </c>
      <c r="F13" s="32"/>
      <c r="G13" s="33"/>
      <c r="H13" s="13"/>
      <c r="I13" s="13"/>
    </row>
    <row r="14" spans="1:9" ht="15.75" customHeight="1" x14ac:dyDescent="0.4">
      <c r="A14" s="49" t="s">
        <v>29</v>
      </c>
      <c r="B14" s="65">
        <v>19852</v>
      </c>
      <c r="C14" s="66">
        <v>22591</v>
      </c>
      <c r="E14" s="17" t="s">
        <v>29</v>
      </c>
      <c r="F14" s="32">
        <v>19852</v>
      </c>
      <c r="G14" s="33">
        <v>22591</v>
      </c>
      <c r="H14" s="13"/>
      <c r="I14" s="13"/>
    </row>
    <row r="15" spans="1:9" ht="15.75" customHeight="1" x14ac:dyDescent="0.4">
      <c r="A15" s="49" t="s">
        <v>30</v>
      </c>
      <c r="B15" s="61">
        <f>73810+29851+2307</f>
        <v>105968</v>
      </c>
      <c r="C15" s="62">
        <f>77452+35450+2355</f>
        <v>115257</v>
      </c>
      <c r="E15" s="17" t="s">
        <v>30</v>
      </c>
      <c r="F15" s="28">
        <f>73810+29851+2307</f>
        <v>105968</v>
      </c>
      <c r="G15" s="29">
        <f>77452+35450+2355</f>
        <v>115257</v>
      </c>
      <c r="H15" s="13"/>
      <c r="I15" s="13"/>
    </row>
    <row r="16" spans="1:9" ht="15.75" customHeight="1" x14ac:dyDescent="0.4">
      <c r="A16" s="49" t="s">
        <v>5</v>
      </c>
      <c r="B16" s="67">
        <v>32964</v>
      </c>
      <c r="C16" s="68">
        <v>38304</v>
      </c>
      <c r="D16" s="34"/>
      <c r="E16" s="17" t="s">
        <v>5</v>
      </c>
      <c r="F16" s="47">
        <v>32964</v>
      </c>
      <c r="G16" s="48">
        <v>38304</v>
      </c>
      <c r="H16" s="13"/>
      <c r="I16" s="13"/>
    </row>
    <row r="17" spans="1:9" ht="15.75" customHeight="1" x14ac:dyDescent="0.4">
      <c r="A17" s="17" t="s">
        <v>31</v>
      </c>
      <c r="B17" s="32">
        <f>B14+B15-B16</f>
        <v>92856</v>
      </c>
      <c r="C17" s="33">
        <f>C14+C15-C16</f>
        <v>99544</v>
      </c>
      <c r="E17" s="17" t="s">
        <v>31</v>
      </c>
      <c r="F17" s="32">
        <f>F14+F15-F16</f>
        <v>92856</v>
      </c>
      <c r="G17" s="33">
        <f>G14+G15-G16</f>
        <v>99544</v>
      </c>
      <c r="H17" s="13"/>
      <c r="I17" s="13"/>
    </row>
    <row r="18" spans="1:9" ht="15.75" customHeight="1" x14ac:dyDescent="0.4">
      <c r="A18" s="49" t="s">
        <v>51</v>
      </c>
      <c r="B18" s="65">
        <v>2797</v>
      </c>
      <c r="C18" s="66">
        <v>2763</v>
      </c>
      <c r="E18" s="17" t="s">
        <v>51</v>
      </c>
      <c r="F18" s="32">
        <v>2797</v>
      </c>
      <c r="G18" s="33">
        <v>2763</v>
      </c>
      <c r="H18" s="13"/>
      <c r="I18" s="13"/>
    </row>
    <row r="19" spans="1:9" ht="15.75" customHeight="1" x14ac:dyDescent="0.4">
      <c r="A19" s="49" t="s">
        <v>41</v>
      </c>
      <c r="B19" s="65">
        <v>15260</v>
      </c>
      <c r="C19" s="66">
        <v>16126</v>
      </c>
      <c r="E19" s="17" t="s">
        <v>41</v>
      </c>
      <c r="F19" s="69">
        <v>15260</v>
      </c>
      <c r="G19" s="70">
        <v>16126</v>
      </c>
      <c r="H19" s="13"/>
      <c r="I19" s="13"/>
    </row>
    <row r="20" spans="1:9" ht="15.75" customHeight="1" x14ac:dyDescent="0.4">
      <c r="A20" s="17" t="s">
        <v>6</v>
      </c>
      <c r="B20" s="46">
        <v>3567</v>
      </c>
      <c r="C20" s="45">
        <v>3942</v>
      </c>
      <c r="E20" s="17" t="s">
        <v>6</v>
      </c>
      <c r="F20" s="41">
        <v>0</v>
      </c>
      <c r="G20" s="41">
        <v>0</v>
      </c>
      <c r="H20" s="13" t="s">
        <v>76</v>
      </c>
      <c r="I20" s="13"/>
    </row>
    <row r="21" spans="1:9" ht="15.75" customHeight="1" x14ac:dyDescent="0.4">
      <c r="A21" s="17" t="s">
        <v>7</v>
      </c>
      <c r="B21" s="35">
        <f>SUM(B17:B20)+B12</f>
        <v>163429</v>
      </c>
      <c r="C21" s="36">
        <f>SUM(C17:C20)+C12</f>
        <v>170706</v>
      </c>
      <c r="E21" s="40" t="s">
        <v>56</v>
      </c>
      <c r="F21" s="35">
        <f>SUM(F17:F20)+F12</f>
        <v>152392</v>
      </c>
      <c r="G21" s="36">
        <f>SUM(G17:G20)+G12</f>
        <v>158717</v>
      </c>
      <c r="H21" s="13"/>
      <c r="I21" s="13"/>
    </row>
    <row r="22" spans="1:9" ht="15.75" customHeight="1" x14ac:dyDescent="0.4">
      <c r="A22" s="17"/>
      <c r="B22" s="32"/>
      <c r="C22" s="33"/>
      <c r="E22" s="17"/>
      <c r="F22" s="32"/>
      <c r="G22" s="33"/>
      <c r="H22" s="13"/>
      <c r="I22" s="13"/>
    </row>
    <row r="23" spans="1:9" ht="15.75" customHeight="1" x14ac:dyDescent="0.4">
      <c r="A23" s="17" t="s">
        <v>8</v>
      </c>
      <c r="B23" s="32"/>
      <c r="C23" s="33"/>
      <c r="E23" s="17" t="s">
        <v>8</v>
      </c>
      <c r="F23" s="32"/>
      <c r="G23" s="33"/>
      <c r="H23" s="13"/>
      <c r="I23" s="13"/>
    </row>
    <row r="24" spans="1:9" ht="15.75" customHeight="1" x14ac:dyDescent="0.4">
      <c r="A24" s="17" t="s">
        <v>9</v>
      </c>
      <c r="B24" s="32"/>
      <c r="C24" s="33"/>
      <c r="E24" s="17" t="s">
        <v>9</v>
      </c>
      <c r="F24" s="32"/>
      <c r="G24" s="33"/>
      <c r="H24" s="13"/>
      <c r="I24" s="13"/>
    </row>
    <row r="25" spans="1:9" ht="15.75" customHeight="1" x14ac:dyDescent="0.4">
      <c r="A25" s="17" t="s">
        <v>52</v>
      </c>
      <c r="B25" s="28">
        <v>1506</v>
      </c>
      <c r="C25" s="29">
        <v>523</v>
      </c>
      <c r="E25" s="17" t="s">
        <v>52</v>
      </c>
      <c r="F25" s="41">
        <v>0</v>
      </c>
      <c r="G25" s="44">
        <v>0</v>
      </c>
      <c r="H25" s="13" t="s">
        <v>68</v>
      </c>
      <c r="I25" s="13"/>
    </row>
    <row r="26" spans="1:9" ht="15.75" customHeight="1" x14ac:dyDescent="0.4">
      <c r="A26" s="49" t="s">
        <v>10</v>
      </c>
      <c r="B26" s="61">
        <v>28849</v>
      </c>
      <c r="C26" s="62">
        <v>30451</v>
      </c>
      <c r="E26" s="17" t="s">
        <v>10</v>
      </c>
      <c r="F26" s="28">
        <v>28849</v>
      </c>
      <c r="G26" s="29">
        <v>30451</v>
      </c>
      <c r="H26" s="13"/>
      <c r="I26" s="13"/>
    </row>
    <row r="27" spans="1:9" ht="15.75" customHeight="1" x14ac:dyDescent="0.4">
      <c r="A27" s="49" t="s">
        <v>32</v>
      </c>
      <c r="B27" s="61">
        <f>18112+677</f>
        <v>18789</v>
      </c>
      <c r="C27" s="62">
        <f>18734+1365</f>
        <v>20099</v>
      </c>
      <c r="E27" s="17" t="s">
        <v>32</v>
      </c>
      <c r="F27" s="28">
        <f>18112+677</f>
        <v>18789</v>
      </c>
      <c r="G27" s="29">
        <f>18734+1365</f>
        <v>20099</v>
      </c>
      <c r="H27" s="13"/>
      <c r="I27" s="13"/>
    </row>
    <row r="28" spans="1:9" ht="15.75" customHeight="1" x14ac:dyDescent="0.4">
      <c r="A28" s="17" t="s">
        <v>11</v>
      </c>
      <c r="B28" s="28">
        <v>5848</v>
      </c>
      <c r="C28" s="29">
        <v>4050</v>
      </c>
      <c r="E28" s="17" t="s">
        <v>11</v>
      </c>
      <c r="F28" s="41">
        <v>0</v>
      </c>
      <c r="G28" s="44">
        <v>0</v>
      </c>
      <c r="H28" s="13" t="s">
        <v>68</v>
      </c>
      <c r="I28" s="13"/>
    </row>
    <row r="29" spans="1:9" ht="15.75" customHeight="1" x14ac:dyDescent="0.4">
      <c r="A29" s="17" t="s">
        <v>77</v>
      </c>
      <c r="B29" s="28">
        <v>315</v>
      </c>
      <c r="C29" s="29">
        <v>346</v>
      </c>
      <c r="E29" s="17" t="s">
        <v>53</v>
      </c>
      <c r="F29" s="41">
        <v>0</v>
      </c>
      <c r="G29" s="44">
        <v>0</v>
      </c>
      <c r="H29" s="13" t="s">
        <v>68</v>
      </c>
      <c r="I29" s="13"/>
    </row>
    <row r="30" spans="1:9" ht="15.75" customHeight="1" x14ac:dyDescent="0.4">
      <c r="A30" s="17" t="s">
        <v>54</v>
      </c>
      <c r="B30" s="47">
        <v>83</v>
      </c>
      <c r="C30" s="48">
        <v>92</v>
      </c>
      <c r="E30" s="17" t="s">
        <v>54</v>
      </c>
      <c r="F30" s="41">
        <v>0</v>
      </c>
      <c r="G30" s="44">
        <v>0</v>
      </c>
      <c r="H30" s="13" t="s">
        <v>65</v>
      </c>
      <c r="I30" s="13"/>
    </row>
    <row r="31" spans="1:9" ht="15.75" customHeight="1" x14ac:dyDescent="0.4">
      <c r="A31" s="17" t="s">
        <v>12</v>
      </c>
      <c r="B31" s="32">
        <f>SUM(B25:B30)</f>
        <v>55390</v>
      </c>
      <c r="C31" s="33">
        <f>SUM(C25:C30)</f>
        <v>55561</v>
      </c>
      <c r="D31" s="34"/>
      <c r="E31" s="17" t="s">
        <v>12</v>
      </c>
      <c r="F31" s="32">
        <f>SUM(F25:F30)</f>
        <v>47638</v>
      </c>
      <c r="G31" s="29">
        <f>SUM(G25:G30)</f>
        <v>50550</v>
      </c>
      <c r="H31" s="13"/>
      <c r="I31" s="13"/>
    </row>
    <row r="32" spans="1:9" ht="15.75" customHeight="1" x14ac:dyDescent="0.4">
      <c r="A32" s="17" t="s">
        <v>13</v>
      </c>
      <c r="B32" s="32">
        <v>31349</v>
      </c>
      <c r="C32" s="33">
        <v>33231</v>
      </c>
      <c r="D32" s="20"/>
      <c r="E32" s="17" t="s">
        <v>13</v>
      </c>
      <c r="F32" s="41">
        <v>0</v>
      </c>
      <c r="G32" s="44">
        <v>0</v>
      </c>
      <c r="H32" s="13" t="s">
        <v>68</v>
      </c>
      <c r="I32" s="13"/>
    </row>
    <row r="33" spans="1:9" ht="15.75" customHeight="1" x14ac:dyDescent="0.4">
      <c r="A33" s="17" t="s">
        <v>55</v>
      </c>
      <c r="B33" s="32">
        <v>3200</v>
      </c>
      <c r="C33" s="33">
        <v>3170</v>
      </c>
      <c r="D33" s="20"/>
      <c r="E33" s="17" t="s">
        <v>55</v>
      </c>
      <c r="F33" s="41">
        <v>0</v>
      </c>
      <c r="G33" s="44">
        <v>0</v>
      </c>
      <c r="H33" s="13" t="s">
        <v>68</v>
      </c>
      <c r="I33" s="13"/>
    </row>
    <row r="34" spans="1:9" ht="15.75" customHeight="1" x14ac:dyDescent="0.4">
      <c r="A34" s="17" t="s">
        <v>14</v>
      </c>
      <c r="B34" s="32">
        <v>6014</v>
      </c>
      <c r="C34" s="33">
        <v>5508</v>
      </c>
      <c r="E34" s="17" t="s">
        <v>14</v>
      </c>
      <c r="F34" s="41">
        <v>0</v>
      </c>
      <c r="G34" s="44">
        <v>0</v>
      </c>
      <c r="H34" s="13" t="s">
        <v>69</v>
      </c>
      <c r="I34" s="13"/>
    </row>
    <row r="35" spans="1:9" ht="15.75" customHeight="1" x14ac:dyDescent="0.4">
      <c r="A35" s="17" t="s">
        <v>33</v>
      </c>
      <c r="B35" s="32">
        <v>397</v>
      </c>
      <c r="C35" s="33">
        <v>307</v>
      </c>
      <c r="E35" s="17" t="s">
        <v>33</v>
      </c>
      <c r="F35" s="41">
        <v>0</v>
      </c>
      <c r="G35" s="44">
        <v>0</v>
      </c>
      <c r="H35" s="13" t="s">
        <v>66</v>
      </c>
      <c r="I35" s="13"/>
    </row>
    <row r="36" spans="1:9" ht="15.75" customHeight="1" x14ac:dyDescent="0.4">
      <c r="A36" s="17" t="s">
        <v>15</v>
      </c>
      <c r="B36" s="46">
        <v>67079</v>
      </c>
      <c r="C36" s="45">
        <v>72929</v>
      </c>
      <c r="E36" s="17" t="s">
        <v>15</v>
      </c>
      <c r="F36" s="41">
        <v>0</v>
      </c>
      <c r="G36" s="44">
        <v>0</v>
      </c>
      <c r="H36" s="13" t="s">
        <v>70</v>
      </c>
      <c r="I36" s="13"/>
    </row>
    <row r="37" spans="1:9" ht="15.75" customHeight="1" x14ac:dyDescent="0.4">
      <c r="A37" s="17" t="s">
        <v>16</v>
      </c>
      <c r="B37" s="35">
        <f>SUM(B31:B36)</f>
        <v>163429</v>
      </c>
      <c r="C37" s="36">
        <f>SUM(C31:C36)</f>
        <v>170706</v>
      </c>
      <c r="D37" s="34"/>
      <c r="E37" s="40" t="s">
        <v>57</v>
      </c>
      <c r="F37" s="35">
        <f>SUM(F31:F36)</f>
        <v>47638</v>
      </c>
      <c r="G37" s="36">
        <f>SUM(G31:G36)</f>
        <v>50550</v>
      </c>
      <c r="H37" s="13"/>
      <c r="I37" s="13"/>
    </row>
    <row r="38" spans="1:9" ht="15.75" customHeight="1" x14ac:dyDescent="0.4">
      <c r="A38" s="21"/>
      <c r="B38" s="37"/>
      <c r="C38" s="23"/>
      <c r="E38" s="21"/>
      <c r="F38" s="37"/>
      <c r="G38" s="23"/>
      <c r="H38" s="13"/>
      <c r="I38" s="13"/>
    </row>
    <row r="40" spans="1:9" ht="15.75" customHeight="1" x14ac:dyDescent="0.35">
      <c r="A40" s="38" t="s">
        <v>49</v>
      </c>
      <c r="E40" s="40" t="s">
        <v>58</v>
      </c>
      <c r="F40" s="32">
        <f>F21-F37</f>
        <v>104754</v>
      </c>
      <c r="G40" s="32">
        <f>G21-G37</f>
        <v>108167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NOPAT</vt:lpstr>
      <vt:lpstr>Invested Capital</vt:lpstr>
    </vt:vector>
  </TitlesOfParts>
  <Company>Ivey Business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Foerster</dc:creator>
  <cp:lastModifiedBy>Kerry Back</cp:lastModifiedBy>
  <cp:lastPrinted>2005-12-22T12:27:48Z</cp:lastPrinted>
  <dcterms:created xsi:type="dcterms:W3CDTF">1999-09-21T12:07:42Z</dcterms:created>
  <dcterms:modified xsi:type="dcterms:W3CDTF">2025-04-22T13:35:45Z</dcterms:modified>
</cp:coreProperties>
</file>