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60" yWindow="2720" windowWidth="29880" windowHeight="11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2" i="1" l="1"/>
  <c r="AA11" i="1"/>
  <c r="AA10" i="1"/>
  <c r="AA9" i="1"/>
  <c r="AA8" i="1"/>
  <c r="AA7" i="1"/>
  <c r="X8" i="1"/>
  <c r="X9" i="1"/>
  <c r="X10" i="1"/>
  <c r="X11" i="1"/>
  <c r="X12" i="1"/>
  <c r="X13" i="1"/>
  <c r="Z8" i="1"/>
  <c r="Y9" i="1"/>
  <c r="Z9" i="1"/>
  <c r="Y10" i="1"/>
  <c r="Z10" i="1"/>
  <c r="Y12" i="1"/>
  <c r="Y11" i="1"/>
  <c r="Z11" i="1"/>
  <c r="Z12" i="1"/>
  <c r="D11" i="1"/>
  <c r="C12" i="1"/>
  <c r="G11" i="1"/>
  <c r="G12" i="1"/>
  <c r="T10" i="1"/>
  <c r="H13" i="1"/>
  <c r="K13" i="1"/>
  <c r="H12" i="1"/>
  <c r="K12" i="1"/>
  <c r="H11" i="1"/>
  <c r="K11" i="1"/>
  <c r="N13" i="1"/>
  <c r="N12" i="1"/>
  <c r="N11" i="1"/>
  <c r="P2" i="1"/>
  <c r="P3" i="1"/>
  <c r="P4" i="1"/>
  <c r="P5" i="1"/>
  <c r="P6" i="1"/>
  <c r="P7" i="1"/>
  <c r="P8" i="1"/>
  <c r="P9" i="1"/>
  <c r="P10" i="1"/>
  <c r="P11" i="1"/>
  <c r="P12" i="1"/>
  <c r="P13" i="1"/>
  <c r="L13" i="1"/>
  <c r="L12" i="1"/>
  <c r="L11" i="1"/>
  <c r="L10" i="1"/>
  <c r="L9" i="1"/>
  <c r="L8" i="1"/>
  <c r="L7" i="1"/>
  <c r="L6" i="1"/>
  <c r="L5" i="1"/>
  <c r="L4" i="1"/>
  <c r="L3" i="1"/>
  <c r="L2" i="1"/>
  <c r="O13" i="1"/>
  <c r="O12" i="1"/>
  <c r="O11" i="1"/>
  <c r="O10" i="1"/>
  <c r="O9" i="1"/>
  <c r="O8" i="1"/>
  <c r="O7" i="1"/>
  <c r="O6" i="1"/>
  <c r="O5" i="1"/>
  <c r="O4" i="1"/>
  <c r="O3" i="1"/>
  <c r="O2" i="1"/>
  <c r="T13" i="1"/>
  <c r="U13" i="1"/>
  <c r="V13" i="1"/>
  <c r="I10" i="1"/>
  <c r="I11" i="1"/>
  <c r="R11" i="1"/>
  <c r="I12" i="1"/>
  <c r="R12" i="1"/>
  <c r="I13" i="1"/>
  <c r="R13" i="1"/>
  <c r="J13" i="1"/>
  <c r="J12" i="1"/>
  <c r="J11" i="1"/>
  <c r="M13" i="1"/>
  <c r="M12" i="1"/>
  <c r="M11" i="1"/>
  <c r="S8" i="1"/>
  <c r="S9" i="1"/>
  <c r="T9" i="1"/>
  <c r="T8" i="1"/>
  <c r="U8" i="1"/>
  <c r="V8" i="1"/>
  <c r="U9" i="1"/>
  <c r="V9" i="1"/>
  <c r="U10" i="1"/>
  <c r="V10" i="1"/>
  <c r="S10" i="1"/>
  <c r="S12" i="1"/>
  <c r="S11" i="1"/>
  <c r="T12" i="1"/>
  <c r="U12" i="1"/>
  <c r="V12" i="1"/>
  <c r="U11" i="1"/>
  <c r="V11" i="1"/>
  <c r="M10" i="1"/>
  <c r="M2" i="1"/>
  <c r="M3" i="1"/>
  <c r="M4" i="1"/>
  <c r="M5" i="1"/>
  <c r="M6" i="1"/>
  <c r="M7" i="1"/>
  <c r="M8" i="1"/>
  <c r="M9" i="1"/>
  <c r="J2" i="1"/>
  <c r="J3" i="1"/>
  <c r="J4" i="1"/>
  <c r="J5" i="1"/>
  <c r="J6" i="1"/>
  <c r="J7" i="1"/>
  <c r="J8" i="1"/>
  <c r="J9" i="1"/>
  <c r="I9" i="1"/>
  <c r="I8" i="1"/>
  <c r="I7" i="1"/>
  <c r="I6" i="1"/>
  <c r="I5" i="1"/>
  <c r="I4" i="1"/>
  <c r="I3" i="1"/>
  <c r="F13" i="1"/>
  <c r="F12" i="1"/>
  <c r="F11" i="1"/>
  <c r="F10" i="1"/>
  <c r="F9" i="1"/>
  <c r="F8" i="1"/>
  <c r="F7" i="1"/>
  <c r="F6" i="1"/>
  <c r="F5" i="1"/>
  <c r="F4" i="1"/>
  <c r="F3" i="1"/>
  <c r="J10" i="1"/>
</calcChain>
</file>

<file path=xl/sharedStrings.xml><?xml version="1.0" encoding="utf-8"?>
<sst xmlns="http://schemas.openxmlformats.org/spreadsheetml/2006/main" count="30" uniqueCount="25">
  <si>
    <t>Ply</t>
  </si>
  <si>
    <t>Unique positions</t>
  </si>
  <si>
    <t>Gzip file</t>
  </si>
  <si>
    <t>Factor</t>
  </si>
  <si>
    <t>Core hours</t>
  </si>
  <si>
    <t>Cluster days</t>
  </si>
  <si>
    <t>Zip ratio</t>
  </si>
  <si>
    <t>In  GB</t>
  </si>
  <si>
    <t>CSV file</t>
  </si>
  <si>
    <t>Temp [GB]</t>
  </si>
  <si>
    <t>Line len</t>
  </si>
  <si>
    <t>Depth</t>
  </si>
  <si>
    <t>Sec/pos</t>
  </si>
  <si>
    <t>Bzip -1 file</t>
  </si>
  <si>
    <t>Uniq</t>
  </si>
  <si>
    <t>26m</t>
  </si>
  <si>
    <t>288m</t>
  </si>
  <si>
    <t>2d</t>
  </si>
  <si>
    <t>20d</t>
  </si>
  <si>
    <t>a(ply)</t>
  </si>
  <si>
    <t>Dups</t>
  </si>
  <si>
    <t>Best</t>
  </si>
  <si>
    <t>Time</t>
  </si>
  <si>
    <t>Dry run Test 294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</si>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</sst>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" fontId="2" fillId="2" borderId="0" xfId="0" applyNumberFormat="1" applyFont="1" applyFill="1"/>
    <xf numFmtId="1" fontId="0" fillId="3" borderId="0" xfId="0" applyNumberFormat="1" applyFill="1"/>
    <xf numFmtId="164" fontId="0" fillId="3" borderId="0" xfId="0" applyNumberFormat="1" applyFill="1"/>
    <xf numFmtId="0" fontId="5" fillId="0" borderId="0" xfId="0" applyFont="1" applyFill="1"/>
    <xf numFmtId="1" fontId="5" fillId="0" borderId="0" xfId="0" applyNumberFormat="1" applyFont="1" applyFill="1"/>
    <xf numFmtId="11" fontId="0" fillId="0" borderId="0" xfId="0" applyNumberFormat="1"/>
    <xf numFmtId="0" fontId="0" fillId="0" borderId="1" xfId="0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5" fillId="0" borderId="0" xfId="0" applyFont="1" applyFill="1" applyBorder="1"/>
    <xf numFmtId="0" fontId="0" fillId="0" borderId="0" xfId="0" applyBorder="1"/>
    <xf numFmtId="164" fontId="0" fillId="0" borderId="0" xfId="0" applyNumberFormat="1" applyBorder="1"/>
    <xf numFmtId="11" fontId="0" fillId="0" borderId="5" xfId="0" applyNumberFormat="1" applyBorder="1"/>
    <xf numFmtId="1" fontId="0" fillId="0" borderId="4" xfId="0" applyNumberFormat="1" applyBorder="1"/>
    <xf numFmtId="1" fontId="5" fillId="0" borderId="0" xfId="0" applyNumberFormat="1" applyFont="1" applyFill="1" applyBorder="1"/>
    <xf numFmtId="164" fontId="6" fillId="4" borderId="0" xfId="120" applyNumberFormat="1" applyBorder="1"/>
    <xf numFmtId="1" fontId="2" fillId="2" borderId="6" xfId="0" applyNumberFormat="1" applyFont="1" applyFill="1" applyBorder="1"/>
    <xf numFmtId="1" fontId="5" fillId="0" borderId="7" xfId="0" applyNumberFormat="1" applyFont="1" applyFill="1" applyBorder="1"/>
    <xf numFmtId="0" fontId="0" fillId="0" borderId="7" xfId="0" applyBorder="1"/>
    <xf numFmtId="164" fontId="0" fillId="0" borderId="7" xfId="0" applyNumberFormat="1" applyBorder="1"/>
    <xf numFmtId="11" fontId="0" fillId="0" borderId="8" xfId="0" applyNumberFormat="1" applyBorder="1"/>
  </cellXfs>
  <cellStyles count="1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Good" xfId="120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W15" sqref="W15"/>
    </sheetView>
  </sheetViews>
  <sheetFormatPr baseColWidth="10" defaultRowHeight="15" x14ac:dyDescent="0"/>
  <cols>
    <col min="1" max="1" width="3.6640625" bestFit="1" customWidth="1"/>
    <col min="2" max="2" width="15.33203125" bestFit="1" customWidth="1"/>
    <col min="3" max="3" width="6.33203125" bestFit="1" customWidth="1"/>
    <col min="4" max="4" width="5.33203125" bestFit="1" customWidth="1"/>
    <col min="5" max="5" width="15" bestFit="1" customWidth="1"/>
    <col min="6" max="6" width="6.33203125" style="2" bestFit="1" customWidth="1"/>
    <col min="7" max="7" width="5.83203125" style="2" bestFit="1" customWidth="1"/>
    <col min="8" max="8" width="16.33203125" customWidth="1"/>
    <col min="9" max="9" width="6.33203125" style="2" bestFit="1" customWidth="1"/>
    <col min="10" max="10" width="7.5" style="2" bestFit="1" customWidth="1"/>
    <col min="11" max="11" width="14.33203125" bestFit="1" customWidth="1"/>
    <col min="12" max="12" width="6.83203125" bestFit="1" customWidth="1"/>
    <col min="13" max="13" width="8" bestFit="1" customWidth="1"/>
    <col min="14" max="14" width="14.33203125" bestFit="1" customWidth="1"/>
    <col min="15" max="15" width="8" bestFit="1" customWidth="1"/>
    <col min="16" max="16" width="6.83203125" bestFit="1" customWidth="1"/>
    <col min="17" max="17" width="5.83203125" bestFit="1" customWidth="1"/>
    <col min="18" max="18" width="9.83203125" bestFit="1" customWidth="1"/>
    <col min="19" max="19" width="5.83203125" customWidth="1"/>
    <col min="20" max="20" width="7.5" bestFit="1" customWidth="1"/>
    <col min="21" max="21" width="10.1640625" bestFit="1" customWidth="1"/>
    <col min="22" max="22" width="11.1640625" bestFit="1" customWidth="1"/>
    <col min="23" max="23" width="18.5" bestFit="1" customWidth="1"/>
    <col min="24" max="24" width="3.1640625" style="13" bestFit="1" customWidth="1"/>
    <col min="25" max="25" width="7.1640625" bestFit="1" customWidth="1"/>
    <col min="26" max="26" width="6.33203125" bestFit="1" customWidth="1"/>
    <col min="27" max="27" width="8.83203125" bestFit="1" customWidth="1"/>
  </cols>
  <sheetData>
    <row r="1" spans="1:27" s="3" customFormat="1">
      <c r="A1" s="3" t="s">
        <v>0</v>
      </c>
      <c r="B1" s="3" t="s">
        <v>19</v>
      </c>
      <c r="C1" s="3" t="s">
        <v>3</v>
      </c>
      <c r="D1" s="3" t="s">
        <v>21</v>
      </c>
      <c r="E1" s="3" t="s">
        <v>1</v>
      </c>
      <c r="F1" s="4" t="s">
        <v>3</v>
      </c>
      <c r="G1" s="4" t="s">
        <v>20</v>
      </c>
      <c r="H1" s="3" t="s">
        <v>8</v>
      </c>
      <c r="I1" s="4" t="s">
        <v>3</v>
      </c>
      <c r="J1" s="4" t="s">
        <v>10</v>
      </c>
      <c r="K1" s="3" t="s">
        <v>2</v>
      </c>
      <c r="L1" s="3" t="s">
        <v>7</v>
      </c>
      <c r="M1" s="3" t="s">
        <v>6</v>
      </c>
      <c r="N1" s="3" t="s">
        <v>13</v>
      </c>
      <c r="O1" s="3" t="s">
        <v>6</v>
      </c>
      <c r="P1" s="3" t="s">
        <v>7</v>
      </c>
      <c r="Q1" s="3" t="s">
        <v>14</v>
      </c>
      <c r="R1" s="3" t="s">
        <v>9</v>
      </c>
      <c r="S1" s="3" t="s">
        <v>11</v>
      </c>
      <c r="T1" s="3" t="s">
        <v>12</v>
      </c>
      <c r="U1" s="3" t="s">
        <v>4</v>
      </c>
      <c r="V1" s="3" t="s">
        <v>5</v>
      </c>
      <c r="W1" s="16" t="s">
        <v>23</v>
      </c>
      <c r="X1" s="17"/>
      <c r="Y1" s="18" t="s">
        <v>22</v>
      </c>
      <c r="Z1" s="18" t="s">
        <v>3</v>
      </c>
      <c r="AA1" s="19" t="s">
        <v>24</v>
      </c>
    </row>
    <row r="2" spans="1:27">
      <c r="A2" s="1">
        <v>0</v>
      </c>
      <c r="B2" s="1"/>
      <c r="C2" s="1"/>
      <c r="D2" s="1"/>
      <c r="E2" s="1">
        <v>1</v>
      </c>
      <c r="H2" s="1">
        <v>55</v>
      </c>
      <c r="J2" s="2">
        <f t="shared" ref="J2:J13" si="0">H2/E2</f>
        <v>55</v>
      </c>
      <c r="K2" s="1">
        <v>58</v>
      </c>
      <c r="L2" s="2">
        <f t="shared" ref="L2:L13" si="1">K2/1000000000</f>
        <v>5.8000000000000003E-8</v>
      </c>
      <c r="M2" s="5">
        <f t="shared" ref="M2:M13" si="2">K2/H2</f>
        <v>1.0545454545454545</v>
      </c>
      <c r="N2" s="1">
        <v>86</v>
      </c>
      <c r="O2" s="5">
        <f t="shared" ref="O2:O13" si="3">N2/H2</f>
        <v>1.5636363636363637</v>
      </c>
      <c r="P2" s="2">
        <f t="shared" ref="P2:P13" si="4">N2/1000000000</f>
        <v>8.6000000000000002E-8</v>
      </c>
      <c r="Q2" s="2"/>
      <c r="R2" s="1"/>
      <c r="S2" s="1"/>
      <c r="T2" s="7"/>
      <c r="U2" s="1"/>
      <c r="V2" s="1"/>
      <c r="W2" s="20"/>
      <c r="X2" s="21"/>
      <c r="Y2" s="22"/>
      <c r="Z2" s="23"/>
      <c r="AA2" s="24"/>
    </row>
    <row r="3" spans="1:27">
      <c r="A3" s="1">
        <v>1</v>
      </c>
      <c r="B3" s="1"/>
      <c r="C3" s="1"/>
      <c r="D3" s="1"/>
      <c r="E3" s="1">
        <v>20</v>
      </c>
      <c r="F3" s="2">
        <f t="shared" ref="C3:F13" si="5">E3/E2</f>
        <v>20</v>
      </c>
      <c r="H3" s="1">
        <v>1134</v>
      </c>
      <c r="I3" s="2">
        <f t="shared" ref="I3:I13" si="6">H3/H2</f>
        <v>20.618181818181817</v>
      </c>
      <c r="J3" s="2">
        <f t="shared" si="0"/>
        <v>56.7</v>
      </c>
      <c r="K3" s="1">
        <v>189</v>
      </c>
      <c r="L3" s="2">
        <f t="shared" si="1"/>
        <v>1.8900000000000001E-7</v>
      </c>
      <c r="M3" s="5">
        <f t="shared" si="2"/>
        <v>0.16666666666666666</v>
      </c>
      <c r="N3" s="1">
        <v>221</v>
      </c>
      <c r="O3" s="5">
        <f t="shared" si="3"/>
        <v>0.19488536155202821</v>
      </c>
      <c r="P3" s="2">
        <f t="shared" si="4"/>
        <v>2.2100000000000001E-7</v>
      </c>
      <c r="Q3" s="2"/>
      <c r="R3" s="1"/>
      <c r="S3" s="1"/>
      <c r="T3" s="7"/>
      <c r="U3" s="1"/>
      <c r="V3" s="1"/>
      <c r="W3" s="20"/>
      <c r="X3" s="21"/>
      <c r="Y3" s="22"/>
      <c r="Z3" s="23"/>
      <c r="AA3" s="24"/>
    </row>
    <row r="4" spans="1:27">
      <c r="A4" s="1">
        <v>2</v>
      </c>
      <c r="B4" s="1"/>
      <c r="C4" s="1"/>
      <c r="D4" s="1"/>
      <c r="E4" s="1">
        <v>400</v>
      </c>
      <c r="F4" s="2">
        <f t="shared" si="5"/>
        <v>20</v>
      </c>
      <c r="H4" s="1">
        <v>23360</v>
      </c>
      <c r="I4" s="2">
        <f t="shared" si="6"/>
        <v>20.599647266313934</v>
      </c>
      <c r="J4" s="2">
        <f t="shared" si="0"/>
        <v>58.4</v>
      </c>
      <c r="K4" s="1">
        <v>1577</v>
      </c>
      <c r="L4" s="2">
        <f t="shared" si="1"/>
        <v>1.5770000000000001E-6</v>
      </c>
      <c r="M4" s="5">
        <f t="shared" si="2"/>
        <v>6.7508561643835618E-2</v>
      </c>
      <c r="N4" s="1">
        <v>1021</v>
      </c>
      <c r="O4" s="5">
        <f t="shared" si="3"/>
        <v>4.370719178082192E-2</v>
      </c>
      <c r="P4" s="2">
        <f t="shared" si="4"/>
        <v>1.0210000000000001E-6</v>
      </c>
      <c r="Q4" s="2"/>
      <c r="R4" s="1"/>
      <c r="S4" s="1"/>
      <c r="T4" s="7"/>
      <c r="U4" s="1"/>
      <c r="V4" s="1"/>
      <c r="W4" s="20"/>
      <c r="X4" s="21"/>
      <c r="Y4" s="22"/>
      <c r="Z4" s="23"/>
      <c r="AA4" s="24"/>
    </row>
    <row r="5" spans="1:27">
      <c r="A5" s="1">
        <v>3</v>
      </c>
      <c r="B5" s="1"/>
      <c r="C5" s="1"/>
      <c r="D5" s="1"/>
      <c r="E5" s="1">
        <v>5362</v>
      </c>
      <c r="F5" s="2">
        <f t="shared" si="5"/>
        <v>13.404999999999999</v>
      </c>
      <c r="H5" s="1">
        <v>318818</v>
      </c>
      <c r="I5" s="2">
        <f t="shared" si="6"/>
        <v>13.648030821917809</v>
      </c>
      <c r="J5" s="2">
        <f t="shared" si="0"/>
        <v>59.458784035807533</v>
      </c>
      <c r="K5" s="1">
        <v>21346</v>
      </c>
      <c r="L5" s="2">
        <f t="shared" si="1"/>
        <v>2.1345999999999999E-5</v>
      </c>
      <c r="M5" s="5">
        <f t="shared" si="2"/>
        <v>6.6953559711183178E-2</v>
      </c>
      <c r="N5" s="1">
        <v>15540</v>
      </c>
      <c r="O5" s="5">
        <f t="shared" si="3"/>
        <v>4.8742542767346887E-2</v>
      </c>
      <c r="P5" s="2">
        <f t="shared" si="4"/>
        <v>1.554E-5</v>
      </c>
      <c r="Q5" s="2"/>
      <c r="R5" s="1"/>
      <c r="S5" s="1"/>
      <c r="T5" s="7"/>
      <c r="U5" s="1"/>
      <c r="V5" s="1"/>
      <c r="W5" s="25"/>
      <c r="X5" s="26"/>
      <c r="Y5" s="22"/>
      <c r="Z5" s="23"/>
      <c r="AA5" s="24"/>
    </row>
    <row r="6" spans="1:27">
      <c r="A6" s="1">
        <v>4</v>
      </c>
      <c r="B6" s="1"/>
      <c r="C6" s="1"/>
      <c r="D6" s="1"/>
      <c r="E6" s="1">
        <v>72078</v>
      </c>
      <c r="F6" s="2">
        <f t="shared" si="5"/>
        <v>13.44237224916076</v>
      </c>
      <c r="H6" s="1">
        <v>4359874</v>
      </c>
      <c r="I6" s="2">
        <f t="shared" si="6"/>
        <v>13.675118719771154</v>
      </c>
      <c r="J6" s="2">
        <f t="shared" si="0"/>
        <v>60.488276589250532</v>
      </c>
      <c r="K6" s="1">
        <v>292700</v>
      </c>
      <c r="L6" s="2">
        <f t="shared" si="1"/>
        <v>2.9270000000000001E-4</v>
      </c>
      <c r="M6" s="5">
        <f t="shared" si="2"/>
        <v>6.7134967661909489E-2</v>
      </c>
      <c r="N6" s="1">
        <v>212830</v>
      </c>
      <c r="O6" s="5">
        <f t="shared" si="3"/>
        <v>4.8815630910434567E-2</v>
      </c>
      <c r="P6" s="2">
        <f t="shared" si="4"/>
        <v>2.1283000000000001E-4</v>
      </c>
      <c r="Q6" s="2"/>
      <c r="R6" s="1"/>
      <c r="S6" s="1"/>
      <c r="T6" s="7"/>
      <c r="U6" s="1"/>
      <c r="V6" s="1"/>
      <c r="W6" s="25"/>
      <c r="X6" s="26"/>
      <c r="Y6" s="22"/>
      <c r="Z6" s="23"/>
      <c r="AA6" s="24"/>
    </row>
    <row r="7" spans="1:27">
      <c r="A7" s="1">
        <v>5</v>
      </c>
      <c r="B7" s="1"/>
      <c r="C7" s="1"/>
      <c r="D7" s="1"/>
      <c r="E7" s="1">
        <v>822518</v>
      </c>
      <c r="F7" s="2">
        <f t="shared" si="5"/>
        <v>11.41149865423569</v>
      </c>
      <c r="H7" s="1">
        <v>50521580</v>
      </c>
      <c r="I7" s="2">
        <f t="shared" si="6"/>
        <v>11.587853226951054</v>
      </c>
      <c r="J7" s="2">
        <f t="shared" si="0"/>
        <v>61.42306916079648</v>
      </c>
      <c r="K7" s="1">
        <v>4262875</v>
      </c>
      <c r="L7" s="2">
        <f t="shared" si="1"/>
        <v>4.2628750000000002E-3</v>
      </c>
      <c r="M7" s="5">
        <f t="shared" si="2"/>
        <v>8.4377309656586352E-2</v>
      </c>
      <c r="N7" s="1">
        <v>3340972</v>
      </c>
      <c r="O7" s="5">
        <f t="shared" si="3"/>
        <v>6.6129602439195287E-2</v>
      </c>
      <c r="P7" s="2">
        <f t="shared" si="4"/>
        <v>3.3409720000000002E-3</v>
      </c>
      <c r="Q7" s="2"/>
      <c r="R7" s="1"/>
      <c r="S7" s="1"/>
      <c r="T7" s="7"/>
      <c r="U7" s="1"/>
      <c r="V7" s="1"/>
      <c r="W7" s="25">
        <v>89504118</v>
      </c>
      <c r="X7" s="26"/>
      <c r="Y7" s="22">
        <v>2.12</v>
      </c>
      <c r="Z7" s="23"/>
      <c r="AA7" s="24">
        <f>W7/Y7</f>
        <v>42218923.584905662</v>
      </c>
    </row>
    <row r="8" spans="1:27">
      <c r="A8" s="1">
        <v>6</v>
      </c>
      <c r="B8" s="1"/>
      <c r="C8" s="1"/>
      <c r="D8" s="1"/>
      <c r="E8" s="1">
        <v>9417681</v>
      </c>
      <c r="F8" s="2">
        <f t="shared" si="5"/>
        <v>11.449817511592451</v>
      </c>
      <c r="H8" s="1">
        <v>587173651</v>
      </c>
      <c r="I8" s="2">
        <f t="shared" si="6"/>
        <v>11.62223451839788</v>
      </c>
      <c r="J8" s="2">
        <f t="shared" si="0"/>
        <v>62.348008071201392</v>
      </c>
      <c r="K8" s="1">
        <v>48888089</v>
      </c>
      <c r="L8" s="2">
        <f t="shared" si="1"/>
        <v>4.8888089000000003E-2</v>
      </c>
      <c r="M8" s="5">
        <f t="shared" si="2"/>
        <v>8.3260018423408438E-2</v>
      </c>
      <c r="N8" s="1">
        <v>38130146</v>
      </c>
      <c r="O8" s="5">
        <f t="shared" si="3"/>
        <v>6.4938448677084801E-2</v>
      </c>
      <c r="P8" s="2">
        <f t="shared" si="4"/>
        <v>3.8130145999999997E-2</v>
      </c>
      <c r="Q8" s="2"/>
      <c r="R8" s="7">
        <v>6.2E-2</v>
      </c>
      <c r="S8" s="1">
        <f>14-A8</f>
        <v>8</v>
      </c>
      <c r="T8" s="10">
        <f>T9*T9/T10</f>
        <v>9077.0175999999974</v>
      </c>
      <c r="U8" s="1">
        <f t="shared" ref="U8:U13" si="7">E8*T8/3600</f>
        <v>23745682.274495993</v>
      </c>
      <c r="V8" s="11">
        <f t="shared" ref="V8:V13" si="8">U8/96/24</f>
        <v>10306.285709416663</v>
      </c>
      <c r="W8" s="20">
        <v>2267787813</v>
      </c>
      <c r="X8" s="26">
        <f>W8/W7</f>
        <v>25.337245522044025</v>
      </c>
      <c r="Y8" s="22">
        <v>20.266999999999999</v>
      </c>
      <c r="Z8" s="23">
        <f>Y8/Y7</f>
        <v>9.5599056603773569</v>
      </c>
      <c r="AA8" s="24">
        <f>W8/Y8</f>
        <v>111895584.5956481</v>
      </c>
    </row>
    <row r="9" spans="1:27">
      <c r="A9" s="1">
        <v>7</v>
      </c>
      <c r="B9" s="1"/>
      <c r="C9" s="1"/>
      <c r="D9" s="1"/>
      <c r="E9" s="1">
        <v>96400068</v>
      </c>
      <c r="F9" s="2">
        <f t="shared" si="5"/>
        <v>10.236072765684035</v>
      </c>
      <c r="H9" s="1">
        <v>6091865401</v>
      </c>
      <c r="I9" s="2">
        <f t="shared" si="6"/>
        <v>10.374895723990857</v>
      </c>
      <c r="J9" s="2">
        <f t="shared" si="0"/>
        <v>63.193579915317073</v>
      </c>
      <c r="K9" s="1">
        <v>510402021</v>
      </c>
      <c r="L9" s="2">
        <f t="shared" si="1"/>
        <v>0.51040202099999998</v>
      </c>
      <c r="M9" s="5">
        <f t="shared" si="2"/>
        <v>8.3784192099223956E-2</v>
      </c>
      <c r="N9" s="1">
        <v>395905201</v>
      </c>
      <c r="O9" s="5">
        <f t="shared" si="3"/>
        <v>6.4989157661791225E-2</v>
      </c>
      <c r="P9" s="2">
        <f t="shared" si="4"/>
        <v>0.39590520099999998</v>
      </c>
      <c r="Q9" s="2" t="s">
        <v>15</v>
      </c>
      <c r="R9" s="7">
        <v>0.79200000000000004</v>
      </c>
      <c r="S9" s="1">
        <f>14-A9</f>
        <v>7</v>
      </c>
      <c r="T9" s="10">
        <f>T10*T10/T11</f>
        <v>306.65599999999995</v>
      </c>
      <c r="U9" s="1">
        <f t="shared" si="7"/>
        <v>8211572.0146133313</v>
      </c>
      <c r="V9" s="11">
        <f t="shared" si="8"/>
        <v>3564.0503535648136</v>
      </c>
      <c r="W9" s="25">
        <v>57034684515</v>
      </c>
      <c r="X9" s="26">
        <f>W9/W8</f>
        <v>25.149921076412451</v>
      </c>
      <c r="Y9" s="22">
        <f>60+28.843</f>
        <v>88.843000000000004</v>
      </c>
      <c r="Z9" s="23">
        <f>Y9/Y8</f>
        <v>4.3836285587408108</v>
      </c>
      <c r="AA9" s="24">
        <f>W9/Y9</f>
        <v>641971618.64187384</v>
      </c>
    </row>
    <row r="10" spans="1:27">
      <c r="A10" s="1">
        <v>8</v>
      </c>
      <c r="B10" s="1"/>
      <c r="C10" s="1"/>
      <c r="D10" s="1"/>
      <c r="E10" s="1">
        <v>988187354</v>
      </c>
      <c r="F10" s="2">
        <f t="shared" si="5"/>
        <v>10.250898930901169</v>
      </c>
      <c r="H10" s="1">
        <v>63182420914</v>
      </c>
      <c r="I10" s="2">
        <f t="shared" si="6"/>
        <v>10.371604878799259</v>
      </c>
      <c r="J10" s="2">
        <f t="shared" si="0"/>
        <v>63.937694262377697</v>
      </c>
      <c r="K10" s="1">
        <v>5259121674</v>
      </c>
      <c r="L10" s="2">
        <f t="shared" si="1"/>
        <v>5.2591216740000002</v>
      </c>
      <c r="M10" s="5">
        <f t="shared" si="2"/>
        <v>8.3237102946061389E-2</v>
      </c>
      <c r="N10" s="1">
        <v>4076549873</v>
      </c>
      <c r="O10" s="5">
        <f t="shared" si="3"/>
        <v>6.4520317740732774E-2</v>
      </c>
      <c r="P10" s="2">
        <f t="shared" si="4"/>
        <v>4.0765498730000003</v>
      </c>
      <c r="Q10" s="2" t="s">
        <v>16</v>
      </c>
      <c r="R10" s="2">
        <v>11</v>
      </c>
      <c r="S10" s="1">
        <f>14-A10</f>
        <v>6</v>
      </c>
      <c r="T10" s="9">
        <f>1036/100</f>
        <v>10.36</v>
      </c>
      <c r="U10" s="1">
        <f t="shared" si="7"/>
        <v>2843783.607622222</v>
      </c>
      <c r="V10" s="11">
        <f t="shared" si="8"/>
        <v>1234.2810796971451</v>
      </c>
      <c r="W10" s="25">
        <v>1536813728747</v>
      </c>
      <c r="X10" s="26">
        <f>W10/W9</f>
        <v>26.945248173378101</v>
      </c>
      <c r="Y10" s="22">
        <f>3*60+50</f>
        <v>230</v>
      </c>
      <c r="Z10" s="23">
        <f>Y10/Y9</f>
        <v>2.5888364868363292</v>
      </c>
      <c r="AA10" s="24">
        <f>W10/Y10</f>
        <v>6681798820.6391306</v>
      </c>
    </row>
    <row r="11" spans="1:27">
      <c r="A11" s="1">
        <v>9</v>
      </c>
      <c r="B11" s="1">
        <v>2439530234167</v>
      </c>
      <c r="C11" s="1"/>
      <c r="D11" s="1">
        <f>60*14+45</f>
        <v>885</v>
      </c>
      <c r="E11" s="1">
        <v>9183421888</v>
      </c>
      <c r="F11" s="2">
        <f t="shared" si="5"/>
        <v>9.2931991598831978</v>
      </c>
      <c r="G11" s="2">
        <f>B11/E11</f>
        <v>265.64501379978418</v>
      </c>
      <c r="H11" s="10">
        <f>E11*65</f>
        <v>596922422720</v>
      </c>
      <c r="I11" s="2">
        <f t="shared" si="6"/>
        <v>9.4476028946800543</v>
      </c>
      <c r="J11" s="2">
        <f t="shared" si="0"/>
        <v>65</v>
      </c>
      <c r="K11" s="10">
        <f>H11*0.09</f>
        <v>53723018044.799995</v>
      </c>
      <c r="L11" s="2">
        <f t="shared" si="1"/>
        <v>53.723018044799993</v>
      </c>
      <c r="M11" s="5">
        <f t="shared" si="2"/>
        <v>0.09</v>
      </c>
      <c r="N11" s="10">
        <f>H11*0.07</f>
        <v>41784569590.400002</v>
      </c>
      <c r="O11" s="5">
        <f t="shared" si="3"/>
        <v>7.0000000000000007E-2</v>
      </c>
      <c r="P11" s="2">
        <f t="shared" si="4"/>
        <v>41.784569590400004</v>
      </c>
      <c r="Q11" s="12" t="s">
        <v>17</v>
      </c>
      <c r="R11" s="2">
        <f>R10*I11</f>
        <v>103.9236318414806</v>
      </c>
      <c r="S11" s="1">
        <f>14-A11</f>
        <v>5</v>
      </c>
      <c r="T11" s="7">
        <v>0.35</v>
      </c>
      <c r="U11" s="1">
        <f t="shared" si="7"/>
        <v>892832.68355555553</v>
      </c>
      <c r="V11" s="11">
        <f t="shared" si="8"/>
        <v>387.51418557098765</v>
      </c>
      <c r="W11" s="25">
        <v>41111284537604</v>
      </c>
      <c r="X11" s="26">
        <f>W11/W10</f>
        <v>26.750987298325988</v>
      </c>
      <c r="Y11" s="22">
        <f>67*60+59</f>
        <v>4079</v>
      </c>
      <c r="Z11" s="23">
        <f>Y11/Y10</f>
        <v>17.734782608695653</v>
      </c>
      <c r="AA11" s="24">
        <f>W11/Y11</f>
        <v>10078765515.470459</v>
      </c>
    </row>
    <row r="12" spans="1:27">
      <c r="A12" s="1">
        <v>10</v>
      </c>
      <c r="B12" s="1">
        <v>69352859712417</v>
      </c>
      <c r="C12" s="2">
        <f t="shared" si="5"/>
        <v>28.42877646732596</v>
      </c>
      <c r="D12" s="1">
        <v>5456</v>
      </c>
      <c r="E12" s="1">
        <v>85375278064</v>
      </c>
      <c r="F12" s="2">
        <f t="shared" si="5"/>
        <v>9.2966738439361141</v>
      </c>
      <c r="G12" s="2">
        <f>B12/E12</f>
        <v>812.32953244881867</v>
      </c>
      <c r="H12" s="10">
        <f>E12*65</f>
        <v>5549393074160</v>
      </c>
      <c r="I12" s="2">
        <f t="shared" si="6"/>
        <v>9.2966738439361141</v>
      </c>
      <c r="J12" s="2">
        <f t="shared" si="0"/>
        <v>65</v>
      </c>
      <c r="K12" s="10">
        <f>H12*0.09</f>
        <v>499445376674.39996</v>
      </c>
      <c r="L12" s="2">
        <f t="shared" si="1"/>
        <v>499.44537667439994</v>
      </c>
      <c r="M12" s="5">
        <f t="shared" si="2"/>
        <v>0.09</v>
      </c>
      <c r="N12" s="10">
        <f>H12*0.07</f>
        <v>388457515191.20001</v>
      </c>
      <c r="O12" s="5">
        <f t="shared" si="3"/>
        <v>7.0000000000000007E-2</v>
      </c>
      <c r="P12" s="2">
        <f t="shared" si="4"/>
        <v>388.4575151912</v>
      </c>
      <c r="Q12" s="12" t="s">
        <v>18</v>
      </c>
      <c r="R12" s="11">
        <f>R11*I12</f>
        <v>966.14410990753902</v>
      </c>
      <c r="S12" s="1">
        <f>14-A12</f>
        <v>4</v>
      </c>
      <c r="T12" s="7">
        <f>120/10000</f>
        <v>1.2E-2</v>
      </c>
      <c r="U12" s="1">
        <f t="shared" si="7"/>
        <v>284584.26021333336</v>
      </c>
      <c r="V12" s="11">
        <f t="shared" si="8"/>
        <v>123.51747405092594</v>
      </c>
      <c r="W12" s="25">
        <v>1165301810426200</v>
      </c>
      <c r="X12" s="26">
        <f>W12/W11</f>
        <v>28.345059599398127</v>
      </c>
      <c r="Y12" s="22">
        <f>397*60+7</f>
        <v>23827</v>
      </c>
      <c r="Z12" s="27">
        <f>Y12/Y11</f>
        <v>5.8413826918362339</v>
      </c>
      <c r="AA12" s="24">
        <f>W12/Y12</f>
        <v>48906778462.508919</v>
      </c>
    </row>
    <row r="13" spans="1:27">
      <c r="A13" s="1">
        <v>11</v>
      </c>
      <c r="B13" s="1"/>
      <c r="C13" s="1"/>
      <c r="D13" s="1"/>
      <c r="E13" s="1">
        <v>726155461002</v>
      </c>
      <c r="F13" s="2">
        <f t="shared" si="5"/>
        <v>8.5054535395791149</v>
      </c>
      <c r="H13" s="10">
        <f>E13*65</f>
        <v>47200104965130</v>
      </c>
      <c r="I13" s="2">
        <f t="shared" si="6"/>
        <v>8.5054535395791149</v>
      </c>
      <c r="J13" s="2">
        <f t="shared" si="0"/>
        <v>65</v>
      </c>
      <c r="K13" s="10">
        <f>H13*0.09</f>
        <v>4248009446861.6997</v>
      </c>
      <c r="L13" s="12">
        <f t="shared" si="1"/>
        <v>4248.0094468616999</v>
      </c>
      <c r="M13" s="5">
        <f t="shared" si="2"/>
        <v>0.09</v>
      </c>
      <c r="N13" s="10">
        <f>H13*0.07</f>
        <v>3304007347559.1001</v>
      </c>
      <c r="O13" s="5">
        <f t="shared" si="3"/>
        <v>7.0000000000000007E-2</v>
      </c>
      <c r="P13" s="12">
        <f t="shared" si="4"/>
        <v>3304.0073475591003</v>
      </c>
      <c r="Q13" s="12"/>
      <c r="R13" s="11">
        <f>R12*I13</f>
        <v>8217.4938393565917</v>
      </c>
      <c r="S13" s="1">
        <v>3</v>
      </c>
      <c r="T13" s="8">
        <f>6.6/10000</f>
        <v>6.6E-4</v>
      </c>
      <c r="U13" s="1">
        <f t="shared" si="7"/>
        <v>133128.50118369999</v>
      </c>
      <c r="V13" s="1">
        <f t="shared" si="8"/>
        <v>57.781467527647571</v>
      </c>
      <c r="W13" s="28">
        <v>3.28054674438386E+16</v>
      </c>
      <c r="X13" s="29">
        <f>W13/W12</f>
        <v>28.151906356208489</v>
      </c>
      <c r="Y13" s="30"/>
      <c r="Z13" s="31"/>
      <c r="AA13" s="32"/>
    </row>
    <row r="14" spans="1:27">
      <c r="A14" s="1">
        <v>12</v>
      </c>
      <c r="M14" s="6"/>
      <c r="N14" s="6"/>
      <c r="O14" s="6"/>
      <c r="T14" s="7"/>
      <c r="W14" s="1"/>
      <c r="X14" s="14"/>
      <c r="Z14" s="2"/>
      <c r="AA14" s="15"/>
    </row>
    <row r="15" spans="1:27">
      <c r="A15" s="1">
        <v>13</v>
      </c>
      <c r="M15" s="6"/>
      <c r="N15" s="6"/>
      <c r="O15" s="6"/>
      <c r="T15" s="1"/>
      <c r="W15" s="1"/>
      <c r="X15" s="14"/>
      <c r="Z15" s="2"/>
    </row>
    <row r="16" spans="1:27">
      <c r="A16" s="1">
        <v>14</v>
      </c>
      <c r="T16" s="7"/>
      <c r="W16" s="1"/>
      <c r="X16" s="14"/>
      <c r="Z16" s="2"/>
    </row>
    <row r="17" spans="20:20">
      <c r="T17" s="7"/>
    </row>
    <row r="18" spans="20:20">
      <c r="T18" s="7"/>
    </row>
    <row r="19" spans="20:20">
      <c r="T19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Kervinck</dc:creator>
  <cp:lastModifiedBy>Marcel van Kervinck</cp:lastModifiedBy>
  <dcterms:created xsi:type="dcterms:W3CDTF">2016-07-18T08:13:01Z</dcterms:created>
  <dcterms:modified xsi:type="dcterms:W3CDTF">2016-07-27T08:50:18Z</dcterms:modified>
</cp:coreProperties>
</file>