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sch94/Desktop/"/>
    </mc:Choice>
  </mc:AlternateContent>
  <xr:revisionPtr revIDLastSave="0" documentId="8_{73BD6DBF-EE0A-E642-88A1-3B5A0048AD49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1" l="1"/>
  <c r="M26" i="1"/>
  <c r="M25" i="1"/>
  <c r="M24" i="1"/>
  <c r="G4" i="1"/>
  <c r="G3" i="1"/>
  <c r="G172" i="1" l="1"/>
  <c r="G12" i="1" s="1"/>
  <c r="F172" i="1"/>
  <c r="B12" i="1" s="1"/>
  <c r="G166" i="1"/>
  <c r="F166" i="1"/>
  <c r="B11" i="1" s="1"/>
  <c r="G148" i="1"/>
  <c r="F148" i="1"/>
  <c r="G122" i="1"/>
  <c r="G9" i="1" s="1"/>
  <c r="F122" i="1"/>
  <c r="B9" i="1" s="1"/>
  <c r="G109" i="1"/>
  <c r="F109" i="1"/>
  <c r="B8" i="1" s="1"/>
  <c r="L27" i="1" s="1"/>
  <c r="G22" i="1"/>
  <c r="G36" i="1"/>
  <c r="G2" i="1" s="1"/>
  <c r="G50" i="1"/>
  <c r="G61" i="1"/>
  <c r="G5" i="1" s="1"/>
  <c r="G76" i="1"/>
  <c r="G87" i="1"/>
  <c r="G7" i="1" s="1"/>
  <c r="F87" i="1"/>
  <c r="B7" i="1" s="1"/>
  <c r="F76" i="1"/>
  <c r="B6" i="1"/>
  <c r="F61" i="1"/>
  <c r="B5" i="1" s="1"/>
  <c r="B10" i="1" l="1"/>
  <c r="L28" i="1"/>
  <c r="L3" i="1"/>
  <c r="G11" i="1"/>
  <c r="L6" i="1"/>
  <c r="L26" i="1"/>
  <c r="M28" i="1"/>
  <c r="G10" i="1"/>
  <c r="L2" i="1"/>
  <c r="L5" i="1"/>
  <c r="G8" i="1"/>
  <c r="L4" i="1"/>
  <c r="G6" i="1"/>
  <c r="G13" i="1" s="1"/>
  <c r="F50" i="1"/>
  <c r="B4" i="1" s="1"/>
  <c r="L25" i="1" s="1"/>
  <c r="F36" i="1"/>
  <c r="B2" i="1" s="1"/>
  <c r="L24" i="1" s="1"/>
  <c r="F22" i="1"/>
  <c r="B3" i="1" s="1"/>
  <c r="B13" i="1" l="1"/>
</calcChain>
</file>

<file path=xl/sharedStrings.xml><?xml version="1.0" encoding="utf-8"?>
<sst xmlns="http://schemas.openxmlformats.org/spreadsheetml/2006/main" count="643" uniqueCount="172">
  <si>
    <t>Sökningsstatistik Artificiell Intelligens 2016-2020</t>
  </si>
  <si>
    <t>1:a handssökande</t>
  </si>
  <si>
    <t>2016HT</t>
  </si>
  <si>
    <t>2016VT</t>
  </si>
  <si>
    <t>2017HT</t>
  </si>
  <si>
    <t>2017VT</t>
  </si>
  <si>
    <t>2018HT</t>
  </si>
  <si>
    <t>2018VT</t>
  </si>
  <si>
    <t>2019HT</t>
  </si>
  <si>
    <t>2019VT</t>
  </si>
  <si>
    <t>2020HT</t>
  </si>
  <si>
    <t>2020VT</t>
  </si>
  <si>
    <t>2020ST</t>
  </si>
  <si>
    <t>Totalt</t>
  </si>
  <si>
    <t>Termin</t>
  </si>
  <si>
    <t>Program/kurs</t>
  </si>
  <si>
    <t>Anm.kod</t>
  </si>
  <si>
    <t>Univ/högskola</t>
  </si>
  <si>
    <t>Totalt antal sökande</t>
  </si>
  <si>
    <t>VT2016</t>
  </si>
  <si>
    <t>Kurs</t>
  </si>
  <si>
    <t>Utbildningens namn</t>
  </si>
  <si>
    <t>GU-18722</t>
  </si>
  <si>
    <t>Göteborgs universitet</t>
  </si>
  <si>
    <t>Artificiell intelligens: Artificiell intelligens och mänskligt tänkande</t>
  </si>
  <si>
    <t>HDA-V2R7H</t>
  </si>
  <si>
    <t>Högskolan Dalarna</t>
  </si>
  <si>
    <t>Artificiell intelligens</t>
  </si>
  <si>
    <t>MDH-14007</t>
  </si>
  <si>
    <t>Mälardalens högskola</t>
  </si>
  <si>
    <t>MDH-14080</t>
  </si>
  <si>
    <t>Tillämpad artificiell intelligens</t>
  </si>
  <si>
    <t>UU-04822</t>
  </si>
  <si>
    <t>Uppsala universitet</t>
  </si>
  <si>
    <t>Totalt antal sökande VT2016</t>
  </si>
  <si>
    <t>HT2016</t>
  </si>
  <si>
    <t>BTH-C5550</t>
  </si>
  <si>
    <t>Blekinge tekniska högskola</t>
  </si>
  <si>
    <t>Artificiell intelligens för spel</t>
  </si>
  <si>
    <t>BTH-C5551</t>
  </si>
  <si>
    <t>HS-29716</t>
  </si>
  <si>
    <t>Högskolan i Skövde</t>
  </si>
  <si>
    <t>Artificiell intelligens i dataspel G1F</t>
  </si>
  <si>
    <t>ORU-57025</t>
  </si>
  <si>
    <t>Örebro universitet</t>
  </si>
  <si>
    <t>Datateknik C, Artificiell intelligens i mobila robotar</t>
  </si>
  <si>
    <t>ORU-57051</t>
  </si>
  <si>
    <t>SU-10480</t>
  </si>
  <si>
    <t>Stockholms universitet</t>
  </si>
  <si>
    <t>Logik i datavetenskap och artificiell intelligens</t>
  </si>
  <si>
    <t>UMU-57205</t>
  </si>
  <si>
    <t>Umeå universitet</t>
  </si>
  <si>
    <t>Artificiell intelligens - grunderna</t>
  </si>
  <si>
    <t>UMU-57219</t>
  </si>
  <si>
    <t>Artificiell intelligens - metoder och tillämpningar</t>
  </si>
  <si>
    <t>UU-11010</t>
  </si>
  <si>
    <t>UU-54822</t>
  </si>
  <si>
    <t>Totalt antal sökande HT2016</t>
  </si>
  <si>
    <t>HT2017</t>
  </si>
  <si>
    <t>HH-H3424</t>
  </si>
  <si>
    <t>Högskolan i Halmstad</t>
  </si>
  <si>
    <t>Artificiell intelligens i mobila robotar</t>
  </si>
  <si>
    <t>ORU-58031</t>
  </si>
  <si>
    <t>ORU-58047</t>
  </si>
  <si>
    <t>SU-10565</t>
  </si>
  <si>
    <t>Artificiell intelligens för kognitionsvetare</t>
  </si>
  <si>
    <t>UMU-57207</t>
  </si>
  <si>
    <t>Introduktion till artificiell intelligens för spelprogrammering</t>
  </si>
  <si>
    <t>Totalt antal sökande HT2017</t>
  </si>
  <si>
    <t>VT2017</t>
  </si>
  <si>
    <t>GU-28705</t>
  </si>
  <si>
    <t>HDA-V2TJE</t>
  </si>
  <si>
    <t>LTU-37409</t>
  </si>
  <si>
    <t>Luleå tekniska universitet</t>
  </si>
  <si>
    <t>Artificiell intelligens för spelprogrammering II</t>
  </si>
  <si>
    <t>UU-04823</t>
  </si>
  <si>
    <t>Totalt antal sökande VT2017</t>
  </si>
  <si>
    <t>HT2018</t>
  </si>
  <si>
    <t>HS-22153</t>
  </si>
  <si>
    <t>ORU-51009</t>
  </si>
  <si>
    <t>Datateknik, avancerad nivå, Avancerad artificiell intelligens</t>
  </si>
  <si>
    <t>ORU-51049</t>
  </si>
  <si>
    <t>Artificiell intelligens för civilingenjörer</t>
  </si>
  <si>
    <t>ORU-51131</t>
  </si>
  <si>
    <t>SU-10617</t>
  </si>
  <si>
    <t>UMU-57214</t>
  </si>
  <si>
    <t>Totalt antal sökande HT2018</t>
  </si>
  <si>
    <t>VT2018</t>
  </si>
  <si>
    <t>Introduktion till artificiell intelligens</t>
  </si>
  <si>
    <t>GU-28666</t>
  </si>
  <si>
    <t>GU-28725</t>
  </si>
  <si>
    <t>GU-58624</t>
  </si>
  <si>
    <t>HDA-V2VZ4</t>
  </si>
  <si>
    <t>Totalt antal sökande VT2018</t>
  </si>
  <si>
    <t>HT2019</t>
  </si>
  <si>
    <t>Artificiell intelligens: kognitiva system</t>
  </si>
  <si>
    <t>GU-15959</t>
  </si>
  <si>
    <t>HS-22317</t>
  </si>
  <si>
    <t>Den artificiella intelligensens etik</t>
  </si>
  <si>
    <t>LIU-44013</t>
  </si>
  <si>
    <t>Linköpings universitet</t>
  </si>
  <si>
    <t>LIU-44014</t>
  </si>
  <si>
    <t>Handelsrätt: Rättsliga aspekter på artificiell intelligens</t>
  </si>
  <si>
    <t>LU-21171</t>
  </si>
  <si>
    <t>Lunds universitet</t>
  </si>
  <si>
    <t>LU-21191</t>
  </si>
  <si>
    <t>Statistik: Deep learning och metoder för artificiell intelligens</t>
  </si>
  <si>
    <t>LU-22421</t>
  </si>
  <si>
    <t>ORU-H5022</t>
  </si>
  <si>
    <t>ORU-H5139</t>
  </si>
  <si>
    <t>SU-10675</t>
  </si>
  <si>
    <t>Maskininlärning, big data och artificiell intelligens</t>
  </si>
  <si>
    <t>UU-26622</t>
  </si>
  <si>
    <t>Artificiell intelligens för spelprogrammering 2</t>
  </si>
  <si>
    <t>UU-54828</t>
  </si>
  <si>
    <t>Artificiell intelligens för spelprogrammering 1</t>
  </si>
  <si>
    <t>UU-54830</t>
  </si>
  <si>
    <t>Totalt antalsökande HT2019</t>
  </si>
  <si>
    <t>VT2019</t>
  </si>
  <si>
    <t>GU-28664</t>
  </si>
  <si>
    <t>GU-58670</t>
  </si>
  <si>
    <t>HDA-V2YEL</t>
  </si>
  <si>
    <t>LTU-37060</t>
  </si>
  <si>
    <t>ORU-51076</t>
  </si>
  <si>
    <t>Totalt antal sökande VT2019</t>
  </si>
  <si>
    <t>HT2020</t>
  </si>
  <si>
    <t>GU-15863</t>
  </si>
  <si>
    <t>Artificiell Intelligens</t>
  </si>
  <si>
    <t>HDA-H36DL</t>
  </si>
  <si>
    <t>HS-22460</t>
  </si>
  <si>
    <t>LTU-17064</t>
  </si>
  <si>
    <t>Juridik och Artificiell Intelligens (AI)</t>
  </si>
  <si>
    <t>LU-21101</t>
  </si>
  <si>
    <t>LU-22471</t>
  </si>
  <si>
    <t>ORU-H5360</t>
  </si>
  <si>
    <t>ORU-H5388</t>
  </si>
  <si>
    <t>SU-10742</t>
  </si>
  <si>
    <t>Artificiell Intelligens i samhället</t>
  </si>
  <si>
    <t>UMU-27206</t>
  </si>
  <si>
    <t>UMU-57203</t>
  </si>
  <si>
    <t>Program</t>
  </si>
  <si>
    <t>Masterprogrammet i artificiell intelligens</t>
  </si>
  <si>
    <t>UMU-P5062</t>
  </si>
  <si>
    <t>Artificiell intelligens och maskininlärning</t>
  </si>
  <si>
    <t>UU-26014</t>
  </si>
  <si>
    <t>Totalt antal sökande  HT2020</t>
  </si>
  <si>
    <t>VT2020</t>
  </si>
  <si>
    <t>GU-28656</t>
  </si>
  <si>
    <t>GU-58618</t>
  </si>
  <si>
    <t>Artificiell intelligens för hälsa</t>
  </si>
  <si>
    <t>HH-V3118</t>
  </si>
  <si>
    <t>LTU-37565</t>
  </si>
  <si>
    <t>LTU-37583</t>
  </si>
  <si>
    <t>LU-5755T</t>
  </si>
  <si>
    <t>ORU-V5012</t>
  </si>
  <si>
    <t>ORU-V5127</t>
  </si>
  <si>
    <t>Artificiell intelligens för webben</t>
  </si>
  <si>
    <t>ORU-V5159</t>
  </si>
  <si>
    <t>Totalt antal sökande VT 2020</t>
  </si>
  <si>
    <t>ST2020</t>
  </si>
  <si>
    <t>Artificiell intelligens (AI), big data och precisionsmedicin: Utmaningar och möjligheter för folkhä</t>
  </si>
  <si>
    <t>SU-71040</t>
  </si>
  <si>
    <t>Totalt antal sökande ST2020</t>
  </si>
  <si>
    <t>2016ST</t>
  </si>
  <si>
    <t>2017ST</t>
  </si>
  <si>
    <t>2018ST</t>
  </si>
  <si>
    <t>2019ST</t>
  </si>
  <si>
    <t>Kurser</t>
  </si>
  <si>
    <t>Förstahandssökande</t>
  </si>
  <si>
    <t>Exempel kurs med lågt antal förstahandssökande</t>
  </si>
  <si>
    <t>Exempel kurs med högt antal förstahandssökande</t>
  </si>
  <si>
    <t>Antal kurser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</si>
</sst>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1"/>
    <xf numFmtId="0" fontId="3" fillId="0" borderId="0" xfId="1" applyFont="1"/>
  </cellXfs>
  <cellStyles count="2">
    <cellStyle name="Normal" xfId="0" builtinId="0"/>
    <cellStyle name="Normal 2" xfId="1" xr:uid="{F109DE3D-961C-45F7-8EBF-712B05774903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1:a</a:t>
            </a:r>
            <a:r>
              <a:rPr lang="sv-SE" baseline="0"/>
              <a:t> handssökande</a:t>
            </a:r>
            <a:r>
              <a:rPr lang="sv-SE"/>
              <a:t> Artificiell</a:t>
            </a:r>
            <a:r>
              <a:rPr lang="sv-SE" baseline="0"/>
              <a:t> Intelligence</a:t>
            </a:r>
            <a:r>
              <a:rPr lang="sv-SE"/>
              <a:t> </a:t>
            </a:r>
          </a:p>
          <a:p>
            <a:pPr>
              <a:defRPr/>
            </a:pPr>
            <a:r>
              <a:rPr lang="sv-SE"/>
              <a:t>2016-2020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Blad1!$L$1</c:f>
              <c:strCache>
                <c:ptCount val="1"/>
                <c:pt idx="0">
                  <c:v>Kurser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Blad1!$K$2:$K$6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xVal>
          <c:yVal>
            <c:numRef>
              <c:f>Blad1!$L$2:$L$6</c:f>
              <c:numCache>
                <c:formatCode>General</c:formatCode>
                <c:ptCount val="5"/>
                <c:pt idx="0">
                  <c:v>174</c:v>
                </c:pt>
                <c:pt idx="1">
                  <c:v>253</c:v>
                </c:pt>
                <c:pt idx="2">
                  <c:v>211</c:v>
                </c:pt>
                <c:pt idx="3">
                  <c:v>327</c:v>
                </c:pt>
                <c:pt idx="4">
                  <c:v>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2-466D-B183-BAF3B406D08A}"/>
            </c:ext>
          </c:extLst>
        </c:ser>
        <c:ser>
          <c:idx val="1"/>
          <c:order val="1"/>
          <c:tx>
            <c:strRef>
              <c:f>Blad1!$M$1</c:f>
              <c:strCache>
                <c:ptCount val="1"/>
                <c:pt idx="0">
                  <c:v>Program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Blad1!$K$2:$K$6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xVal>
          <c:yVal>
            <c:numRef>
              <c:f>Blad1!$M$2:$M$6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2-466D-B183-BAF3B406D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61608"/>
        <c:axId val="538453736"/>
      </c:scatterChart>
      <c:valAx>
        <c:axId val="53846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8453736"/>
        <c:crosses val="autoZero"/>
        <c:crossBetween val="midCat"/>
      </c:valAx>
      <c:valAx>
        <c:axId val="53845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846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Blad1!$L$23</c:f>
              <c:strCache>
                <c:ptCount val="1"/>
                <c:pt idx="0">
                  <c:v>Totalt antal sökande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Blad1!$K$24:$K$28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Blad1!$L$24:$L$28</c:f>
              <c:numCache>
                <c:formatCode>General</c:formatCode>
                <c:ptCount val="5"/>
                <c:pt idx="0">
                  <c:v>962</c:v>
                </c:pt>
                <c:pt idx="1">
                  <c:v>1022</c:v>
                </c:pt>
                <c:pt idx="2">
                  <c:v>998</c:v>
                </c:pt>
                <c:pt idx="3">
                  <c:v>1672</c:v>
                </c:pt>
                <c:pt idx="4">
                  <c:v>5686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0-470E-A115-1D98872A35EE}"/>
            </c:ext>
          </c:extLst>
        </c:ser>
        <c:ser>
          <c:idx val="1"/>
          <c:order val="1"/>
          <c:tx>
            <c:strRef>
              <c:f>Blad1!$M$23</c:f>
              <c:strCache>
                <c:ptCount val="1"/>
                <c:pt idx="0">
                  <c:v>Förstahandssökande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Blad1!$K$24:$K$28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Blad1!$M$24:$M$28</c:f>
              <c:numCache>
                <c:formatCode>General</c:formatCode>
                <c:ptCount val="5"/>
                <c:pt idx="0">
                  <c:v>174</c:v>
                </c:pt>
                <c:pt idx="1">
                  <c:v>253</c:v>
                </c:pt>
                <c:pt idx="2">
                  <c:v>211</c:v>
                </c:pt>
                <c:pt idx="3">
                  <c:v>327</c:v>
                </c:pt>
                <c:pt idx="4">
                  <c:v>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0-470E-A115-1D98872A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491904"/>
        <c:axId val="6754072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Blad1!$N$23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Blad1!$K$24:$K$28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Blad1!$N$24:$N$28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DD0-470E-A115-1D98872A35EE}"/>
                  </c:ext>
                </c:extLst>
              </c15:ser>
            </c15:filteredBarSeries>
          </c:ext>
        </c:extLst>
      </c:barChart>
      <c:catAx>
        <c:axId val="6774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75407200"/>
        <c:crosses val="autoZero"/>
        <c:auto val="1"/>
        <c:lblAlgn val="ctr"/>
        <c:lblOffset val="100"/>
        <c:noMultiLvlLbl val="0"/>
      </c:catAx>
      <c:valAx>
        <c:axId val="6754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774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Korrelation</a:t>
            </a:r>
            <a:r>
              <a:rPr lang="sv-SE" baseline="0"/>
              <a:t> mellan kurser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Blad1!$L$99</c:f>
              <c:strCache>
                <c:ptCount val="1"/>
                <c:pt idx="0">
                  <c:v>Totalt antal sökande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Blad1!$K$100:$K$101</c:f>
              <c:strCache>
                <c:ptCount val="2"/>
                <c:pt idx="0">
                  <c:v>Exempel kurs med lågt antal förstahandssökande</c:v>
                </c:pt>
                <c:pt idx="1">
                  <c:v>Exempel kurs med högt antal förstahandssökande</c:v>
                </c:pt>
              </c:strCache>
            </c:strRef>
          </c:cat>
          <c:val>
            <c:numRef>
              <c:f>Blad1!$L$100:$L$101</c:f>
              <c:numCache>
                <c:formatCode>General</c:formatCode>
                <c:ptCount val="2"/>
                <c:pt idx="0">
                  <c:v>38</c:v>
                </c:pt>
                <c:pt idx="1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3-4B69-9494-BB2942D099F6}"/>
            </c:ext>
          </c:extLst>
        </c:ser>
        <c:ser>
          <c:idx val="1"/>
          <c:order val="1"/>
          <c:tx>
            <c:strRef>
              <c:f>Blad1!$M$99</c:f>
              <c:strCache>
                <c:ptCount val="1"/>
                <c:pt idx="0">
                  <c:v>Förstahandssökande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Blad1!$K$100:$K$101</c:f>
              <c:strCache>
                <c:ptCount val="2"/>
                <c:pt idx="0">
                  <c:v>Exempel kurs med lågt antal förstahandssökande</c:v>
                </c:pt>
                <c:pt idx="1">
                  <c:v>Exempel kurs med högt antal förstahandssökande</c:v>
                </c:pt>
              </c:strCache>
            </c:strRef>
          </c:cat>
          <c:val>
            <c:numRef>
              <c:f>Blad1!$M$100:$M$101</c:f>
              <c:numCache>
                <c:formatCode>General</c:formatCode>
                <c:ptCount val="2"/>
                <c:pt idx="0">
                  <c:v>3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3-4B69-9494-BB2942D09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2902400"/>
        <c:axId val="7328958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Blad1!$N$99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Blad1!$K$100:$K$101</c15:sqref>
                        </c15:formulaRef>
                      </c:ext>
                    </c:extLst>
                    <c:strCache>
                      <c:ptCount val="2"/>
                      <c:pt idx="0">
                        <c:v>Exempel kurs med lågt antal förstahandssökande</c:v>
                      </c:pt>
                      <c:pt idx="1">
                        <c:v>Exempel kurs med högt antal förstahandssökande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Blad1!$N$100:$N$101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353-4B69-9494-BB2942D099F6}"/>
                  </c:ext>
                </c:extLst>
              </c15:ser>
            </c15:filteredBarSeries>
          </c:ext>
        </c:extLst>
      </c:barChart>
      <c:catAx>
        <c:axId val="73290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2895840"/>
        <c:crosses val="autoZero"/>
        <c:auto val="1"/>
        <c:lblAlgn val="ctr"/>
        <c:lblOffset val="100"/>
        <c:noMultiLvlLbl val="0"/>
      </c:catAx>
      <c:valAx>
        <c:axId val="7328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29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Blad1!$M$125</c:f>
              <c:strCache>
                <c:ptCount val="1"/>
                <c:pt idx="0">
                  <c:v>Antal kurser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Blad1!$L$126:$L$130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Blad1!$M$126:$M$130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25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8-4AB8-9A00-6ADC900D6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541960"/>
        <c:axId val="479542288"/>
      </c:barChart>
      <c:catAx>
        <c:axId val="47954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9542288"/>
        <c:crosses val="autoZero"/>
        <c:auto val="1"/>
        <c:lblAlgn val="ctr"/>
        <c:lblOffset val="100"/>
        <c:noMultiLvlLbl val="0"/>
      </c:catAx>
      <c:valAx>
        <c:axId val="4795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954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604471</xdr:colOff>
      <xdr:row>6</xdr:row>
      <xdr:rowOff>178043</xdr:rowOff>
    </xdr:from>
    <xdr:to>
      <xdr:col>16</xdr:col>
      <xdr:colOff>14653</xdr:colOff>
      <xdr:row>21</xdr:row>
      <xdr:rowOff>63743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4BA21EB-683C-4EC3-80DB-78A3C4FFA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384663</xdr:colOff>
      <xdr:row>28</xdr:row>
      <xdr:rowOff>163390</xdr:rowOff>
    </xdr:from>
    <xdr:to>
      <xdr:col>16</xdr:col>
      <xdr:colOff>91586</xdr:colOff>
      <xdr:row>43</xdr:row>
      <xdr:rowOff>49090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655BB6E-BAE7-4379-BF34-70206E59F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366346</xdr:colOff>
      <xdr:row>101</xdr:row>
      <xdr:rowOff>185371</xdr:rowOff>
    </xdr:from>
    <xdr:to>
      <xdr:col>16</xdr:col>
      <xdr:colOff>73269</xdr:colOff>
      <xdr:row>116</xdr:row>
      <xdr:rowOff>71071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3CBA8D0-08BC-4874-8985-4A4015C40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91587</xdr:colOff>
      <xdr:row>131</xdr:row>
      <xdr:rowOff>126755</xdr:rowOff>
    </xdr:from>
    <xdr:to>
      <xdr:col>16</xdr:col>
      <xdr:colOff>406644</xdr:colOff>
      <xdr:row>146</xdr:row>
      <xdr:rowOff>12455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12BC504-06D9-43CE-96C4-76504B207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2"/>
  <sheetViews>
    <sheetView tabSelected="1" topLeftCell="A127" zoomScale="130" zoomScaleNormal="130" workbookViewId="0">
      <selection activeCell="R137" sqref="R137"/>
    </sheetView>
  </sheetViews>
  <sheetFormatPr baseColWidth="10" defaultColWidth="8.83203125" defaultRowHeight="15" x14ac:dyDescent="0.2"/>
  <cols>
    <col min="1" max="1" width="11.33203125" bestFit="1" customWidth="1"/>
    <col min="7" max="7" width="11.5" bestFit="1" customWidth="1"/>
  </cols>
  <sheetData>
    <row r="1" spans="1:13" x14ac:dyDescent="0.2">
      <c r="A1" t="s">
        <v>0</v>
      </c>
      <c r="G1" t="s">
        <v>1</v>
      </c>
      <c r="L1" t="s">
        <v>167</v>
      </c>
      <c r="M1" t="s">
        <v>140</v>
      </c>
    </row>
    <row r="2" spans="1:13" x14ac:dyDescent="0.2">
      <c r="A2" t="s">
        <v>2</v>
      </c>
      <c r="B2">
        <f>F36</f>
        <v>668</v>
      </c>
      <c r="D2" t="s">
        <v>163</v>
      </c>
      <c r="E2">
        <v>0</v>
      </c>
      <c r="G2">
        <f>G36</f>
        <v>108</v>
      </c>
      <c r="K2">
        <v>2016</v>
      </c>
      <c r="L2">
        <f>SUM(G22+G36)</f>
        <v>174</v>
      </c>
      <c r="M2">
        <v>0</v>
      </c>
    </row>
    <row r="3" spans="1:13" x14ac:dyDescent="0.2">
      <c r="A3" t="s">
        <v>3</v>
      </c>
      <c r="B3">
        <f>F22</f>
        <v>294</v>
      </c>
      <c r="D3" t="s">
        <v>164</v>
      </c>
      <c r="E3">
        <v>0</v>
      </c>
      <c r="G3">
        <f>SUM(G16:G20)</f>
        <v>66</v>
      </c>
      <c r="K3">
        <v>2017</v>
      </c>
      <c r="L3">
        <f>SUM(G50+G61)</f>
        <v>253</v>
      </c>
      <c r="M3">
        <v>0</v>
      </c>
    </row>
    <row r="4" spans="1:13" x14ac:dyDescent="0.2">
      <c r="A4" t="s">
        <v>4</v>
      </c>
      <c r="B4">
        <f>F50</f>
        <v>794</v>
      </c>
      <c r="D4" t="s">
        <v>165</v>
      </c>
      <c r="E4">
        <v>0</v>
      </c>
      <c r="G4">
        <f>SUM(G40:G48)</f>
        <v>177</v>
      </c>
      <c r="K4">
        <v>2018</v>
      </c>
      <c r="L4">
        <f>SUM(G76+G87)</f>
        <v>211</v>
      </c>
      <c r="M4">
        <v>0</v>
      </c>
    </row>
    <row r="5" spans="1:13" x14ac:dyDescent="0.2">
      <c r="A5" t="s">
        <v>5</v>
      </c>
      <c r="B5">
        <f>F61</f>
        <v>228</v>
      </c>
      <c r="D5" t="s">
        <v>166</v>
      </c>
      <c r="E5">
        <v>0</v>
      </c>
      <c r="G5">
        <f>G61</f>
        <v>76</v>
      </c>
      <c r="K5">
        <v>2019</v>
      </c>
      <c r="L5">
        <f>SUM(G109+G122)</f>
        <v>327</v>
      </c>
      <c r="M5">
        <v>0</v>
      </c>
    </row>
    <row r="6" spans="1:13" x14ac:dyDescent="0.2">
      <c r="A6" t="s">
        <v>6</v>
      </c>
      <c r="B6">
        <f>F76</f>
        <v>805</v>
      </c>
      <c r="G6">
        <f>G76</f>
        <v>154</v>
      </c>
      <c r="K6">
        <v>2020</v>
      </c>
      <c r="L6">
        <f>SUM(G166+G148-33)</f>
        <v>697</v>
      </c>
      <c r="M6">
        <v>33</v>
      </c>
    </row>
    <row r="7" spans="1:13" x14ac:dyDescent="0.2">
      <c r="A7" t="s">
        <v>7</v>
      </c>
      <c r="B7">
        <f>F87</f>
        <v>193</v>
      </c>
      <c r="G7">
        <f>G87</f>
        <v>57</v>
      </c>
    </row>
    <row r="8" spans="1:13" x14ac:dyDescent="0.2">
      <c r="A8" t="s">
        <v>8</v>
      </c>
      <c r="B8">
        <f>F109</f>
        <v>1313</v>
      </c>
      <c r="G8">
        <f>G109</f>
        <v>221</v>
      </c>
    </row>
    <row r="9" spans="1:13" x14ac:dyDescent="0.2">
      <c r="A9" t="s">
        <v>9</v>
      </c>
      <c r="B9">
        <f>F122</f>
        <v>359</v>
      </c>
      <c r="G9">
        <f>G122</f>
        <v>106</v>
      </c>
    </row>
    <row r="10" spans="1:13" x14ac:dyDescent="0.2">
      <c r="A10" t="s">
        <v>10</v>
      </c>
      <c r="B10">
        <f>F148</f>
        <v>3228</v>
      </c>
      <c r="G10">
        <f>G148</f>
        <v>460</v>
      </c>
    </row>
    <row r="11" spans="1:13" x14ac:dyDescent="0.2">
      <c r="A11" t="s">
        <v>11</v>
      </c>
      <c r="B11">
        <f>F166</f>
        <v>1260</v>
      </c>
      <c r="G11">
        <f>G166</f>
        <v>270</v>
      </c>
    </row>
    <row r="12" spans="1:13" x14ac:dyDescent="0.2">
      <c r="A12" t="s">
        <v>12</v>
      </c>
      <c r="B12">
        <f>F172</f>
        <v>1290</v>
      </c>
      <c r="G12">
        <f>G172</f>
        <v>460</v>
      </c>
    </row>
    <row r="13" spans="1:13" x14ac:dyDescent="0.2">
      <c r="A13" t="s">
        <v>13</v>
      </c>
      <c r="B13">
        <f>SUM(B2:B11)</f>
        <v>9142</v>
      </c>
      <c r="G13">
        <f>SUM(G2:G12)</f>
        <v>2155</v>
      </c>
    </row>
    <row r="15" spans="1:13" x14ac:dyDescent="0.2">
      <c r="A15" s="1" t="s">
        <v>14</v>
      </c>
      <c r="B15" s="1" t="s">
        <v>15</v>
      </c>
      <c r="D15" s="1" t="s">
        <v>16</v>
      </c>
      <c r="E15" s="1" t="s">
        <v>17</v>
      </c>
      <c r="F15" s="1" t="s">
        <v>18</v>
      </c>
      <c r="G15" s="1" t="s">
        <v>1</v>
      </c>
    </row>
    <row r="16" spans="1:13" x14ac:dyDescent="0.2">
      <c r="A16" s="2" t="s">
        <v>19</v>
      </c>
      <c r="B16" s="2" t="s">
        <v>20</v>
      </c>
      <c r="C16" s="1" t="s">
        <v>21</v>
      </c>
      <c r="D16" s="2" t="s">
        <v>22</v>
      </c>
      <c r="E16" s="2" t="s">
        <v>23</v>
      </c>
      <c r="F16" s="2">
        <v>37</v>
      </c>
      <c r="G16" s="2">
        <v>7</v>
      </c>
    </row>
    <row r="17" spans="1:20" x14ac:dyDescent="0.2">
      <c r="A17" s="2" t="s">
        <v>19</v>
      </c>
      <c r="B17" s="2" t="s">
        <v>20</v>
      </c>
      <c r="C17" s="2" t="s">
        <v>24</v>
      </c>
      <c r="D17" s="2" t="s">
        <v>25</v>
      </c>
      <c r="E17" s="2" t="s">
        <v>26</v>
      </c>
      <c r="F17" s="2">
        <v>32</v>
      </c>
      <c r="G17" s="2">
        <v>7</v>
      </c>
    </row>
    <row r="18" spans="1:20" x14ac:dyDescent="0.2">
      <c r="A18" s="2" t="s">
        <v>19</v>
      </c>
      <c r="B18" s="2" t="s">
        <v>20</v>
      </c>
      <c r="C18" s="2" t="s">
        <v>27</v>
      </c>
      <c r="D18" s="2" t="s">
        <v>28</v>
      </c>
      <c r="E18" s="2" t="s">
        <v>29</v>
      </c>
      <c r="F18" s="2">
        <v>38</v>
      </c>
      <c r="G18" s="2">
        <v>16</v>
      </c>
    </row>
    <row r="19" spans="1:20" x14ac:dyDescent="0.2">
      <c r="A19" s="2" t="s">
        <v>19</v>
      </c>
      <c r="B19" s="2" t="s">
        <v>20</v>
      </c>
      <c r="C19" s="2" t="s">
        <v>27</v>
      </c>
      <c r="D19" s="2" t="s">
        <v>30</v>
      </c>
      <c r="E19" s="2" t="s">
        <v>29</v>
      </c>
      <c r="F19" s="2">
        <v>37</v>
      </c>
      <c r="G19" s="2">
        <v>1</v>
      </c>
    </row>
    <row r="20" spans="1:20" x14ac:dyDescent="0.2">
      <c r="A20" s="2" t="s">
        <v>19</v>
      </c>
      <c r="B20" s="2" t="s">
        <v>20</v>
      </c>
      <c r="C20" s="2" t="s">
        <v>31</v>
      </c>
      <c r="D20" s="2" t="s">
        <v>32</v>
      </c>
      <c r="E20" s="2" t="s">
        <v>33</v>
      </c>
      <c r="F20" s="2">
        <v>150</v>
      </c>
      <c r="G20" s="2">
        <v>35</v>
      </c>
    </row>
    <row r="21" spans="1:20" x14ac:dyDescent="0.2">
      <c r="C21" s="2"/>
    </row>
    <row r="22" spans="1:20" x14ac:dyDescent="0.2">
      <c r="A22" t="s">
        <v>34</v>
      </c>
      <c r="F22">
        <f>SUM(F16+F17+F18+F19+F20)</f>
        <v>294</v>
      </c>
      <c r="G22">
        <f>SUM(G16:G20)</f>
        <v>66</v>
      </c>
    </row>
    <row r="23" spans="1:20" x14ac:dyDescent="0.2">
      <c r="L23" t="s">
        <v>18</v>
      </c>
      <c r="M23" t="s">
        <v>168</v>
      </c>
    </row>
    <row r="24" spans="1:20" x14ac:dyDescent="0.2">
      <c r="A24" s="1" t="s">
        <v>14</v>
      </c>
      <c r="B24" s="3" t="s">
        <v>15</v>
      </c>
      <c r="D24" s="1" t="s">
        <v>16</v>
      </c>
      <c r="E24" s="1" t="s">
        <v>17</v>
      </c>
      <c r="F24" s="1" t="s">
        <v>18</v>
      </c>
      <c r="G24" s="1" t="s">
        <v>1</v>
      </c>
      <c r="K24">
        <v>2016</v>
      </c>
      <c r="L24">
        <f>B2+B3</f>
        <v>962</v>
      </c>
      <c r="M24">
        <f>108+66</f>
        <v>174</v>
      </c>
    </row>
    <row r="25" spans="1:20" x14ac:dyDescent="0.2">
      <c r="A25" s="2" t="s">
        <v>35</v>
      </c>
      <c r="B25" s="2" t="s">
        <v>20</v>
      </c>
      <c r="C25" s="3" t="s">
        <v>21</v>
      </c>
      <c r="D25" s="2" t="s">
        <v>36</v>
      </c>
      <c r="E25" s="2" t="s">
        <v>37</v>
      </c>
      <c r="F25" s="2">
        <v>12</v>
      </c>
      <c r="G25" s="2">
        <v>3</v>
      </c>
      <c r="K25">
        <v>2017</v>
      </c>
      <c r="L25">
        <f>B4+B5</f>
        <v>1022</v>
      </c>
      <c r="M25">
        <f>177+76</f>
        <v>253</v>
      </c>
    </row>
    <row r="26" spans="1:20" x14ac:dyDescent="0.2">
      <c r="A26" s="2" t="s">
        <v>35</v>
      </c>
      <c r="B26" s="2" t="s">
        <v>20</v>
      </c>
      <c r="C26" s="2" t="s">
        <v>38</v>
      </c>
      <c r="D26" s="2" t="s">
        <v>39</v>
      </c>
      <c r="E26" s="2" t="s">
        <v>37</v>
      </c>
      <c r="F26" s="2">
        <v>20</v>
      </c>
      <c r="G26" s="2">
        <v>4</v>
      </c>
      <c r="K26">
        <v>2018</v>
      </c>
      <c r="L26">
        <f>B7+B6</f>
        <v>998</v>
      </c>
      <c r="M26">
        <f>154+57</f>
        <v>211</v>
      </c>
    </row>
    <row r="27" spans="1:20" x14ac:dyDescent="0.2">
      <c r="A27" s="2" t="s">
        <v>35</v>
      </c>
      <c r="B27" s="2" t="s">
        <v>20</v>
      </c>
      <c r="C27" s="2" t="s">
        <v>31</v>
      </c>
      <c r="D27" s="2" t="s">
        <v>40</v>
      </c>
      <c r="E27" s="2" t="s">
        <v>41</v>
      </c>
      <c r="F27" s="2">
        <v>17</v>
      </c>
      <c r="G27" s="2">
        <v>1</v>
      </c>
      <c r="K27">
        <v>2019</v>
      </c>
      <c r="L27">
        <f>B8+B9</f>
        <v>1672</v>
      </c>
      <c r="M27">
        <f>221+106</f>
        <v>327</v>
      </c>
    </row>
    <row r="28" spans="1:20" x14ac:dyDescent="0.2">
      <c r="A28" s="2" t="s">
        <v>35</v>
      </c>
      <c r="B28" s="2" t="s">
        <v>20</v>
      </c>
      <c r="C28" s="2" t="s">
        <v>42</v>
      </c>
      <c r="D28" s="2" t="s">
        <v>43</v>
      </c>
      <c r="E28" s="2" t="s">
        <v>44</v>
      </c>
      <c r="F28" s="2">
        <v>13</v>
      </c>
      <c r="G28" s="2">
        <v>0</v>
      </c>
      <c r="K28">
        <v>2020</v>
      </c>
      <c r="L28">
        <f>F148-92+1260+1290</f>
        <v>5686</v>
      </c>
      <c r="M28">
        <f>SUM(G148-33+270+460)</f>
        <v>1157</v>
      </c>
    </row>
    <row r="29" spans="1:20" x14ac:dyDescent="0.2">
      <c r="A29" s="2" t="s">
        <v>35</v>
      </c>
      <c r="B29" s="2" t="s">
        <v>20</v>
      </c>
      <c r="C29" s="2" t="s">
        <v>45</v>
      </c>
      <c r="D29" s="2" t="s">
        <v>46</v>
      </c>
      <c r="E29" s="2" t="s">
        <v>44</v>
      </c>
      <c r="F29" s="2">
        <v>65</v>
      </c>
      <c r="G29" s="2">
        <v>3</v>
      </c>
    </row>
    <row r="30" spans="1:20" x14ac:dyDescent="0.2">
      <c r="A30" s="2" t="s">
        <v>35</v>
      </c>
      <c r="B30" s="2" t="s">
        <v>20</v>
      </c>
      <c r="C30" s="2" t="s">
        <v>27</v>
      </c>
      <c r="D30" s="2" t="s">
        <v>47</v>
      </c>
      <c r="E30" s="2" t="s">
        <v>48</v>
      </c>
      <c r="F30" s="2">
        <v>21</v>
      </c>
      <c r="G30" s="2">
        <v>4</v>
      </c>
    </row>
    <row r="31" spans="1:20" x14ac:dyDescent="0.2">
      <c r="A31" s="2" t="s">
        <v>35</v>
      </c>
      <c r="B31" s="2" t="s">
        <v>20</v>
      </c>
      <c r="C31" s="2" t="s">
        <v>49</v>
      </c>
      <c r="D31" s="2" t="s">
        <v>50</v>
      </c>
      <c r="E31" s="2" t="s">
        <v>51</v>
      </c>
      <c r="F31" s="2">
        <v>123</v>
      </c>
      <c r="G31" s="2">
        <v>29</v>
      </c>
    </row>
    <row r="32" spans="1:20" x14ac:dyDescent="0.2">
      <c r="A32" s="2" t="s">
        <v>35</v>
      </c>
      <c r="B32" s="2" t="s">
        <v>20</v>
      </c>
      <c r="C32" s="2" t="s">
        <v>52</v>
      </c>
      <c r="D32" s="2" t="s">
        <v>53</v>
      </c>
      <c r="E32" s="2" t="s">
        <v>51</v>
      </c>
      <c r="F32" s="2">
        <v>44</v>
      </c>
      <c r="G32" s="2">
        <v>5</v>
      </c>
      <c r="N32" s="5"/>
      <c r="O32" s="5"/>
      <c r="P32" s="5"/>
      <c r="Q32" s="5"/>
      <c r="R32" s="5"/>
      <c r="S32" s="5"/>
      <c r="T32" s="5"/>
    </row>
    <row r="33" spans="1:20" x14ac:dyDescent="0.2">
      <c r="A33" s="2" t="s">
        <v>35</v>
      </c>
      <c r="B33" s="2" t="s">
        <v>20</v>
      </c>
      <c r="C33" s="2" t="s">
        <v>54</v>
      </c>
      <c r="D33" s="2" t="s">
        <v>55</v>
      </c>
      <c r="E33" s="2" t="s">
        <v>33</v>
      </c>
      <c r="F33" s="2">
        <v>182</v>
      </c>
      <c r="G33" s="2">
        <v>27</v>
      </c>
      <c r="N33" s="4"/>
      <c r="O33" s="4"/>
      <c r="P33" s="4"/>
      <c r="Q33" s="4"/>
      <c r="R33" s="4"/>
      <c r="S33" s="4"/>
      <c r="T33" s="4"/>
    </row>
    <row r="34" spans="1:20" x14ac:dyDescent="0.2">
      <c r="A34" s="2" t="s">
        <v>35</v>
      </c>
      <c r="B34" s="2" t="s">
        <v>20</v>
      </c>
      <c r="C34" s="2" t="s">
        <v>27</v>
      </c>
      <c r="D34" s="2" t="s">
        <v>56</v>
      </c>
      <c r="E34" s="2" t="s">
        <v>33</v>
      </c>
      <c r="F34" s="2">
        <v>171</v>
      </c>
      <c r="G34" s="2">
        <v>32</v>
      </c>
      <c r="N34" s="4"/>
      <c r="O34" s="4"/>
      <c r="P34" s="4"/>
      <c r="Q34" s="4"/>
      <c r="R34" s="4"/>
      <c r="S34" s="4"/>
      <c r="T34" s="4"/>
    </row>
    <row r="35" spans="1:20" x14ac:dyDescent="0.2">
      <c r="C35" s="2"/>
      <c r="N35" s="4"/>
      <c r="O35" s="4"/>
      <c r="P35" s="4"/>
      <c r="Q35" s="4"/>
      <c r="R35" s="4"/>
      <c r="S35" s="4"/>
      <c r="T35" s="4"/>
    </row>
    <row r="36" spans="1:20" x14ac:dyDescent="0.2">
      <c r="A36" t="s">
        <v>57</v>
      </c>
      <c r="F36">
        <f>SUM(F34+F33+F32+F31+F30+F29+F28+F27+F26+F25)</f>
        <v>668</v>
      </c>
      <c r="G36">
        <f>SUM(G25:G34)</f>
        <v>108</v>
      </c>
      <c r="N36" s="4"/>
      <c r="O36" s="4"/>
      <c r="P36" s="4"/>
      <c r="Q36" s="4"/>
      <c r="R36" s="4"/>
      <c r="S36" s="4"/>
      <c r="T36" s="4"/>
    </row>
    <row r="37" spans="1:20" x14ac:dyDescent="0.2">
      <c r="N37" s="4"/>
      <c r="O37" s="4"/>
      <c r="P37" s="4"/>
      <c r="Q37" s="4"/>
      <c r="R37" s="4"/>
      <c r="S37" s="4"/>
      <c r="T37" s="4"/>
    </row>
    <row r="38" spans="1:20" x14ac:dyDescent="0.2">
      <c r="N38" s="4"/>
      <c r="O38" s="4"/>
      <c r="P38" s="4"/>
      <c r="Q38" s="4"/>
      <c r="R38" s="4"/>
      <c r="S38" s="4"/>
      <c r="T38" s="4"/>
    </row>
    <row r="39" spans="1:20" x14ac:dyDescent="0.2">
      <c r="A39" s="1" t="s">
        <v>14</v>
      </c>
      <c r="B39" s="1" t="s">
        <v>15</v>
      </c>
      <c r="C39" s="1" t="s">
        <v>21</v>
      </c>
      <c r="D39" s="1" t="s">
        <v>16</v>
      </c>
      <c r="E39" s="1" t="s">
        <v>17</v>
      </c>
      <c r="F39" s="1" t="s">
        <v>18</v>
      </c>
      <c r="G39" s="1" t="s">
        <v>1</v>
      </c>
      <c r="N39" s="4"/>
      <c r="O39" s="4"/>
      <c r="P39" s="4"/>
      <c r="Q39" s="4"/>
      <c r="R39" s="4"/>
      <c r="S39" s="4"/>
      <c r="T39" s="4"/>
    </row>
    <row r="40" spans="1:20" x14ac:dyDescent="0.2">
      <c r="A40" s="2" t="s">
        <v>58</v>
      </c>
      <c r="B40" s="2" t="s">
        <v>20</v>
      </c>
      <c r="C40" s="2" t="s">
        <v>27</v>
      </c>
      <c r="D40" s="2" t="s">
        <v>59</v>
      </c>
      <c r="E40" s="2" t="s">
        <v>60</v>
      </c>
      <c r="F40" s="2">
        <v>7</v>
      </c>
      <c r="G40" s="2">
        <v>5</v>
      </c>
      <c r="N40" s="4"/>
      <c r="O40" s="4"/>
      <c r="P40" s="4"/>
      <c r="Q40" s="4"/>
      <c r="R40" s="4"/>
      <c r="S40" s="4"/>
      <c r="T40" s="4"/>
    </row>
    <row r="41" spans="1:20" x14ac:dyDescent="0.2">
      <c r="A41" s="2" t="s">
        <v>58</v>
      </c>
      <c r="B41" s="2" t="s">
        <v>20</v>
      </c>
      <c r="C41" s="2" t="s">
        <v>61</v>
      </c>
      <c r="D41" s="2" t="s">
        <v>62</v>
      </c>
      <c r="E41" s="2" t="s">
        <v>44</v>
      </c>
      <c r="F41" s="2">
        <v>18</v>
      </c>
      <c r="G41" s="2">
        <v>1</v>
      </c>
      <c r="N41" s="4"/>
      <c r="O41" s="4"/>
      <c r="P41" s="4"/>
      <c r="Q41" s="4"/>
      <c r="R41" s="4"/>
      <c r="S41" s="4"/>
      <c r="T41" s="4"/>
    </row>
    <row r="42" spans="1:20" x14ac:dyDescent="0.2">
      <c r="A42" s="2" t="s">
        <v>58</v>
      </c>
      <c r="B42" s="2" t="s">
        <v>20</v>
      </c>
      <c r="C42" s="2" t="s">
        <v>27</v>
      </c>
      <c r="D42" s="2" t="s">
        <v>63</v>
      </c>
      <c r="E42" s="2" t="s">
        <v>44</v>
      </c>
      <c r="F42" s="2">
        <v>54</v>
      </c>
      <c r="G42" s="2">
        <v>2</v>
      </c>
      <c r="N42" s="4"/>
      <c r="O42" s="4"/>
      <c r="P42" s="4"/>
      <c r="Q42" s="4"/>
      <c r="R42" s="4"/>
      <c r="S42" s="4"/>
      <c r="T42" s="4"/>
    </row>
    <row r="43" spans="1:20" x14ac:dyDescent="0.2">
      <c r="A43" s="2" t="s">
        <v>58</v>
      </c>
      <c r="B43" s="2" t="s">
        <v>20</v>
      </c>
      <c r="C43" s="2" t="s">
        <v>49</v>
      </c>
      <c r="D43" s="2" t="s">
        <v>64</v>
      </c>
      <c r="E43" s="2" t="s">
        <v>48</v>
      </c>
      <c r="F43" s="2">
        <v>39</v>
      </c>
      <c r="G43" s="2">
        <v>2</v>
      </c>
    </row>
    <row r="44" spans="1:20" x14ac:dyDescent="0.2">
      <c r="A44" s="2" t="s">
        <v>58</v>
      </c>
      <c r="B44" s="2" t="s">
        <v>20</v>
      </c>
      <c r="C44" s="2" t="s">
        <v>52</v>
      </c>
      <c r="D44" s="2" t="s">
        <v>50</v>
      </c>
      <c r="E44" s="2" t="s">
        <v>51</v>
      </c>
      <c r="F44" s="2">
        <v>128</v>
      </c>
      <c r="G44" s="2">
        <v>33</v>
      </c>
    </row>
    <row r="45" spans="1:20" x14ac:dyDescent="0.2">
      <c r="A45" s="2" t="s">
        <v>58</v>
      </c>
      <c r="B45" s="2" t="s">
        <v>20</v>
      </c>
      <c r="C45" s="2" t="s">
        <v>65</v>
      </c>
      <c r="D45" s="2" t="s">
        <v>66</v>
      </c>
      <c r="E45" s="2" t="s">
        <v>51</v>
      </c>
      <c r="F45" s="2">
        <v>13</v>
      </c>
      <c r="G45" s="2">
        <v>8</v>
      </c>
    </row>
    <row r="46" spans="1:20" x14ac:dyDescent="0.2">
      <c r="A46" s="2" t="s">
        <v>58</v>
      </c>
      <c r="B46" s="2" t="s">
        <v>20</v>
      </c>
      <c r="C46" s="2" t="s">
        <v>54</v>
      </c>
      <c r="D46" s="2" t="s">
        <v>53</v>
      </c>
      <c r="E46" s="2" t="s">
        <v>51</v>
      </c>
      <c r="F46" s="2">
        <v>54</v>
      </c>
      <c r="G46" s="2">
        <v>3</v>
      </c>
    </row>
    <row r="47" spans="1:20" x14ac:dyDescent="0.2">
      <c r="A47" s="2" t="s">
        <v>58</v>
      </c>
      <c r="B47" s="2" t="s">
        <v>20</v>
      </c>
      <c r="C47" s="2" t="s">
        <v>27</v>
      </c>
      <c r="D47" s="2" t="s">
        <v>55</v>
      </c>
      <c r="E47" s="2" t="s">
        <v>33</v>
      </c>
      <c r="F47" s="2">
        <v>277</v>
      </c>
      <c r="G47" s="2">
        <v>70</v>
      </c>
    </row>
    <row r="48" spans="1:20" x14ac:dyDescent="0.2">
      <c r="A48" s="2" t="s">
        <v>58</v>
      </c>
      <c r="B48" s="2" t="s">
        <v>20</v>
      </c>
      <c r="C48" s="2" t="s">
        <v>67</v>
      </c>
      <c r="D48" s="2" t="s">
        <v>56</v>
      </c>
      <c r="E48" s="2" t="s">
        <v>33</v>
      </c>
      <c r="F48" s="2">
        <v>204</v>
      </c>
      <c r="G48" s="2">
        <v>53</v>
      </c>
    </row>
    <row r="50" spans="1:7" x14ac:dyDescent="0.2">
      <c r="A50" t="s">
        <v>68</v>
      </c>
      <c r="F50">
        <f>SUM(F40+F41+F42+F43+F44+F45+F46+F47+F48)</f>
        <v>794</v>
      </c>
      <c r="G50">
        <f>SUM(G40:G48)</f>
        <v>177</v>
      </c>
    </row>
    <row r="53" spans="1:7" x14ac:dyDescent="0.2">
      <c r="A53" s="1" t="s">
        <v>14</v>
      </c>
      <c r="B53" s="1" t="s">
        <v>15</v>
      </c>
      <c r="C53" s="1" t="s">
        <v>21</v>
      </c>
      <c r="D53" s="1" t="s">
        <v>16</v>
      </c>
      <c r="E53" s="1" t="s">
        <v>17</v>
      </c>
      <c r="F53" s="1" t="s">
        <v>18</v>
      </c>
      <c r="G53" s="1" t="s">
        <v>1</v>
      </c>
    </row>
    <row r="54" spans="1:7" x14ac:dyDescent="0.2">
      <c r="A54" s="2" t="s">
        <v>69</v>
      </c>
      <c r="B54" s="2" t="s">
        <v>20</v>
      </c>
      <c r="C54" s="2" t="s">
        <v>24</v>
      </c>
      <c r="D54" s="2" t="s">
        <v>70</v>
      </c>
      <c r="E54" s="2" t="s">
        <v>23</v>
      </c>
      <c r="F54" s="2">
        <v>22</v>
      </c>
      <c r="G54" s="2">
        <v>2</v>
      </c>
    </row>
    <row r="55" spans="1:7" x14ac:dyDescent="0.2">
      <c r="A55" s="2" t="s">
        <v>69</v>
      </c>
      <c r="B55" s="2" t="s">
        <v>20</v>
      </c>
      <c r="C55" s="2" t="s">
        <v>27</v>
      </c>
      <c r="D55" s="2" t="s">
        <v>71</v>
      </c>
      <c r="E55" s="2" t="s">
        <v>26</v>
      </c>
      <c r="F55" s="2">
        <v>33</v>
      </c>
      <c r="G55" s="2">
        <v>16</v>
      </c>
    </row>
    <row r="56" spans="1:7" x14ac:dyDescent="0.2">
      <c r="A56" s="2" t="s">
        <v>69</v>
      </c>
      <c r="B56" s="2" t="s">
        <v>20</v>
      </c>
      <c r="C56" s="2" t="s">
        <v>31</v>
      </c>
      <c r="D56" s="2" t="s">
        <v>72</v>
      </c>
      <c r="E56" s="2" t="s">
        <v>73</v>
      </c>
      <c r="F56" s="2">
        <v>29</v>
      </c>
      <c r="G56" s="2">
        <v>13</v>
      </c>
    </row>
    <row r="57" spans="1:7" x14ac:dyDescent="0.2">
      <c r="A57" s="2" t="s">
        <v>69</v>
      </c>
      <c r="B57" s="2" t="s">
        <v>20</v>
      </c>
      <c r="C57" s="2" t="s">
        <v>27</v>
      </c>
      <c r="D57" s="2" t="s">
        <v>28</v>
      </c>
      <c r="E57" s="2" t="s">
        <v>29</v>
      </c>
      <c r="F57" s="2">
        <v>33</v>
      </c>
      <c r="G57" s="2">
        <v>15</v>
      </c>
    </row>
    <row r="58" spans="1:7" x14ac:dyDescent="0.2">
      <c r="A58" s="2" t="s">
        <v>69</v>
      </c>
      <c r="B58" s="2" t="s">
        <v>20</v>
      </c>
      <c r="C58" s="2" t="s">
        <v>31</v>
      </c>
      <c r="D58" s="2" t="s">
        <v>30</v>
      </c>
      <c r="E58" s="2" t="s">
        <v>29</v>
      </c>
      <c r="F58" s="2">
        <v>15</v>
      </c>
      <c r="G58" s="2">
        <v>3</v>
      </c>
    </row>
    <row r="59" spans="1:7" x14ac:dyDescent="0.2">
      <c r="A59" s="2" t="s">
        <v>69</v>
      </c>
      <c r="B59" s="2" t="s">
        <v>20</v>
      </c>
      <c r="C59" s="2" t="s">
        <v>74</v>
      </c>
      <c r="D59" s="2" t="s">
        <v>75</v>
      </c>
      <c r="E59" s="2" t="s">
        <v>33</v>
      </c>
      <c r="F59" s="2">
        <v>96</v>
      </c>
      <c r="G59" s="2">
        <v>27</v>
      </c>
    </row>
    <row r="61" spans="1:7" x14ac:dyDescent="0.2">
      <c r="A61" t="s">
        <v>76</v>
      </c>
      <c r="F61">
        <f>SUM(F54+F55+F56+F57+F58+F59)</f>
        <v>228</v>
      </c>
      <c r="G61">
        <f>SUM(G54:G59)</f>
        <v>76</v>
      </c>
    </row>
    <row r="64" spans="1:7" x14ac:dyDescent="0.2">
      <c r="A64" s="1" t="s">
        <v>14</v>
      </c>
      <c r="B64" s="1" t="s">
        <v>15</v>
      </c>
      <c r="C64" s="1" t="s">
        <v>21</v>
      </c>
      <c r="D64" s="1" t="s">
        <v>16</v>
      </c>
      <c r="E64" s="1" t="s">
        <v>17</v>
      </c>
      <c r="F64" s="1" t="s">
        <v>18</v>
      </c>
      <c r="G64" s="1" t="s">
        <v>1</v>
      </c>
    </row>
    <row r="65" spans="1:7" x14ac:dyDescent="0.2">
      <c r="A65" s="2" t="s">
        <v>77</v>
      </c>
      <c r="B65" s="2" t="s">
        <v>20</v>
      </c>
      <c r="C65" s="2" t="s">
        <v>42</v>
      </c>
      <c r="D65" s="2" t="s">
        <v>78</v>
      </c>
      <c r="E65" s="2" t="s">
        <v>41</v>
      </c>
      <c r="F65" s="2">
        <v>17</v>
      </c>
      <c r="G65" s="2">
        <v>6</v>
      </c>
    </row>
    <row r="66" spans="1:7" x14ac:dyDescent="0.2">
      <c r="A66" s="2" t="s">
        <v>77</v>
      </c>
      <c r="B66" s="2" t="s">
        <v>20</v>
      </c>
      <c r="C66" s="2" t="s">
        <v>61</v>
      </c>
      <c r="D66" s="2" t="s">
        <v>79</v>
      </c>
      <c r="E66" s="2" t="s">
        <v>44</v>
      </c>
      <c r="F66" s="2">
        <v>28</v>
      </c>
      <c r="G66" s="2">
        <v>5</v>
      </c>
    </row>
    <row r="67" spans="1:7" x14ac:dyDescent="0.2">
      <c r="A67" s="2" t="s">
        <v>77</v>
      </c>
      <c r="B67" s="2" t="s">
        <v>20</v>
      </c>
      <c r="C67" s="2" t="s">
        <v>80</v>
      </c>
      <c r="D67" s="2" t="s">
        <v>81</v>
      </c>
      <c r="E67" s="2" t="s">
        <v>44</v>
      </c>
      <c r="F67" s="2">
        <v>3</v>
      </c>
      <c r="G67" s="2">
        <v>1</v>
      </c>
    </row>
    <row r="68" spans="1:7" x14ac:dyDescent="0.2">
      <c r="A68" s="2" t="s">
        <v>77</v>
      </c>
      <c r="B68" s="2" t="s">
        <v>20</v>
      </c>
      <c r="C68" s="2" t="s">
        <v>82</v>
      </c>
      <c r="D68" s="2" t="s">
        <v>83</v>
      </c>
      <c r="E68" s="2" t="s">
        <v>44</v>
      </c>
      <c r="F68" s="2">
        <v>21</v>
      </c>
      <c r="G68" s="2">
        <v>8</v>
      </c>
    </row>
    <row r="69" spans="1:7" x14ac:dyDescent="0.2">
      <c r="A69" s="2" t="s">
        <v>77</v>
      </c>
      <c r="B69" s="2" t="s">
        <v>20</v>
      </c>
      <c r="C69" s="2" t="s">
        <v>49</v>
      </c>
      <c r="D69" s="2" t="s">
        <v>84</v>
      </c>
      <c r="E69" s="2" t="s">
        <v>48</v>
      </c>
      <c r="F69" s="2">
        <v>40</v>
      </c>
      <c r="G69" s="2">
        <v>3</v>
      </c>
    </row>
    <row r="70" spans="1:7" x14ac:dyDescent="0.2">
      <c r="A70" s="2" t="s">
        <v>77</v>
      </c>
      <c r="B70" s="2" t="s">
        <v>20</v>
      </c>
      <c r="C70" s="2" t="s">
        <v>52</v>
      </c>
      <c r="D70" s="2" t="s">
        <v>50</v>
      </c>
      <c r="E70" s="2" t="s">
        <v>51</v>
      </c>
      <c r="F70" s="2">
        <v>179</v>
      </c>
      <c r="G70" s="2">
        <v>30</v>
      </c>
    </row>
    <row r="71" spans="1:7" x14ac:dyDescent="0.2">
      <c r="A71" s="2" t="s">
        <v>77</v>
      </c>
      <c r="B71" s="2" t="s">
        <v>20</v>
      </c>
      <c r="C71" s="2" t="s">
        <v>65</v>
      </c>
      <c r="D71" s="2" t="s">
        <v>85</v>
      </c>
      <c r="E71" s="2" t="s">
        <v>51</v>
      </c>
      <c r="F71" s="2">
        <v>10</v>
      </c>
      <c r="G71" s="2">
        <v>7</v>
      </c>
    </row>
    <row r="72" spans="1:7" x14ac:dyDescent="0.2">
      <c r="A72" s="2" t="s">
        <v>77</v>
      </c>
      <c r="B72" s="2" t="s">
        <v>20</v>
      </c>
      <c r="C72" s="2" t="s">
        <v>54</v>
      </c>
      <c r="D72" s="2" t="s">
        <v>53</v>
      </c>
      <c r="E72" s="2" t="s">
        <v>51</v>
      </c>
      <c r="F72" s="2">
        <v>68</v>
      </c>
      <c r="G72" s="2">
        <v>3</v>
      </c>
    </row>
    <row r="73" spans="1:7" x14ac:dyDescent="0.2">
      <c r="A73" s="2" t="s">
        <v>77</v>
      </c>
      <c r="B73" s="2" t="s">
        <v>20</v>
      </c>
      <c r="C73" s="2" t="s">
        <v>27</v>
      </c>
      <c r="D73" s="2" t="s">
        <v>55</v>
      </c>
      <c r="E73" s="2" t="s">
        <v>33</v>
      </c>
      <c r="F73" s="2">
        <v>242</v>
      </c>
      <c r="G73" s="2">
        <v>56</v>
      </c>
    </row>
    <row r="74" spans="1:7" x14ac:dyDescent="0.2">
      <c r="A74" s="2" t="s">
        <v>77</v>
      </c>
      <c r="B74" s="2" t="s">
        <v>20</v>
      </c>
      <c r="C74" s="2" t="s">
        <v>67</v>
      </c>
      <c r="D74" s="2" t="s">
        <v>56</v>
      </c>
      <c r="E74" s="2" t="s">
        <v>33</v>
      </c>
      <c r="F74" s="2">
        <v>197</v>
      </c>
      <c r="G74" s="2">
        <v>35</v>
      </c>
    </row>
    <row r="76" spans="1:7" x14ac:dyDescent="0.2">
      <c r="A76" t="s">
        <v>86</v>
      </c>
      <c r="F76">
        <f>SUM(F65:F74)</f>
        <v>805</v>
      </c>
      <c r="G76">
        <f>SUM(G65:G74)</f>
        <v>154</v>
      </c>
    </row>
    <row r="79" spans="1:7" x14ac:dyDescent="0.2">
      <c r="A79" s="1" t="s">
        <v>14</v>
      </c>
      <c r="B79" s="1" t="s">
        <v>15</v>
      </c>
      <c r="C79" s="1" t="s">
        <v>21</v>
      </c>
      <c r="D79" s="1" t="s">
        <v>16</v>
      </c>
      <c r="E79" s="1" t="s">
        <v>17</v>
      </c>
      <c r="F79" s="1" t="s">
        <v>18</v>
      </c>
      <c r="G79" s="1" t="s">
        <v>1</v>
      </c>
    </row>
    <row r="80" spans="1:7" x14ac:dyDescent="0.2">
      <c r="A80" s="2" t="s">
        <v>87</v>
      </c>
      <c r="B80" s="2" t="s">
        <v>20</v>
      </c>
      <c r="C80" s="2" t="s">
        <v>88</v>
      </c>
      <c r="D80" s="2" t="s">
        <v>89</v>
      </c>
      <c r="E80" s="2" t="s">
        <v>23</v>
      </c>
      <c r="F80" s="2">
        <v>20</v>
      </c>
      <c r="G80" s="2">
        <v>4</v>
      </c>
    </row>
    <row r="81" spans="1:7" x14ac:dyDescent="0.2">
      <c r="A81" s="2" t="s">
        <v>87</v>
      </c>
      <c r="B81" s="2" t="s">
        <v>20</v>
      </c>
      <c r="C81" s="2" t="s">
        <v>24</v>
      </c>
      <c r="D81" s="2" t="s">
        <v>90</v>
      </c>
      <c r="E81" s="2" t="s">
        <v>23</v>
      </c>
      <c r="F81" s="2">
        <v>15</v>
      </c>
      <c r="G81" s="2">
        <v>1</v>
      </c>
    </row>
    <row r="82" spans="1:7" x14ac:dyDescent="0.2">
      <c r="A82" s="2" t="s">
        <v>87</v>
      </c>
      <c r="B82" s="2" t="s">
        <v>20</v>
      </c>
      <c r="C82" s="2" t="s">
        <v>88</v>
      </c>
      <c r="D82" s="2" t="s">
        <v>91</v>
      </c>
      <c r="E82" s="2" t="s">
        <v>23</v>
      </c>
      <c r="F82" s="2">
        <v>44</v>
      </c>
      <c r="G82" s="2">
        <v>11</v>
      </c>
    </row>
    <row r="83" spans="1:7" x14ac:dyDescent="0.2">
      <c r="A83" s="2" t="s">
        <v>87</v>
      </c>
      <c r="B83" s="2" t="s">
        <v>20</v>
      </c>
      <c r="C83" s="2" t="s">
        <v>27</v>
      </c>
      <c r="D83" s="2" t="s">
        <v>92</v>
      </c>
      <c r="E83" s="2" t="s">
        <v>26</v>
      </c>
      <c r="F83" s="2">
        <v>40</v>
      </c>
      <c r="G83" s="2">
        <v>16</v>
      </c>
    </row>
    <row r="84" spans="1:7" x14ac:dyDescent="0.2">
      <c r="A84" s="2" t="s">
        <v>87</v>
      </c>
      <c r="B84" s="2" t="s">
        <v>20</v>
      </c>
      <c r="C84" s="2" t="s">
        <v>27</v>
      </c>
      <c r="D84" s="2" t="s">
        <v>28</v>
      </c>
      <c r="E84" s="2" t="s">
        <v>29</v>
      </c>
      <c r="F84" s="2">
        <v>46</v>
      </c>
      <c r="G84" s="2">
        <v>20</v>
      </c>
    </row>
    <row r="85" spans="1:7" x14ac:dyDescent="0.2">
      <c r="A85" s="2" t="s">
        <v>87</v>
      </c>
      <c r="B85" s="2" t="s">
        <v>20</v>
      </c>
      <c r="C85" s="2" t="s">
        <v>31</v>
      </c>
      <c r="D85" s="2" t="s">
        <v>30</v>
      </c>
      <c r="E85" s="2" t="s">
        <v>29</v>
      </c>
      <c r="F85" s="2">
        <v>28</v>
      </c>
      <c r="G85" s="2">
        <v>5</v>
      </c>
    </row>
    <row r="87" spans="1:7" x14ac:dyDescent="0.2">
      <c r="A87" t="s">
        <v>93</v>
      </c>
      <c r="F87">
        <f>SUM(F80:F85)</f>
        <v>193</v>
      </c>
      <c r="G87">
        <f>SUM(G80:G85)</f>
        <v>57</v>
      </c>
    </row>
    <row r="90" spans="1:7" x14ac:dyDescent="0.2">
      <c r="A90" s="1" t="s">
        <v>14</v>
      </c>
      <c r="B90" s="1" t="s">
        <v>15</v>
      </c>
      <c r="C90" s="1" t="s">
        <v>21</v>
      </c>
      <c r="D90" s="1" t="s">
        <v>16</v>
      </c>
      <c r="E90" s="1" t="s">
        <v>17</v>
      </c>
      <c r="F90" s="1" t="s">
        <v>18</v>
      </c>
      <c r="G90" s="1" t="s">
        <v>1</v>
      </c>
    </row>
    <row r="91" spans="1:7" x14ac:dyDescent="0.2">
      <c r="A91" s="2" t="s">
        <v>94</v>
      </c>
      <c r="B91" s="2" t="s">
        <v>20</v>
      </c>
      <c r="C91" s="2" t="s">
        <v>95</v>
      </c>
      <c r="D91" s="2" t="s">
        <v>96</v>
      </c>
      <c r="E91" s="2" t="s">
        <v>23</v>
      </c>
      <c r="F91" s="2">
        <v>30</v>
      </c>
      <c r="G91" s="2">
        <v>3</v>
      </c>
    </row>
    <row r="92" spans="1:7" x14ac:dyDescent="0.2">
      <c r="A92" s="2" t="s">
        <v>94</v>
      </c>
      <c r="B92" s="2" t="s">
        <v>20</v>
      </c>
      <c r="C92" s="2" t="s">
        <v>42</v>
      </c>
      <c r="D92" s="2" t="s">
        <v>97</v>
      </c>
      <c r="E92" s="2" t="s">
        <v>41</v>
      </c>
      <c r="F92" s="2">
        <v>6</v>
      </c>
      <c r="G92" s="2">
        <v>1</v>
      </c>
    </row>
    <row r="93" spans="1:7" x14ac:dyDescent="0.2">
      <c r="A93" s="2" t="s">
        <v>94</v>
      </c>
      <c r="B93" s="2" t="s">
        <v>20</v>
      </c>
      <c r="C93" s="2" t="s">
        <v>98</v>
      </c>
      <c r="D93" s="2" t="s">
        <v>99</v>
      </c>
      <c r="E93" s="2" t="s">
        <v>100</v>
      </c>
      <c r="F93" s="2">
        <v>17</v>
      </c>
      <c r="G93" s="2">
        <v>1</v>
      </c>
    </row>
    <row r="94" spans="1:7" x14ac:dyDescent="0.2">
      <c r="A94" s="2" t="s">
        <v>94</v>
      </c>
      <c r="B94" s="2" t="s">
        <v>20</v>
      </c>
      <c r="C94" s="2" t="s">
        <v>98</v>
      </c>
      <c r="D94" s="2" t="s">
        <v>101</v>
      </c>
      <c r="E94" s="2" t="s">
        <v>100</v>
      </c>
      <c r="F94" s="2">
        <v>180</v>
      </c>
      <c r="G94" s="2">
        <v>29</v>
      </c>
    </row>
    <row r="95" spans="1:7" x14ac:dyDescent="0.2">
      <c r="A95" s="2" t="s">
        <v>94</v>
      </c>
      <c r="B95" s="2" t="s">
        <v>20</v>
      </c>
      <c r="C95" s="2" t="s">
        <v>102</v>
      </c>
      <c r="D95" s="2" t="s">
        <v>103</v>
      </c>
      <c r="E95" s="2" t="s">
        <v>104</v>
      </c>
      <c r="F95" s="2">
        <v>40</v>
      </c>
      <c r="G95" s="2">
        <v>5</v>
      </c>
    </row>
    <row r="96" spans="1:7" x14ac:dyDescent="0.2">
      <c r="A96" s="2" t="s">
        <v>94</v>
      </c>
      <c r="B96" s="2" t="s">
        <v>20</v>
      </c>
      <c r="C96" s="2" t="s">
        <v>102</v>
      </c>
      <c r="D96" s="2" t="s">
        <v>105</v>
      </c>
      <c r="E96" s="2" t="s">
        <v>104</v>
      </c>
      <c r="F96" s="2">
        <v>34</v>
      </c>
      <c r="G96" s="2">
        <v>7</v>
      </c>
    </row>
    <row r="97" spans="1:13" x14ac:dyDescent="0.2">
      <c r="A97" s="2" t="s">
        <v>94</v>
      </c>
      <c r="B97" s="2" t="s">
        <v>20</v>
      </c>
      <c r="C97" s="2" t="s">
        <v>106</v>
      </c>
      <c r="D97" s="2" t="s">
        <v>107</v>
      </c>
      <c r="E97" s="2" t="s">
        <v>104</v>
      </c>
      <c r="F97" s="2">
        <v>62</v>
      </c>
      <c r="G97" s="2">
        <v>15</v>
      </c>
    </row>
    <row r="98" spans="1:13" x14ac:dyDescent="0.2">
      <c r="A98" s="2" t="s">
        <v>94</v>
      </c>
      <c r="B98" s="2" t="s">
        <v>20</v>
      </c>
      <c r="C98" s="2" t="s">
        <v>80</v>
      </c>
      <c r="D98" s="2" t="s">
        <v>108</v>
      </c>
      <c r="E98" s="2" t="s">
        <v>44</v>
      </c>
      <c r="F98" s="2">
        <v>3</v>
      </c>
      <c r="G98" s="2">
        <v>0</v>
      </c>
    </row>
    <row r="99" spans="1:13" x14ac:dyDescent="0.2">
      <c r="A99" s="2" t="s">
        <v>94</v>
      </c>
      <c r="B99" s="2" t="s">
        <v>20</v>
      </c>
      <c r="C99" s="2" t="s">
        <v>82</v>
      </c>
      <c r="D99" s="2" t="s">
        <v>109</v>
      </c>
      <c r="E99" s="2" t="s">
        <v>44</v>
      </c>
      <c r="F99" s="2">
        <v>17</v>
      </c>
      <c r="G99" s="2">
        <v>3</v>
      </c>
      <c r="L99" t="s">
        <v>18</v>
      </c>
      <c r="M99" t="s">
        <v>168</v>
      </c>
    </row>
    <row r="100" spans="1:13" x14ac:dyDescent="0.2">
      <c r="A100" s="2" t="s">
        <v>94</v>
      </c>
      <c r="B100" s="2" t="s">
        <v>20</v>
      </c>
      <c r="C100" s="2" t="s">
        <v>49</v>
      </c>
      <c r="D100" s="2" t="s">
        <v>110</v>
      </c>
      <c r="E100" s="2" t="s">
        <v>48</v>
      </c>
      <c r="F100" s="2">
        <v>38</v>
      </c>
      <c r="G100" s="2">
        <v>3</v>
      </c>
      <c r="K100" t="s">
        <v>169</v>
      </c>
      <c r="L100">
        <v>38</v>
      </c>
      <c r="M100">
        <v>3</v>
      </c>
    </row>
    <row r="101" spans="1:13" x14ac:dyDescent="0.2">
      <c r="A101" s="2" t="s">
        <v>94</v>
      </c>
      <c r="B101" s="2" t="s">
        <v>20</v>
      </c>
      <c r="C101" s="2" t="s">
        <v>52</v>
      </c>
      <c r="D101" s="2" t="s">
        <v>50</v>
      </c>
      <c r="E101" s="2" t="s">
        <v>51</v>
      </c>
      <c r="F101" s="2">
        <v>207</v>
      </c>
      <c r="G101" s="2">
        <v>32</v>
      </c>
      <c r="K101" t="s">
        <v>170</v>
      </c>
      <c r="L101">
        <v>213</v>
      </c>
      <c r="M101">
        <v>48</v>
      </c>
    </row>
    <row r="102" spans="1:13" x14ac:dyDescent="0.2">
      <c r="A102" s="2" t="s">
        <v>94</v>
      </c>
      <c r="B102" s="2" t="s">
        <v>20</v>
      </c>
      <c r="C102" s="2" t="s">
        <v>65</v>
      </c>
      <c r="D102" s="2" t="s">
        <v>85</v>
      </c>
      <c r="E102" s="2" t="s">
        <v>51</v>
      </c>
      <c r="F102" s="2">
        <v>17</v>
      </c>
      <c r="G102" s="2">
        <v>14</v>
      </c>
    </row>
    <row r="103" spans="1:13" x14ac:dyDescent="0.2">
      <c r="A103" s="2" t="s">
        <v>94</v>
      </c>
      <c r="B103" s="2" t="s">
        <v>20</v>
      </c>
      <c r="C103" s="2" t="s">
        <v>54</v>
      </c>
      <c r="D103" s="2" t="s">
        <v>53</v>
      </c>
      <c r="E103" s="2" t="s">
        <v>51</v>
      </c>
      <c r="F103" s="2">
        <v>85</v>
      </c>
      <c r="G103" s="2">
        <v>1</v>
      </c>
    </row>
    <row r="104" spans="1:13" x14ac:dyDescent="0.2">
      <c r="A104" s="2" t="s">
        <v>94</v>
      </c>
      <c r="B104" s="2" t="s">
        <v>20</v>
      </c>
      <c r="C104" s="2" t="s">
        <v>27</v>
      </c>
      <c r="D104" s="2" t="s">
        <v>55</v>
      </c>
      <c r="E104" s="2" t="s">
        <v>33</v>
      </c>
      <c r="F104" s="2">
        <v>242</v>
      </c>
      <c r="G104" s="2">
        <v>45</v>
      </c>
    </row>
    <row r="105" spans="1:13" x14ac:dyDescent="0.2">
      <c r="A105" s="2" t="s">
        <v>94</v>
      </c>
      <c r="B105" s="2" t="s">
        <v>20</v>
      </c>
      <c r="C105" s="2" t="s">
        <v>111</v>
      </c>
      <c r="D105" s="2" t="s">
        <v>112</v>
      </c>
      <c r="E105" s="2" t="s">
        <v>33</v>
      </c>
      <c r="F105" s="2">
        <v>24</v>
      </c>
      <c r="G105" s="2">
        <v>9</v>
      </c>
    </row>
    <row r="106" spans="1:13" x14ac:dyDescent="0.2">
      <c r="A106" s="2" t="s">
        <v>94</v>
      </c>
      <c r="B106" s="2" t="s">
        <v>20</v>
      </c>
      <c r="C106" s="2" t="s">
        <v>113</v>
      </c>
      <c r="D106" s="2" t="s">
        <v>114</v>
      </c>
      <c r="E106" s="2" t="s">
        <v>33</v>
      </c>
      <c r="F106" s="2">
        <v>98</v>
      </c>
      <c r="G106" s="2">
        <v>5</v>
      </c>
    </row>
    <row r="107" spans="1:13" x14ac:dyDescent="0.2">
      <c r="A107" s="2" t="s">
        <v>94</v>
      </c>
      <c r="B107" s="2" t="s">
        <v>20</v>
      </c>
      <c r="C107" s="2" t="s">
        <v>115</v>
      </c>
      <c r="D107" s="2" t="s">
        <v>116</v>
      </c>
      <c r="E107" s="2" t="s">
        <v>33</v>
      </c>
      <c r="F107" s="2">
        <v>213</v>
      </c>
      <c r="G107" s="2">
        <v>48</v>
      </c>
    </row>
    <row r="109" spans="1:13" x14ac:dyDescent="0.2">
      <c r="A109" t="s">
        <v>117</v>
      </c>
      <c r="F109">
        <f>SUM(F91:F107)</f>
        <v>1313</v>
      </c>
      <c r="G109">
        <f>SUM(G91:G107)</f>
        <v>221</v>
      </c>
    </row>
    <row r="112" spans="1:13" x14ac:dyDescent="0.2">
      <c r="A112" s="1" t="s">
        <v>14</v>
      </c>
      <c r="B112" s="1" t="s">
        <v>15</v>
      </c>
      <c r="C112" s="1" t="s">
        <v>21</v>
      </c>
      <c r="D112" s="1" t="s">
        <v>16</v>
      </c>
      <c r="E112" s="1" t="s">
        <v>17</v>
      </c>
      <c r="F112" s="1" t="s">
        <v>18</v>
      </c>
      <c r="G112" s="1" t="s">
        <v>1</v>
      </c>
    </row>
    <row r="113" spans="1:13" x14ac:dyDescent="0.2">
      <c r="A113" s="2" t="s">
        <v>118</v>
      </c>
      <c r="B113" s="2" t="s">
        <v>20</v>
      </c>
      <c r="C113" s="2" t="s">
        <v>88</v>
      </c>
      <c r="D113" s="2" t="s">
        <v>119</v>
      </c>
      <c r="E113" s="2" t="s">
        <v>23</v>
      </c>
      <c r="F113" s="2">
        <v>44</v>
      </c>
      <c r="G113" s="2">
        <v>12</v>
      </c>
    </row>
    <row r="114" spans="1:13" x14ac:dyDescent="0.2">
      <c r="A114" s="2" t="s">
        <v>118</v>
      </c>
      <c r="B114" s="2" t="s">
        <v>20</v>
      </c>
      <c r="C114" s="2" t="s">
        <v>88</v>
      </c>
      <c r="D114" s="2" t="s">
        <v>120</v>
      </c>
      <c r="E114" s="2" t="s">
        <v>23</v>
      </c>
      <c r="F114" s="2">
        <v>47</v>
      </c>
      <c r="G114" s="2">
        <v>4</v>
      </c>
    </row>
    <row r="115" spans="1:13" x14ac:dyDescent="0.2">
      <c r="A115" s="2" t="s">
        <v>118</v>
      </c>
      <c r="B115" s="2" t="s">
        <v>20</v>
      </c>
      <c r="C115" s="2" t="s">
        <v>27</v>
      </c>
      <c r="D115" s="2" t="s">
        <v>121</v>
      </c>
      <c r="E115" s="2" t="s">
        <v>26</v>
      </c>
      <c r="F115" s="2">
        <v>40</v>
      </c>
      <c r="G115" s="2">
        <v>9</v>
      </c>
    </row>
    <row r="116" spans="1:13" x14ac:dyDescent="0.2">
      <c r="A116" s="2" t="s">
        <v>118</v>
      </c>
      <c r="B116" s="2" t="s">
        <v>20</v>
      </c>
      <c r="C116" s="2" t="s">
        <v>31</v>
      </c>
      <c r="D116" s="2" t="s">
        <v>122</v>
      </c>
      <c r="E116" s="2" t="s">
        <v>73</v>
      </c>
      <c r="F116" s="2">
        <v>15</v>
      </c>
      <c r="G116" s="2">
        <v>9</v>
      </c>
    </row>
    <row r="117" spans="1:13" x14ac:dyDescent="0.2">
      <c r="A117" s="2" t="s">
        <v>118</v>
      </c>
      <c r="B117" s="2" t="s">
        <v>20</v>
      </c>
      <c r="C117" s="2" t="s">
        <v>27</v>
      </c>
      <c r="D117" s="2" t="s">
        <v>28</v>
      </c>
      <c r="E117" s="2" t="s">
        <v>29</v>
      </c>
      <c r="F117" s="2">
        <v>55</v>
      </c>
      <c r="G117" s="2">
        <v>16</v>
      </c>
    </row>
    <row r="118" spans="1:13" x14ac:dyDescent="0.2">
      <c r="A118" s="2" t="s">
        <v>118</v>
      </c>
      <c r="B118" s="2" t="s">
        <v>20</v>
      </c>
      <c r="C118" s="2" t="s">
        <v>31</v>
      </c>
      <c r="D118" s="2" t="s">
        <v>30</v>
      </c>
      <c r="E118" s="2" t="s">
        <v>29</v>
      </c>
      <c r="F118" s="2">
        <v>30</v>
      </c>
      <c r="G118" s="2">
        <v>4</v>
      </c>
    </row>
    <row r="119" spans="1:13" x14ac:dyDescent="0.2">
      <c r="A119" s="2" t="s">
        <v>118</v>
      </c>
      <c r="B119" s="2" t="s">
        <v>20</v>
      </c>
      <c r="C119" s="2" t="s">
        <v>27</v>
      </c>
      <c r="D119" s="2" t="s">
        <v>123</v>
      </c>
      <c r="E119" s="2" t="s">
        <v>44</v>
      </c>
      <c r="F119" s="2">
        <v>43</v>
      </c>
      <c r="G119" s="2">
        <v>9</v>
      </c>
    </row>
    <row r="120" spans="1:13" x14ac:dyDescent="0.2">
      <c r="A120" s="2" t="s">
        <v>118</v>
      </c>
      <c r="B120" s="2" t="s">
        <v>20</v>
      </c>
      <c r="C120" s="2" t="s">
        <v>74</v>
      </c>
      <c r="D120" s="2" t="s">
        <v>75</v>
      </c>
      <c r="E120" s="2" t="s">
        <v>33</v>
      </c>
      <c r="F120" s="2">
        <v>85</v>
      </c>
      <c r="G120" s="2">
        <v>43</v>
      </c>
    </row>
    <row r="122" spans="1:13" x14ac:dyDescent="0.2">
      <c r="A122" t="s">
        <v>124</v>
      </c>
      <c r="F122">
        <f>SUM(F113:F120)</f>
        <v>359</v>
      </c>
      <c r="G122">
        <f>SUM(G113:G120)</f>
        <v>106</v>
      </c>
    </row>
    <row r="125" spans="1:13" x14ac:dyDescent="0.2">
      <c r="A125" s="1" t="s">
        <v>14</v>
      </c>
      <c r="B125" s="1" t="s">
        <v>15</v>
      </c>
      <c r="C125" s="1" t="s">
        <v>21</v>
      </c>
      <c r="D125" s="1" t="s">
        <v>16</v>
      </c>
      <c r="E125" s="1" t="s">
        <v>17</v>
      </c>
      <c r="F125" s="1" t="s">
        <v>18</v>
      </c>
      <c r="G125" s="1" t="s">
        <v>1</v>
      </c>
      <c r="M125" t="s">
        <v>171</v>
      </c>
    </row>
    <row r="126" spans="1:13" x14ac:dyDescent="0.2">
      <c r="A126" s="2" t="s">
        <v>125</v>
      </c>
      <c r="B126" s="2" t="s">
        <v>20</v>
      </c>
      <c r="C126" s="2" t="s">
        <v>95</v>
      </c>
      <c r="D126" s="2" t="s">
        <v>126</v>
      </c>
      <c r="E126" s="2" t="s">
        <v>23</v>
      </c>
      <c r="F126" s="2">
        <v>31</v>
      </c>
      <c r="G126" s="2">
        <v>4</v>
      </c>
      <c r="L126">
        <v>2016</v>
      </c>
      <c r="M126">
        <v>14</v>
      </c>
    </row>
    <row r="127" spans="1:13" x14ac:dyDescent="0.2">
      <c r="A127" s="2" t="s">
        <v>125</v>
      </c>
      <c r="B127" s="2" t="s">
        <v>20</v>
      </c>
      <c r="C127" s="2" t="s">
        <v>127</v>
      </c>
      <c r="D127" s="2" t="s">
        <v>128</v>
      </c>
      <c r="E127" s="2" t="s">
        <v>26</v>
      </c>
      <c r="F127" s="2">
        <v>74</v>
      </c>
      <c r="G127" s="2">
        <v>5</v>
      </c>
      <c r="L127">
        <v>2017</v>
      </c>
      <c r="M127">
        <v>15</v>
      </c>
    </row>
    <row r="128" spans="1:13" x14ac:dyDescent="0.2">
      <c r="A128" s="2" t="s">
        <v>125</v>
      </c>
      <c r="B128" s="2" t="s">
        <v>20</v>
      </c>
      <c r="C128" s="2" t="s">
        <v>42</v>
      </c>
      <c r="D128" s="2" t="s">
        <v>129</v>
      </c>
      <c r="E128" s="2" t="s">
        <v>41</v>
      </c>
      <c r="F128" s="2">
        <v>11</v>
      </c>
      <c r="G128" s="2">
        <v>4</v>
      </c>
      <c r="L128">
        <v>2018</v>
      </c>
      <c r="M128">
        <v>16</v>
      </c>
    </row>
    <row r="129" spans="1:13" x14ac:dyDescent="0.2">
      <c r="A129" s="2" t="s">
        <v>125</v>
      </c>
      <c r="B129" s="2" t="s">
        <v>20</v>
      </c>
      <c r="C129" s="2" t="s">
        <v>98</v>
      </c>
      <c r="D129" s="2" t="s">
        <v>99</v>
      </c>
      <c r="E129" s="2" t="s">
        <v>100</v>
      </c>
      <c r="F129" s="2">
        <v>32</v>
      </c>
      <c r="G129" s="2">
        <v>4</v>
      </c>
      <c r="L129">
        <v>2019</v>
      </c>
      <c r="M129">
        <v>25</v>
      </c>
    </row>
    <row r="130" spans="1:13" x14ac:dyDescent="0.2">
      <c r="A130" s="2" t="s">
        <v>125</v>
      </c>
      <c r="B130" s="2" t="s">
        <v>20</v>
      </c>
      <c r="C130" s="2" t="s">
        <v>98</v>
      </c>
      <c r="D130" s="2" t="s">
        <v>101</v>
      </c>
      <c r="E130" s="2" t="s">
        <v>100</v>
      </c>
      <c r="F130" s="2">
        <v>219</v>
      </c>
      <c r="G130" s="2">
        <v>29</v>
      </c>
      <c r="L130">
        <v>2020</v>
      </c>
      <c r="M130">
        <v>34</v>
      </c>
    </row>
    <row r="131" spans="1:13" x14ac:dyDescent="0.2">
      <c r="A131" s="2" t="s">
        <v>125</v>
      </c>
      <c r="B131" s="2" t="s">
        <v>20</v>
      </c>
      <c r="C131" s="2" t="s">
        <v>88</v>
      </c>
      <c r="D131" s="2" t="s">
        <v>130</v>
      </c>
      <c r="E131" s="2" t="s">
        <v>73</v>
      </c>
      <c r="F131" s="2">
        <v>715</v>
      </c>
      <c r="G131" s="2">
        <v>96</v>
      </c>
    </row>
    <row r="132" spans="1:13" x14ac:dyDescent="0.2">
      <c r="A132" s="2" t="s">
        <v>125</v>
      </c>
      <c r="B132" s="2" t="s">
        <v>20</v>
      </c>
      <c r="C132" s="2" t="s">
        <v>131</v>
      </c>
      <c r="D132" s="2" t="s">
        <v>132</v>
      </c>
      <c r="E132" s="2" t="s">
        <v>104</v>
      </c>
      <c r="F132" s="2">
        <v>183</v>
      </c>
      <c r="G132" s="2">
        <v>11</v>
      </c>
    </row>
    <row r="133" spans="1:13" x14ac:dyDescent="0.2">
      <c r="A133" s="2" t="s">
        <v>125</v>
      </c>
      <c r="B133" s="2" t="s">
        <v>20</v>
      </c>
      <c r="C133" s="2" t="s">
        <v>106</v>
      </c>
      <c r="D133" s="2" t="s">
        <v>133</v>
      </c>
      <c r="E133" s="2" t="s">
        <v>104</v>
      </c>
      <c r="F133" s="2">
        <v>72</v>
      </c>
      <c r="G133" s="2">
        <v>10</v>
      </c>
    </row>
    <row r="134" spans="1:13" x14ac:dyDescent="0.2">
      <c r="A134" s="2" t="s">
        <v>125</v>
      </c>
      <c r="B134" s="2" t="s">
        <v>20</v>
      </c>
      <c r="C134" s="2" t="s">
        <v>88</v>
      </c>
      <c r="D134" s="2" t="s">
        <v>134</v>
      </c>
      <c r="E134" s="2" t="s">
        <v>44</v>
      </c>
      <c r="F134" s="2">
        <v>45</v>
      </c>
      <c r="G134" s="2">
        <v>10</v>
      </c>
    </row>
    <row r="135" spans="1:13" x14ac:dyDescent="0.2">
      <c r="A135" s="2" t="s">
        <v>125</v>
      </c>
      <c r="B135" s="2" t="s">
        <v>20</v>
      </c>
      <c r="C135" s="2" t="s">
        <v>82</v>
      </c>
      <c r="D135" s="2" t="s">
        <v>135</v>
      </c>
      <c r="E135" s="2" t="s">
        <v>44</v>
      </c>
      <c r="F135" s="2">
        <v>23</v>
      </c>
      <c r="G135" s="2">
        <v>4</v>
      </c>
    </row>
    <row r="136" spans="1:13" x14ac:dyDescent="0.2">
      <c r="A136" s="2" t="s">
        <v>125</v>
      </c>
      <c r="B136" s="2" t="s">
        <v>20</v>
      </c>
      <c r="C136" s="2" t="s">
        <v>49</v>
      </c>
      <c r="D136" s="2" t="s">
        <v>136</v>
      </c>
      <c r="E136" s="2" t="s">
        <v>48</v>
      </c>
      <c r="F136" s="2">
        <v>41</v>
      </c>
      <c r="G136" s="2">
        <v>13</v>
      </c>
    </row>
    <row r="137" spans="1:13" x14ac:dyDescent="0.2">
      <c r="A137" s="2" t="s">
        <v>125</v>
      </c>
      <c r="B137" s="2" t="s">
        <v>20</v>
      </c>
      <c r="C137" s="2" t="s">
        <v>137</v>
      </c>
      <c r="D137" s="2" t="s">
        <v>138</v>
      </c>
      <c r="E137" s="2" t="s">
        <v>51</v>
      </c>
      <c r="F137" s="2">
        <v>673</v>
      </c>
      <c r="G137" s="2">
        <v>51</v>
      </c>
    </row>
    <row r="138" spans="1:13" x14ac:dyDescent="0.2">
      <c r="A138" s="2" t="s">
        <v>125</v>
      </c>
      <c r="B138" s="2" t="s">
        <v>20</v>
      </c>
      <c r="C138" s="2" t="s">
        <v>52</v>
      </c>
      <c r="D138" s="2" t="s">
        <v>139</v>
      </c>
      <c r="E138" s="2" t="s">
        <v>51</v>
      </c>
      <c r="F138" s="2">
        <v>215</v>
      </c>
      <c r="G138" s="2">
        <v>43</v>
      </c>
    </row>
    <row r="139" spans="1:13" x14ac:dyDescent="0.2">
      <c r="A139" s="2" t="s">
        <v>125</v>
      </c>
      <c r="B139" s="2" t="s">
        <v>20</v>
      </c>
      <c r="C139" s="2" t="s">
        <v>65</v>
      </c>
      <c r="D139" s="2" t="s">
        <v>85</v>
      </c>
      <c r="E139" s="2" t="s">
        <v>51</v>
      </c>
      <c r="F139" s="2">
        <v>24</v>
      </c>
      <c r="G139" s="2">
        <v>15</v>
      </c>
    </row>
    <row r="140" spans="1:13" x14ac:dyDescent="0.2">
      <c r="A140" s="2" t="s">
        <v>125</v>
      </c>
      <c r="B140" s="2" t="s">
        <v>20</v>
      </c>
      <c r="C140" s="2" t="s">
        <v>54</v>
      </c>
      <c r="D140" s="2" t="s">
        <v>53</v>
      </c>
      <c r="E140" s="2" t="s">
        <v>51</v>
      </c>
      <c r="F140" s="2">
        <v>106</v>
      </c>
      <c r="G140" s="2">
        <v>6</v>
      </c>
    </row>
    <row r="141" spans="1:13" x14ac:dyDescent="0.2">
      <c r="A141" s="2" t="s">
        <v>125</v>
      </c>
      <c r="B141" s="2" t="s">
        <v>140</v>
      </c>
      <c r="C141" s="2" t="s">
        <v>141</v>
      </c>
      <c r="D141" s="2" t="s">
        <v>142</v>
      </c>
      <c r="E141" s="2" t="s">
        <v>51</v>
      </c>
      <c r="F141" s="2">
        <v>92</v>
      </c>
      <c r="G141" s="2">
        <v>33</v>
      </c>
    </row>
    <row r="142" spans="1:13" x14ac:dyDescent="0.2">
      <c r="A142" s="2" t="s">
        <v>125</v>
      </c>
      <c r="B142" s="2" t="s">
        <v>20</v>
      </c>
      <c r="C142" s="2" t="s">
        <v>27</v>
      </c>
      <c r="D142" s="2" t="s">
        <v>55</v>
      </c>
      <c r="E142" s="2" t="s">
        <v>33</v>
      </c>
      <c r="F142" s="2">
        <v>286</v>
      </c>
      <c r="G142" s="2">
        <v>53</v>
      </c>
    </row>
    <row r="143" spans="1:13" x14ac:dyDescent="0.2">
      <c r="A143" s="2" t="s">
        <v>125</v>
      </c>
      <c r="B143" s="2" t="s">
        <v>20</v>
      </c>
      <c r="C143" s="2" t="s">
        <v>143</v>
      </c>
      <c r="D143" s="2" t="s">
        <v>144</v>
      </c>
      <c r="E143" s="2" t="s">
        <v>33</v>
      </c>
      <c r="F143" s="2">
        <v>13</v>
      </c>
      <c r="G143" s="2">
        <v>11</v>
      </c>
    </row>
    <row r="144" spans="1:13" x14ac:dyDescent="0.2">
      <c r="A144" s="2" t="s">
        <v>125</v>
      </c>
      <c r="B144" s="2" t="s">
        <v>20</v>
      </c>
      <c r="C144" s="2" t="s">
        <v>111</v>
      </c>
      <c r="D144" s="2" t="s">
        <v>112</v>
      </c>
      <c r="E144" s="2" t="s">
        <v>33</v>
      </c>
      <c r="F144" s="2">
        <v>15</v>
      </c>
      <c r="G144" s="2">
        <v>7</v>
      </c>
    </row>
    <row r="145" spans="1:7" x14ac:dyDescent="0.2">
      <c r="A145" s="2" t="s">
        <v>125</v>
      </c>
      <c r="B145" s="2" t="s">
        <v>20</v>
      </c>
      <c r="C145" s="2" t="s">
        <v>113</v>
      </c>
      <c r="D145" s="2" t="s">
        <v>114</v>
      </c>
      <c r="E145" s="2" t="s">
        <v>33</v>
      </c>
      <c r="F145" s="2">
        <v>118</v>
      </c>
      <c r="G145" s="2">
        <v>7</v>
      </c>
    </row>
    <row r="146" spans="1:7" x14ac:dyDescent="0.2">
      <c r="A146" s="2" t="s">
        <v>125</v>
      </c>
      <c r="B146" s="2" t="s">
        <v>20</v>
      </c>
      <c r="C146" s="2" t="s">
        <v>115</v>
      </c>
      <c r="D146" s="2" t="s">
        <v>116</v>
      </c>
      <c r="E146" s="2" t="s">
        <v>33</v>
      </c>
      <c r="F146" s="2">
        <v>240</v>
      </c>
      <c r="G146" s="2">
        <v>44</v>
      </c>
    </row>
    <row r="148" spans="1:7" x14ac:dyDescent="0.2">
      <c r="A148" t="s">
        <v>145</v>
      </c>
      <c r="F148">
        <f>SUM(F126:F146)</f>
        <v>3228</v>
      </c>
      <c r="G148">
        <f>SUM(G126:G146)</f>
        <v>460</v>
      </c>
    </row>
    <row r="151" spans="1:7" x14ac:dyDescent="0.2">
      <c r="A151" t="s">
        <v>14</v>
      </c>
      <c r="B151" t="s">
        <v>15</v>
      </c>
      <c r="C151" t="s">
        <v>21</v>
      </c>
      <c r="D151" t="s">
        <v>16</v>
      </c>
      <c r="E151" t="s">
        <v>17</v>
      </c>
      <c r="F151" t="s">
        <v>18</v>
      </c>
      <c r="G151" t="s">
        <v>1</v>
      </c>
    </row>
    <row r="152" spans="1:7" x14ac:dyDescent="0.2">
      <c r="A152" t="s">
        <v>146</v>
      </c>
      <c r="B152" t="s">
        <v>20</v>
      </c>
      <c r="C152" t="s">
        <v>88</v>
      </c>
      <c r="D152" t="s">
        <v>147</v>
      </c>
      <c r="E152" t="s">
        <v>23</v>
      </c>
      <c r="F152">
        <v>48</v>
      </c>
      <c r="G152">
        <v>16</v>
      </c>
    </row>
    <row r="153" spans="1:7" x14ac:dyDescent="0.2">
      <c r="A153" t="s">
        <v>146</v>
      </c>
      <c r="B153" t="s">
        <v>20</v>
      </c>
      <c r="C153" t="s">
        <v>88</v>
      </c>
      <c r="D153" t="s">
        <v>148</v>
      </c>
      <c r="E153" t="s">
        <v>23</v>
      </c>
      <c r="F153">
        <v>42</v>
      </c>
      <c r="G153">
        <v>6</v>
      </c>
    </row>
    <row r="154" spans="1:7" x14ac:dyDescent="0.2">
      <c r="A154" t="s">
        <v>146</v>
      </c>
      <c r="B154" t="s">
        <v>20</v>
      </c>
      <c r="C154" t="s">
        <v>149</v>
      </c>
      <c r="D154" t="s">
        <v>150</v>
      </c>
      <c r="E154" t="s">
        <v>60</v>
      </c>
      <c r="F154">
        <v>18</v>
      </c>
      <c r="G154">
        <v>16</v>
      </c>
    </row>
    <row r="155" spans="1:7" x14ac:dyDescent="0.2">
      <c r="A155" t="s">
        <v>146</v>
      </c>
      <c r="B155" t="s">
        <v>20</v>
      </c>
      <c r="C155" t="s">
        <v>98</v>
      </c>
      <c r="D155" t="s">
        <v>99</v>
      </c>
      <c r="E155" t="s">
        <v>100</v>
      </c>
      <c r="F155">
        <v>24</v>
      </c>
      <c r="G155">
        <v>5</v>
      </c>
    </row>
    <row r="156" spans="1:7" x14ac:dyDescent="0.2">
      <c r="A156" t="s">
        <v>146</v>
      </c>
      <c r="B156" t="s">
        <v>20</v>
      </c>
      <c r="C156" t="s">
        <v>98</v>
      </c>
      <c r="D156" t="s">
        <v>101</v>
      </c>
      <c r="E156" t="s">
        <v>100</v>
      </c>
      <c r="F156">
        <v>235</v>
      </c>
      <c r="G156">
        <v>42</v>
      </c>
    </row>
    <row r="157" spans="1:7" x14ac:dyDescent="0.2">
      <c r="A157" t="s">
        <v>146</v>
      </c>
      <c r="B157" t="s">
        <v>20</v>
      </c>
      <c r="C157" t="s">
        <v>31</v>
      </c>
      <c r="D157" t="s">
        <v>151</v>
      </c>
      <c r="E157" t="s">
        <v>73</v>
      </c>
      <c r="F157">
        <v>35</v>
      </c>
      <c r="G157">
        <v>15</v>
      </c>
    </row>
    <row r="158" spans="1:7" x14ac:dyDescent="0.2">
      <c r="A158" t="s">
        <v>146</v>
      </c>
      <c r="B158" t="s">
        <v>20</v>
      </c>
      <c r="C158" t="s">
        <v>88</v>
      </c>
      <c r="D158" t="s">
        <v>152</v>
      </c>
      <c r="E158" t="s">
        <v>73</v>
      </c>
      <c r="F158">
        <v>679</v>
      </c>
      <c r="G158">
        <v>127</v>
      </c>
    </row>
    <row r="159" spans="1:7" x14ac:dyDescent="0.2">
      <c r="A159" t="s">
        <v>146</v>
      </c>
      <c r="B159" t="s">
        <v>20</v>
      </c>
      <c r="C159" t="s">
        <v>27</v>
      </c>
      <c r="D159" t="s">
        <v>153</v>
      </c>
      <c r="E159" t="s">
        <v>104</v>
      </c>
      <c r="F159">
        <v>14</v>
      </c>
      <c r="G159">
        <v>2</v>
      </c>
    </row>
    <row r="160" spans="1:7" x14ac:dyDescent="0.2">
      <c r="A160" t="s">
        <v>146</v>
      </c>
      <c r="B160" t="s">
        <v>20</v>
      </c>
      <c r="C160" t="s">
        <v>27</v>
      </c>
      <c r="D160" t="s">
        <v>28</v>
      </c>
      <c r="E160" t="s">
        <v>29</v>
      </c>
      <c r="F160">
        <v>50</v>
      </c>
      <c r="G160">
        <v>18</v>
      </c>
    </row>
    <row r="161" spans="1:11" x14ac:dyDescent="0.2">
      <c r="A161" t="s">
        <v>146</v>
      </c>
      <c r="B161" t="s">
        <v>20</v>
      </c>
      <c r="C161" t="s">
        <v>31</v>
      </c>
      <c r="D161" t="s">
        <v>30</v>
      </c>
      <c r="E161" t="s">
        <v>29</v>
      </c>
      <c r="F161">
        <v>25</v>
      </c>
      <c r="G161">
        <v>8</v>
      </c>
    </row>
    <row r="162" spans="1:11" x14ac:dyDescent="0.2">
      <c r="A162" t="s">
        <v>146</v>
      </c>
      <c r="B162" t="s">
        <v>20</v>
      </c>
      <c r="C162" t="s">
        <v>27</v>
      </c>
      <c r="D162" t="s">
        <v>154</v>
      </c>
      <c r="E162" t="s">
        <v>44</v>
      </c>
      <c r="F162">
        <v>45</v>
      </c>
      <c r="G162">
        <v>5</v>
      </c>
    </row>
    <row r="163" spans="1:11" x14ac:dyDescent="0.2">
      <c r="A163" t="s">
        <v>146</v>
      </c>
      <c r="B163" t="s">
        <v>20</v>
      </c>
      <c r="C163" t="s">
        <v>88</v>
      </c>
      <c r="D163" t="s">
        <v>155</v>
      </c>
      <c r="E163" t="s">
        <v>44</v>
      </c>
      <c r="F163">
        <v>35</v>
      </c>
      <c r="G163">
        <v>9</v>
      </c>
    </row>
    <row r="164" spans="1:11" x14ac:dyDescent="0.2">
      <c r="A164" t="s">
        <v>146</v>
      </c>
      <c r="B164" t="s">
        <v>20</v>
      </c>
      <c r="C164" t="s">
        <v>156</v>
      </c>
      <c r="D164" t="s">
        <v>157</v>
      </c>
      <c r="E164" t="s">
        <v>44</v>
      </c>
      <c r="F164">
        <v>10</v>
      </c>
      <c r="G164">
        <v>1</v>
      </c>
      <c r="K164">
        <v>33</v>
      </c>
    </row>
    <row r="166" spans="1:11" x14ac:dyDescent="0.2">
      <c r="A166" t="s">
        <v>158</v>
      </c>
      <c r="F166">
        <f>SUM(F152:F164)</f>
        <v>1260</v>
      </c>
      <c r="G166">
        <f>SUM(G152:G164)</f>
        <v>270</v>
      </c>
    </row>
    <row r="169" spans="1:11" x14ac:dyDescent="0.2">
      <c r="A169" s="1" t="s">
        <v>14</v>
      </c>
      <c r="B169" s="1" t="s">
        <v>15</v>
      </c>
      <c r="C169" s="1" t="s">
        <v>21</v>
      </c>
      <c r="D169" s="1" t="s">
        <v>16</v>
      </c>
      <c r="E169" s="1" t="s">
        <v>17</v>
      </c>
      <c r="F169" s="1" t="s">
        <v>18</v>
      </c>
      <c r="G169" s="1" t="s">
        <v>1</v>
      </c>
    </row>
    <row r="170" spans="1:11" x14ac:dyDescent="0.2">
      <c r="A170" s="2" t="s">
        <v>159</v>
      </c>
      <c r="B170" s="2" t="s">
        <v>20</v>
      </c>
      <c r="C170" s="2" t="s">
        <v>160</v>
      </c>
      <c r="D170" s="2" t="s">
        <v>161</v>
      </c>
      <c r="E170" s="2" t="s">
        <v>48</v>
      </c>
      <c r="F170" s="2">
        <v>1290</v>
      </c>
      <c r="G170" s="2">
        <v>460</v>
      </c>
    </row>
    <row r="172" spans="1:11" x14ac:dyDescent="0.2">
      <c r="A172" t="s">
        <v>162</v>
      </c>
      <c r="F172">
        <f>SUM(F170)</f>
        <v>1290</v>
      </c>
      <c r="G172">
        <f>SUM(G170)</f>
        <v>460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 Karlsson</cp:lastModifiedBy>
  <cp:revision/>
  <dcterms:created xsi:type="dcterms:W3CDTF">2020-10-06T11:01:57Z</dcterms:created>
  <dcterms:modified xsi:type="dcterms:W3CDTF">2021-09-17T13:44:17Z</dcterms:modified>
  <cp:category/>
  <cp:contentStatus/>
</cp:coreProperties>
</file>