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255" windowWidth="9990" windowHeight="11205"/>
  </bookViews>
  <sheets>
    <sheet name="Sheet1" sheetId="1" r:id="rId1"/>
    <sheet name="Print View" sheetId="2" r:id="rId2"/>
    <sheet name="Sheet3" sheetId="3" r:id="rId3"/>
  </sheets>
  <definedNames>
    <definedName name="_xlnm.Print_Area" localSheetId="1">'Print View'!$A$1:$I$57</definedName>
    <definedName name="_xlnm.Print_Titles" localSheetId="1">'Print View'!$1:$3</definedName>
  </definedNames>
  <calcPr calcId="124519"/>
</workbook>
</file>

<file path=xl/calcChain.xml><?xml version="1.0" encoding="utf-8"?>
<calcChain xmlns="http://schemas.openxmlformats.org/spreadsheetml/2006/main">
  <c r="D3" i="1"/>
  <c r="C25" i="2"/>
  <c r="O17"/>
  <c r="N17"/>
  <c r="N20"/>
  <c r="H44" i="1" l="1"/>
  <c r="H48"/>
  <c r="I58" i="2" l="1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H106" i="1"/>
  <c r="H105"/>
  <c r="H104"/>
  <c r="H103"/>
  <c r="H102"/>
  <c r="H65"/>
  <c r="H70"/>
  <c r="H71"/>
  <c r="H72"/>
  <c r="H73"/>
  <c r="H74"/>
  <c r="H75"/>
  <c r="H119"/>
  <c r="H111"/>
  <c r="H112"/>
  <c r="H113"/>
  <c r="H114"/>
  <c r="H115"/>
  <c r="H116"/>
  <c r="H117"/>
  <c r="H118"/>
  <c r="H120"/>
  <c r="H121"/>
  <c r="H122"/>
  <c r="H123"/>
  <c r="H124"/>
  <c r="H125"/>
  <c r="H126"/>
  <c r="H127"/>
  <c r="H128"/>
  <c r="H129"/>
  <c r="H130"/>
  <c r="H131"/>
  <c r="H132"/>
  <c r="H133"/>
  <c r="H110"/>
  <c r="H108"/>
  <c r="H109"/>
  <c r="H107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76"/>
  <c r="H134"/>
  <c r="C5" i="2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I79" i="1"/>
  <c r="G79"/>
  <c r="E2" i="2"/>
  <c r="B71" i="3" l="1"/>
  <c r="B72"/>
  <c r="B7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2"/>
  <c r="I70" i="1"/>
  <c r="I71"/>
  <c r="I72"/>
  <c r="I73"/>
  <c r="I74"/>
  <c r="I75"/>
  <c r="I76"/>
  <c r="I77"/>
  <c r="I78"/>
  <c r="I80"/>
  <c r="I81"/>
  <c r="I82"/>
  <c r="I83"/>
  <c r="I84"/>
  <c r="I85"/>
  <c r="I86"/>
  <c r="I87"/>
  <c r="I88"/>
  <c r="I89"/>
  <c r="I90"/>
  <c r="I91"/>
  <c r="C4" i="2" l="1"/>
  <c r="D2" l="1"/>
  <c r="B4"/>
  <c r="D3"/>
  <c r="C3"/>
  <c r="B3"/>
  <c r="C7" i="1"/>
  <c r="D7" s="1"/>
  <c r="D6"/>
  <c r="D8"/>
  <c r="D9"/>
  <c r="D10"/>
  <c r="F158"/>
  <c r="E158" s="1"/>
  <c r="F159"/>
  <c r="E159" s="1"/>
  <c r="F160"/>
  <c r="E160" s="1"/>
  <c r="F161"/>
  <c r="E161" s="1"/>
  <c r="F162"/>
  <c r="E162" s="1"/>
  <c r="F163"/>
  <c r="E163" s="1"/>
  <c r="F164"/>
  <c r="E164" s="1"/>
  <c r="F165"/>
  <c r="E165" s="1"/>
  <c r="F166"/>
  <c r="E166" s="1"/>
  <c r="F167"/>
  <c r="E167" s="1"/>
  <c r="F168"/>
  <c r="E168" s="1"/>
  <c r="F169"/>
  <c r="E169" s="1"/>
  <c r="F170"/>
  <c r="E170" s="1"/>
  <c r="F171"/>
  <c r="E171" s="1"/>
  <c r="F172"/>
  <c r="E172" s="1"/>
  <c r="F173"/>
  <c r="E173" s="1"/>
  <c r="F174"/>
  <c r="E174" s="1"/>
  <c r="F175"/>
  <c r="E175" s="1"/>
  <c r="F176"/>
  <c r="E176" s="1"/>
  <c r="F177"/>
  <c r="E177" s="1"/>
  <c r="F178"/>
  <c r="E178" s="1"/>
  <c r="F179"/>
  <c r="E179" s="1"/>
  <c r="F180"/>
  <c r="E180" s="1"/>
  <c r="F181"/>
  <c r="E181" s="1"/>
  <c r="F182"/>
  <c r="E182" s="1"/>
  <c r="F183"/>
  <c r="E183" s="1"/>
  <c r="F184"/>
  <c r="E184" s="1"/>
  <c r="F185"/>
  <c r="E185" s="1"/>
  <c r="F186"/>
  <c r="E186" s="1"/>
  <c r="F187"/>
  <c r="E187" s="1"/>
  <c r="F188"/>
  <c r="E188" s="1"/>
  <c r="F189"/>
  <c r="E189" s="1"/>
  <c r="F190"/>
  <c r="E190" s="1"/>
  <c r="F191"/>
  <c r="E191" s="1"/>
  <c r="F192"/>
  <c r="E192" s="1"/>
  <c r="F193"/>
  <c r="E193" s="1"/>
  <c r="F194"/>
  <c r="E194" s="1"/>
  <c r="F195"/>
  <c r="E195" s="1"/>
  <c r="F196"/>
  <c r="E196" s="1"/>
  <c r="F197"/>
  <c r="E197" s="1"/>
  <c r="F198"/>
  <c r="E198" s="1"/>
  <c r="F199"/>
  <c r="E199" s="1"/>
  <c r="F200"/>
  <c r="E200" s="1"/>
  <c r="F201"/>
  <c r="E201" s="1"/>
  <c r="F202"/>
  <c r="E202" s="1"/>
  <c r="F203"/>
  <c r="E203" s="1"/>
  <c r="F204"/>
  <c r="E204" s="1"/>
  <c r="F205"/>
  <c r="E205" s="1"/>
  <c r="F206"/>
  <c r="E206" s="1"/>
  <c r="F207"/>
  <c r="E207" s="1"/>
  <c r="F208"/>
  <c r="E208" s="1"/>
  <c r="F209"/>
  <c r="E209" s="1"/>
  <c r="F210"/>
  <c r="E210" s="1"/>
  <c r="F211"/>
  <c r="E211" s="1"/>
  <c r="F212"/>
  <c r="E212" s="1"/>
  <c r="F213"/>
  <c r="E213" s="1"/>
  <c r="F214"/>
  <c r="E214" s="1"/>
  <c r="F215"/>
  <c r="E215" s="1"/>
  <c r="F216"/>
  <c r="E216" s="1"/>
  <c r="F217"/>
  <c r="E217" s="1"/>
  <c r="F218"/>
  <c r="E218" s="1"/>
  <c r="F219"/>
  <c r="E219" s="1"/>
  <c r="F220"/>
  <c r="E220" s="1"/>
  <c r="F221"/>
  <c r="E221" s="1"/>
  <c r="F222"/>
  <c r="E222" s="1"/>
  <c r="F223"/>
  <c r="E223" s="1"/>
  <c r="F224"/>
  <c r="E224" s="1"/>
  <c r="F225"/>
  <c r="E225" s="1"/>
  <c r="F226"/>
  <c r="E226" s="1"/>
  <c r="F227"/>
  <c r="E227" s="1"/>
  <c r="F228"/>
  <c r="E228" s="1"/>
  <c r="F229"/>
  <c r="E229" s="1"/>
  <c r="F230"/>
  <c r="E230" s="1"/>
  <c r="F231"/>
  <c r="E231" s="1"/>
  <c r="F232"/>
  <c r="E232" s="1"/>
  <c r="F233"/>
  <c r="E233" s="1"/>
  <c r="F234"/>
  <c r="E234" s="1"/>
  <c r="F235"/>
  <c r="E235" s="1"/>
  <c r="F236"/>
  <c r="E236" s="1"/>
  <c r="F237"/>
  <c r="E237" s="1"/>
  <c r="F238"/>
  <c r="E238" s="1"/>
  <c r="F239"/>
  <c r="E239" s="1"/>
  <c r="F240"/>
  <c r="E240" s="1"/>
  <c r="F241"/>
  <c r="E241" s="1"/>
  <c r="F242"/>
  <c r="E242" s="1"/>
  <c r="F243"/>
  <c r="E243" s="1"/>
  <c r="F244"/>
  <c r="E244" s="1"/>
  <c r="F245"/>
  <c r="E245" s="1"/>
  <c r="F246"/>
  <c r="E246" s="1"/>
  <c r="F247"/>
  <c r="E247" s="1"/>
  <c r="F248"/>
  <c r="E248" s="1"/>
  <c r="F249"/>
  <c r="E249" s="1"/>
  <c r="F250"/>
  <c r="E250" s="1"/>
  <c r="F251"/>
  <c r="E251" s="1"/>
  <c r="F252"/>
  <c r="E252" s="1"/>
  <c r="F253"/>
  <c r="E253" s="1"/>
  <c r="F254"/>
  <c r="E254" s="1"/>
  <c r="F255"/>
  <c r="E255" s="1"/>
  <c r="F256"/>
  <c r="E256" s="1"/>
  <c r="F257"/>
  <c r="E257" s="1"/>
  <c r="F258"/>
  <c r="E258" s="1"/>
  <c r="F259"/>
  <c r="E259" s="1"/>
  <c r="F260"/>
  <c r="E260" s="1"/>
  <c r="F261"/>
  <c r="E261" s="1"/>
  <c r="F262"/>
  <c r="E262" s="1"/>
  <c r="F263"/>
  <c r="E263" s="1"/>
  <c r="F264"/>
  <c r="E264" s="1"/>
  <c r="F265"/>
  <c r="E265" s="1"/>
  <c r="F266"/>
  <c r="E266" s="1"/>
  <c r="F267"/>
  <c r="E267" s="1"/>
  <c r="F268"/>
  <c r="E268" s="1"/>
  <c r="F269"/>
  <c r="E269" s="1"/>
  <c r="F270"/>
  <c r="E270" s="1"/>
  <c r="F271"/>
  <c r="E271" s="1"/>
  <c r="F272"/>
  <c r="E272" s="1"/>
  <c r="F273"/>
  <c r="E273" s="1"/>
  <c r="F274"/>
  <c r="E274" s="1"/>
  <c r="F275"/>
  <c r="E275" s="1"/>
  <c r="F276"/>
  <c r="E276" s="1"/>
  <c r="F277"/>
  <c r="E277" s="1"/>
  <c r="F278"/>
  <c r="E278" s="1"/>
  <c r="F279"/>
  <c r="E279" s="1"/>
  <c r="F280"/>
  <c r="E280" s="1"/>
  <c r="F281"/>
  <c r="E281" s="1"/>
  <c r="F282"/>
  <c r="E282" s="1"/>
  <c r="F283"/>
  <c r="E283" s="1"/>
  <c r="F284"/>
  <c r="E284" s="1"/>
  <c r="F285"/>
  <c r="E285" s="1"/>
  <c r="F286"/>
  <c r="E286" s="1"/>
  <c r="F287"/>
  <c r="E287" s="1"/>
  <c r="F288"/>
  <c r="E288" s="1"/>
  <c r="F289"/>
  <c r="E289" s="1"/>
  <c r="F290"/>
  <c r="F291"/>
  <c r="E291" s="1"/>
  <c r="F292"/>
  <c r="E292" s="1"/>
  <c r="F293"/>
  <c r="E293" s="1"/>
  <c r="H13"/>
  <c r="K293"/>
  <c r="M293" s="1"/>
  <c r="K292"/>
  <c r="M292" s="1"/>
  <c r="K291"/>
  <c r="M291" s="1"/>
  <c r="K290"/>
  <c r="M290" s="1"/>
  <c r="K289"/>
  <c r="M289" s="1"/>
  <c r="K288"/>
  <c r="M288" s="1"/>
  <c r="K287"/>
  <c r="M287" s="1"/>
  <c r="K286"/>
  <c r="M286" s="1"/>
  <c r="K285"/>
  <c r="M285" s="1"/>
  <c r="K284"/>
  <c r="M284" s="1"/>
  <c r="K283"/>
  <c r="M283" s="1"/>
  <c r="K282"/>
  <c r="M282" s="1"/>
  <c r="K281"/>
  <c r="M281" s="1"/>
  <c r="K280"/>
  <c r="M280" s="1"/>
  <c r="K279"/>
  <c r="M279" s="1"/>
  <c r="K278"/>
  <c r="M278" s="1"/>
  <c r="K277"/>
  <c r="M277" s="1"/>
  <c r="K276"/>
  <c r="M276" s="1"/>
  <c r="K275"/>
  <c r="M275" s="1"/>
  <c r="K274"/>
  <c r="M274" s="1"/>
  <c r="K273"/>
  <c r="M273" s="1"/>
  <c r="K272"/>
  <c r="M272" s="1"/>
  <c r="K271"/>
  <c r="M271" s="1"/>
  <c r="K270"/>
  <c r="M270" s="1"/>
  <c r="K269"/>
  <c r="M269" s="1"/>
  <c r="K268"/>
  <c r="M268" s="1"/>
  <c r="K267"/>
  <c r="M267" s="1"/>
  <c r="K266"/>
  <c r="M266" s="1"/>
  <c r="K265"/>
  <c r="M265" s="1"/>
  <c r="K264"/>
  <c r="M264" s="1"/>
  <c r="K263"/>
  <c r="M263" s="1"/>
  <c r="K262"/>
  <c r="M262" s="1"/>
  <c r="K261"/>
  <c r="M261" s="1"/>
  <c r="K260"/>
  <c r="M260" s="1"/>
  <c r="K259"/>
  <c r="M259" s="1"/>
  <c r="K258"/>
  <c r="M258" s="1"/>
  <c r="K257"/>
  <c r="M257" s="1"/>
  <c r="K256"/>
  <c r="M256" s="1"/>
  <c r="K255"/>
  <c r="M255" s="1"/>
  <c r="K254"/>
  <c r="M254" s="1"/>
  <c r="K253"/>
  <c r="M253" s="1"/>
  <c r="K252"/>
  <c r="M252" s="1"/>
  <c r="K251"/>
  <c r="M251" s="1"/>
  <c r="K250"/>
  <c r="M250" s="1"/>
  <c r="K249"/>
  <c r="M249" s="1"/>
  <c r="K248"/>
  <c r="M248" s="1"/>
  <c r="K247"/>
  <c r="M247" s="1"/>
  <c r="K246"/>
  <c r="M246" s="1"/>
  <c r="K245"/>
  <c r="M245" s="1"/>
  <c r="K244"/>
  <c r="M244" s="1"/>
  <c r="K243"/>
  <c r="M243" s="1"/>
  <c r="K242"/>
  <c r="M242" s="1"/>
  <c r="K241"/>
  <c r="M241" s="1"/>
  <c r="K240"/>
  <c r="M240" s="1"/>
  <c r="K239"/>
  <c r="M239" s="1"/>
  <c r="K238"/>
  <c r="M238" s="1"/>
  <c r="K237"/>
  <c r="M237" s="1"/>
  <c r="K236"/>
  <c r="M236" s="1"/>
  <c r="K235"/>
  <c r="M235" s="1"/>
  <c r="K234"/>
  <c r="M234" s="1"/>
  <c r="K233"/>
  <c r="M233" s="1"/>
  <c r="K232"/>
  <c r="M232" s="1"/>
  <c r="K231"/>
  <c r="M231" s="1"/>
  <c r="K230"/>
  <c r="M230" s="1"/>
  <c r="K229"/>
  <c r="M229" s="1"/>
  <c r="K228"/>
  <c r="M228" s="1"/>
  <c r="K227"/>
  <c r="M227" s="1"/>
  <c r="K226"/>
  <c r="M226" s="1"/>
  <c r="K225"/>
  <c r="M225" s="1"/>
  <c r="K224"/>
  <c r="M224" s="1"/>
  <c r="K223"/>
  <c r="M223" s="1"/>
  <c r="K222"/>
  <c r="M222" s="1"/>
  <c r="K221"/>
  <c r="M221" s="1"/>
  <c r="K220"/>
  <c r="M220" s="1"/>
  <c r="K219"/>
  <c r="M219" s="1"/>
  <c r="K218"/>
  <c r="M218" s="1"/>
  <c r="K217"/>
  <c r="M217" s="1"/>
  <c r="K216"/>
  <c r="M216" s="1"/>
  <c r="K215"/>
  <c r="M215" s="1"/>
  <c r="K214"/>
  <c r="M214" s="1"/>
  <c r="K213"/>
  <c r="M213" s="1"/>
  <c r="K212"/>
  <c r="M212" s="1"/>
  <c r="K211"/>
  <c r="M211" s="1"/>
  <c r="K210"/>
  <c r="M210" s="1"/>
  <c r="K209"/>
  <c r="M209" s="1"/>
  <c r="K208"/>
  <c r="M208" s="1"/>
  <c r="K207"/>
  <c r="M207" s="1"/>
  <c r="K206"/>
  <c r="M206" s="1"/>
  <c r="K205"/>
  <c r="M205" s="1"/>
  <c r="K204"/>
  <c r="M204" s="1"/>
  <c r="K203"/>
  <c r="M203" s="1"/>
  <c r="K202"/>
  <c r="M202" s="1"/>
  <c r="K201"/>
  <c r="M201" s="1"/>
  <c r="K200"/>
  <c r="M200" s="1"/>
  <c r="K199"/>
  <c r="M199" s="1"/>
  <c r="K198"/>
  <c r="M198" s="1"/>
  <c r="K197"/>
  <c r="M197" s="1"/>
  <c r="K196"/>
  <c r="M196" s="1"/>
  <c r="K195"/>
  <c r="M195" s="1"/>
  <c r="K194"/>
  <c r="M194" s="1"/>
  <c r="K193"/>
  <c r="M193" s="1"/>
  <c r="K192"/>
  <c r="M192" s="1"/>
  <c r="K191"/>
  <c r="M191" s="1"/>
  <c r="K190"/>
  <c r="M190" s="1"/>
  <c r="K189"/>
  <c r="M189" s="1"/>
  <c r="O189" s="1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I17"/>
  <c r="G17"/>
  <c r="P189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Q189"/>
  <c r="G16"/>
  <c r="N189"/>
  <c r="E290"/>
  <c r="I16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M158" l="1"/>
  <c r="D146" i="2"/>
  <c r="M160" i="1"/>
  <c r="D148" i="2"/>
  <c r="M162" i="1"/>
  <c r="D150" i="2"/>
  <c r="M164" i="1"/>
  <c r="D152" i="2"/>
  <c r="M166" i="1"/>
  <c r="D154" i="2"/>
  <c r="M168" i="1"/>
  <c r="D156" i="2"/>
  <c r="M170" i="1"/>
  <c r="D158" i="2"/>
  <c r="M172" i="1"/>
  <c r="D160" i="2"/>
  <c r="M174" i="1"/>
  <c r="D162" i="2"/>
  <c r="M176" i="1"/>
  <c r="D164" i="2"/>
  <c r="M178" i="1"/>
  <c r="D166" i="2"/>
  <c r="M180" i="1"/>
  <c r="D168" i="2"/>
  <c r="M182" i="1"/>
  <c r="D170" i="2"/>
  <c r="M184" i="1"/>
  <c r="D172" i="2"/>
  <c r="M186" i="1"/>
  <c r="D174" i="2"/>
  <c r="M188" i="1"/>
  <c r="D176" i="2"/>
  <c r="M159" i="1"/>
  <c r="D147" i="2"/>
  <c r="M161" i="1"/>
  <c r="D149" i="2"/>
  <c r="M163" i="1"/>
  <c r="D151" i="2"/>
  <c r="M165" i="1"/>
  <c r="D153" i="2"/>
  <c r="M167" i="1"/>
  <c r="D155" i="2"/>
  <c r="M169" i="1"/>
  <c r="D157" i="2"/>
  <c r="M171" i="1"/>
  <c r="D159" i="2"/>
  <c r="M173" i="1"/>
  <c r="D161" i="2"/>
  <c r="M175" i="1"/>
  <c r="D163" i="2"/>
  <c r="M177" i="1"/>
  <c r="D165" i="2"/>
  <c r="M179" i="1"/>
  <c r="D167" i="2"/>
  <c r="M181" i="1"/>
  <c r="D169" i="2"/>
  <c r="M183" i="1"/>
  <c r="D171" i="2"/>
  <c r="M185" i="1"/>
  <c r="D173" i="2"/>
  <c r="M187" i="1"/>
  <c r="D175" i="2"/>
  <c r="P159" i="1"/>
  <c r="F79"/>
  <c r="E79" s="1"/>
  <c r="K79" s="1"/>
  <c r="L191"/>
  <c r="L193"/>
  <c r="L195"/>
  <c r="L197"/>
  <c r="L199"/>
  <c r="L201"/>
  <c r="L203"/>
  <c r="L205"/>
  <c r="L207"/>
  <c r="L209"/>
  <c r="L211"/>
  <c r="L213"/>
  <c r="L215"/>
  <c r="L217"/>
  <c r="L219"/>
  <c r="L221"/>
  <c r="L223"/>
  <c r="L225"/>
  <c r="L227"/>
  <c r="L229"/>
  <c r="L231"/>
  <c r="L233"/>
  <c r="L235"/>
  <c r="L237"/>
  <c r="L239"/>
  <c r="L241"/>
  <c r="L243"/>
  <c r="L245"/>
  <c r="L247"/>
  <c r="L249"/>
  <c r="L251"/>
  <c r="L253"/>
  <c r="L255"/>
  <c r="L257"/>
  <c r="L259"/>
  <c r="L261"/>
  <c r="L263"/>
  <c r="L265"/>
  <c r="L267"/>
  <c r="L269"/>
  <c r="L271"/>
  <c r="L273"/>
  <c r="L275"/>
  <c r="L277"/>
  <c r="L279"/>
  <c r="L281"/>
  <c r="L283"/>
  <c r="L285"/>
  <c r="L287"/>
  <c r="L289"/>
  <c r="L291"/>
  <c r="L293"/>
  <c r="L190"/>
  <c r="L192"/>
  <c r="L194"/>
  <c r="L196"/>
  <c r="L198"/>
  <c r="L200"/>
  <c r="L202"/>
  <c r="L204"/>
  <c r="L206"/>
  <c r="L208"/>
  <c r="L210"/>
  <c r="L212"/>
  <c r="L214"/>
  <c r="L216"/>
  <c r="L218"/>
  <c r="L220"/>
  <c r="L222"/>
  <c r="L224"/>
  <c r="L226"/>
  <c r="L228"/>
  <c r="L230"/>
  <c r="L232"/>
  <c r="L234"/>
  <c r="L236"/>
  <c r="L238"/>
  <c r="L240"/>
  <c r="L242"/>
  <c r="L244"/>
  <c r="L246"/>
  <c r="L248"/>
  <c r="L250"/>
  <c r="L252"/>
  <c r="L254"/>
  <c r="L256"/>
  <c r="L258"/>
  <c r="L260"/>
  <c r="L262"/>
  <c r="L264"/>
  <c r="L266"/>
  <c r="L268"/>
  <c r="L270"/>
  <c r="L272"/>
  <c r="L274"/>
  <c r="L276"/>
  <c r="L278"/>
  <c r="L280"/>
  <c r="L282"/>
  <c r="L284"/>
  <c r="L286"/>
  <c r="L288"/>
  <c r="L290"/>
  <c r="L292"/>
  <c r="F99"/>
  <c r="E99" s="1"/>
  <c r="K99" s="1"/>
  <c r="F157"/>
  <c r="E157" s="1"/>
  <c r="K157" s="1"/>
  <c r="F153"/>
  <c r="E153" s="1"/>
  <c r="K153" s="1"/>
  <c r="F155"/>
  <c r="E155" s="1"/>
  <c r="K155" s="1"/>
  <c r="F151"/>
  <c r="E151" s="1"/>
  <c r="K151" s="1"/>
  <c r="F156"/>
  <c r="E156" s="1"/>
  <c r="K156" s="1"/>
  <c r="F154"/>
  <c r="E154" s="1"/>
  <c r="K154" s="1"/>
  <c r="F152"/>
  <c r="E152" s="1"/>
  <c r="K152" s="1"/>
  <c r="F150"/>
  <c r="E150" s="1"/>
  <c r="K150" s="1"/>
  <c r="C11"/>
  <c r="F146"/>
  <c r="E146" s="1"/>
  <c r="K146" s="1"/>
  <c r="F142"/>
  <c r="E142" s="1"/>
  <c r="K142" s="1"/>
  <c r="F148"/>
  <c r="E148" s="1"/>
  <c r="K148" s="1"/>
  <c r="F144"/>
  <c r="E144" s="1"/>
  <c r="K144" s="1"/>
  <c r="F140"/>
  <c r="E140" s="1"/>
  <c r="K140" s="1"/>
  <c r="F149"/>
  <c r="E149" s="1"/>
  <c r="K149" s="1"/>
  <c r="F147"/>
  <c r="E147" s="1"/>
  <c r="K147" s="1"/>
  <c r="F145"/>
  <c r="E145" s="1"/>
  <c r="K145" s="1"/>
  <c r="F143"/>
  <c r="E143" s="1"/>
  <c r="K143" s="1"/>
  <c r="F141"/>
  <c r="E141" s="1"/>
  <c r="K141" s="1"/>
  <c r="F139"/>
  <c r="E139" s="1"/>
  <c r="K139" s="1"/>
  <c r="F137"/>
  <c r="E137" s="1"/>
  <c r="K137" s="1"/>
  <c r="F133"/>
  <c r="E133" s="1"/>
  <c r="K133" s="1"/>
  <c r="M133" s="1"/>
  <c r="F135"/>
  <c r="E135" s="1"/>
  <c r="K135" s="1"/>
  <c r="F131"/>
  <c r="E131" s="1"/>
  <c r="K131" s="1"/>
  <c r="M131" s="1"/>
  <c r="F138"/>
  <c r="E138" s="1"/>
  <c r="K138" s="1"/>
  <c r="F136"/>
  <c r="E136" s="1"/>
  <c r="K136" s="1"/>
  <c r="F134"/>
  <c r="E134" s="1"/>
  <c r="K134" s="1"/>
  <c r="M134" s="1"/>
  <c r="F132"/>
  <c r="E132" s="1"/>
  <c r="K132" s="1"/>
  <c r="M132" s="1"/>
  <c r="F130"/>
  <c r="E130" s="1"/>
  <c r="K130" s="1"/>
  <c r="F128"/>
  <c r="E128" s="1"/>
  <c r="K128" s="1"/>
  <c r="M128" s="1"/>
  <c r="F124"/>
  <c r="E124" s="1"/>
  <c r="K124" s="1"/>
  <c r="M124" s="1"/>
  <c r="F126"/>
  <c r="E126" s="1"/>
  <c r="K126" s="1"/>
  <c r="F122"/>
  <c r="E122" s="1"/>
  <c r="K122" s="1"/>
  <c r="F129"/>
  <c r="E129" s="1"/>
  <c r="K129" s="1"/>
  <c r="M129" s="1"/>
  <c r="F127"/>
  <c r="E127" s="1"/>
  <c r="K127" s="1"/>
  <c r="M127" s="1"/>
  <c r="F125"/>
  <c r="E125" s="1"/>
  <c r="K125" s="1"/>
  <c r="M125" s="1"/>
  <c r="F123"/>
  <c r="E123" s="1"/>
  <c r="K123" s="1"/>
  <c r="M123" s="1"/>
  <c r="F121"/>
  <c r="E121" s="1"/>
  <c r="K121" s="1"/>
  <c r="M121" s="1"/>
  <c r="F119"/>
  <c r="E119" s="1"/>
  <c r="K119" s="1"/>
  <c r="M119" s="1"/>
  <c r="F115"/>
  <c r="E115" s="1"/>
  <c r="K115" s="1"/>
  <c r="M115" s="1"/>
  <c r="F117"/>
  <c r="E117" s="1"/>
  <c r="K117" s="1"/>
  <c r="M117" s="1"/>
  <c r="F113"/>
  <c r="E113" s="1"/>
  <c r="K113" s="1"/>
  <c r="M113" s="1"/>
  <c r="F120"/>
  <c r="E120" s="1"/>
  <c r="K120" s="1"/>
  <c r="M120" s="1"/>
  <c r="F118"/>
  <c r="E118" s="1"/>
  <c r="K118" s="1"/>
  <c r="M118" s="1"/>
  <c r="F116"/>
  <c r="E116" s="1"/>
  <c r="K116" s="1"/>
  <c r="M116" s="1"/>
  <c r="F114"/>
  <c r="E114" s="1"/>
  <c r="K114" s="1"/>
  <c r="M114" s="1"/>
  <c r="F112"/>
  <c r="E112" s="1"/>
  <c r="K112" s="1"/>
  <c r="M112" s="1"/>
  <c r="F111"/>
  <c r="E111" s="1"/>
  <c r="K111" s="1"/>
  <c r="M111" s="1"/>
  <c r="L145"/>
  <c r="L159"/>
  <c r="L161"/>
  <c r="L163"/>
  <c r="L165"/>
  <c r="L167"/>
  <c r="L169"/>
  <c r="L171"/>
  <c r="L173"/>
  <c r="L175"/>
  <c r="L177"/>
  <c r="L179"/>
  <c r="L181"/>
  <c r="L183"/>
  <c r="L185"/>
  <c r="L187"/>
  <c r="L189"/>
  <c r="L146"/>
  <c r="L158"/>
  <c r="L160"/>
  <c r="L162"/>
  <c r="L164"/>
  <c r="L166"/>
  <c r="L168"/>
  <c r="L170"/>
  <c r="L172"/>
  <c r="L174"/>
  <c r="L176"/>
  <c r="L178"/>
  <c r="L180"/>
  <c r="L182"/>
  <c r="L184"/>
  <c r="L186"/>
  <c r="L188"/>
  <c r="F110"/>
  <c r="E110" s="1"/>
  <c r="K110" s="1"/>
  <c r="M110" s="1"/>
  <c r="F106"/>
  <c r="E106" s="1"/>
  <c r="K106" s="1"/>
  <c r="M106" s="1"/>
  <c r="F102"/>
  <c r="E102" s="1"/>
  <c r="K102" s="1"/>
  <c r="M102" s="1"/>
  <c r="F108"/>
  <c r="E108" s="1"/>
  <c r="K108" s="1"/>
  <c r="F104"/>
  <c r="E104" s="1"/>
  <c r="K104" s="1"/>
  <c r="F100"/>
  <c r="E100" s="1"/>
  <c r="K100" s="1"/>
  <c r="F109"/>
  <c r="E109" s="1"/>
  <c r="K109" s="1"/>
  <c r="M109" s="1"/>
  <c r="F107"/>
  <c r="E107" s="1"/>
  <c r="K107" s="1"/>
  <c r="M107" s="1"/>
  <c r="F105"/>
  <c r="E105" s="1"/>
  <c r="K105" s="1"/>
  <c r="M105" s="1"/>
  <c r="F103"/>
  <c r="E103" s="1"/>
  <c r="K103" s="1"/>
  <c r="M103" s="1"/>
  <c r="F101"/>
  <c r="E101" s="1"/>
  <c r="K101" s="1"/>
  <c r="M101" s="1"/>
  <c r="F84"/>
  <c r="E84" s="1"/>
  <c r="K84" s="1"/>
  <c r="F91"/>
  <c r="E91" s="1"/>
  <c r="K91" s="1"/>
  <c r="F95"/>
  <c r="E95" s="1"/>
  <c r="K95" s="1"/>
  <c r="F87"/>
  <c r="E87" s="1"/>
  <c r="K87" s="1"/>
  <c r="F97"/>
  <c r="E97" s="1"/>
  <c r="K97" s="1"/>
  <c r="F93"/>
  <c r="E93" s="1"/>
  <c r="K93" s="1"/>
  <c r="F89"/>
  <c r="E89" s="1"/>
  <c r="K89" s="1"/>
  <c r="F85"/>
  <c r="E85" s="1"/>
  <c r="K85" s="1"/>
  <c r="F98"/>
  <c r="E98" s="1"/>
  <c r="K98" s="1"/>
  <c r="F96"/>
  <c r="E96" s="1"/>
  <c r="K96" s="1"/>
  <c r="F94"/>
  <c r="E94" s="1"/>
  <c r="K94" s="1"/>
  <c r="F92"/>
  <c r="E92" s="1"/>
  <c r="K92" s="1"/>
  <c r="F90"/>
  <c r="E90" s="1"/>
  <c r="K90" s="1"/>
  <c r="F88"/>
  <c r="E88" s="1"/>
  <c r="K88" s="1"/>
  <c r="F86"/>
  <c r="E86" s="1"/>
  <c r="K86" s="1"/>
  <c r="F70"/>
  <c r="E70" s="1"/>
  <c r="K70" s="1"/>
  <c r="F22"/>
  <c r="E22" s="1"/>
  <c r="K22" s="1"/>
  <c r="F38"/>
  <c r="E38" s="1"/>
  <c r="K38" s="1"/>
  <c r="F54"/>
  <c r="E54" s="1"/>
  <c r="K54" s="1"/>
  <c r="F76"/>
  <c r="E76" s="1"/>
  <c r="K76" s="1"/>
  <c r="F33"/>
  <c r="E33" s="1"/>
  <c r="K33" s="1"/>
  <c r="F49"/>
  <c r="E49" s="1"/>
  <c r="K49" s="1"/>
  <c r="M49" s="1"/>
  <c r="F65"/>
  <c r="E65" s="1"/>
  <c r="K65" s="1"/>
  <c r="F82"/>
  <c r="E82" s="1"/>
  <c r="K82" s="1"/>
  <c r="F17"/>
  <c r="E17" s="1"/>
  <c r="K17" s="1"/>
  <c r="F32"/>
  <c r="E32" s="1"/>
  <c r="K32" s="1"/>
  <c r="M32" s="1"/>
  <c r="F48"/>
  <c r="E48" s="1"/>
  <c r="K48" s="1"/>
  <c r="F64"/>
  <c r="E64" s="1"/>
  <c r="K64" s="1"/>
  <c r="F23"/>
  <c r="E23" s="1"/>
  <c r="K23" s="1"/>
  <c r="F43"/>
  <c r="E43" s="1"/>
  <c r="K43" s="1"/>
  <c r="F59"/>
  <c r="E59" s="1"/>
  <c r="K59" s="1"/>
  <c r="F75"/>
  <c r="E75" s="1"/>
  <c r="K75" s="1"/>
  <c r="F29"/>
  <c r="E29" s="1"/>
  <c r="K29" s="1"/>
  <c r="F26"/>
  <c r="E26" s="1"/>
  <c r="K26" s="1"/>
  <c r="F42"/>
  <c r="E42" s="1"/>
  <c r="K42" s="1"/>
  <c r="F58"/>
  <c r="E58" s="1"/>
  <c r="K58" s="1"/>
  <c r="F16"/>
  <c r="F37"/>
  <c r="E37" s="1"/>
  <c r="K37" s="1"/>
  <c r="F53"/>
  <c r="E53" s="1"/>
  <c r="K53" s="1"/>
  <c r="F69"/>
  <c r="E69" s="1"/>
  <c r="K69" s="1"/>
  <c r="F83"/>
  <c r="E83" s="1"/>
  <c r="K83" s="1"/>
  <c r="F20"/>
  <c r="E20" s="1"/>
  <c r="K20" s="1"/>
  <c r="F36"/>
  <c r="E36" s="1"/>
  <c r="K36" s="1"/>
  <c r="F52"/>
  <c r="E52" s="1"/>
  <c r="K52" s="1"/>
  <c r="F68"/>
  <c r="E68" s="1"/>
  <c r="K68" s="1"/>
  <c r="F31"/>
  <c r="E31" s="1"/>
  <c r="K31" s="1"/>
  <c r="F47"/>
  <c r="E47" s="1"/>
  <c r="K47" s="1"/>
  <c r="F63"/>
  <c r="E63" s="1"/>
  <c r="K63" s="1"/>
  <c r="D11"/>
  <c r="D12" s="1"/>
  <c r="D13" s="1"/>
  <c r="L13" s="1"/>
  <c r="L5" s="1"/>
  <c r="L6" s="1"/>
  <c r="L7" s="1"/>
  <c r="F25"/>
  <c r="E25" s="1"/>
  <c r="K25" s="1"/>
  <c r="F30"/>
  <c r="E30" s="1"/>
  <c r="K30" s="1"/>
  <c r="F46"/>
  <c r="E46" s="1"/>
  <c r="K46" s="1"/>
  <c r="F62"/>
  <c r="E62" s="1"/>
  <c r="K62" s="1"/>
  <c r="F21"/>
  <c r="E21" s="1"/>
  <c r="K21" s="1"/>
  <c r="F41"/>
  <c r="E41" s="1"/>
  <c r="K41" s="1"/>
  <c r="F57"/>
  <c r="E57" s="1"/>
  <c r="K57" s="1"/>
  <c r="F80"/>
  <c r="E80" s="1"/>
  <c r="K80" s="1"/>
  <c r="F78"/>
  <c r="E78" s="1"/>
  <c r="K78" s="1"/>
  <c r="F24"/>
  <c r="E24" s="1"/>
  <c r="K24" s="1"/>
  <c r="F40"/>
  <c r="E40" s="1"/>
  <c r="K40" s="1"/>
  <c r="F56"/>
  <c r="E56" s="1"/>
  <c r="K56" s="1"/>
  <c r="F74"/>
  <c r="E74" s="1"/>
  <c r="K74" s="1"/>
  <c r="F35"/>
  <c r="E35" s="1"/>
  <c r="K35" s="1"/>
  <c r="F51"/>
  <c r="E51" s="1"/>
  <c r="K51" s="1"/>
  <c r="F67"/>
  <c r="E67" s="1"/>
  <c r="K67" s="1"/>
  <c r="F77"/>
  <c r="E77" s="1"/>
  <c r="K77" s="1"/>
  <c r="F18"/>
  <c r="E18" s="1"/>
  <c r="K18" s="1"/>
  <c r="F34"/>
  <c r="E34" s="1"/>
  <c r="K34" s="1"/>
  <c r="F50"/>
  <c r="E50" s="1"/>
  <c r="K50" s="1"/>
  <c r="F66"/>
  <c r="E66" s="1"/>
  <c r="K66" s="1"/>
  <c r="F27"/>
  <c r="E27" s="1"/>
  <c r="K27" s="1"/>
  <c r="F45"/>
  <c r="E45" s="1"/>
  <c r="K45" s="1"/>
  <c r="F61"/>
  <c r="E61" s="1"/>
  <c r="K61" s="1"/>
  <c r="F71"/>
  <c r="E71" s="1"/>
  <c r="K71" s="1"/>
  <c r="F72"/>
  <c r="E72" s="1"/>
  <c r="K72" s="1"/>
  <c r="F28"/>
  <c r="E28" s="1"/>
  <c r="K28" s="1"/>
  <c r="F44"/>
  <c r="E44" s="1"/>
  <c r="K44" s="1"/>
  <c r="F60"/>
  <c r="E60" s="1"/>
  <c r="K60" s="1"/>
  <c r="F19"/>
  <c r="E19" s="1"/>
  <c r="K19" s="1"/>
  <c r="F39"/>
  <c r="E39" s="1"/>
  <c r="K39" s="1"/>
  <c r="F55"/>
  <c r="E55" s="1"/>
  <c r="K55" s="1"/>
  <c r="F73"/>
  <c r="E73" s="1"/>
  <c r="K73" s="1"/>
  <c r="F81"/>
  <c r="E81" s="1"/>
  <c r="K81" s="1"/>
  <c r="M136" l="1"/>
  <c r="E124" i="2" s="1"/>
  <c r="G124" s="1"/>
  <c r="D124"/>
  <c r="M139" i="1"/>
  <c r="E127" i="2" s="1"/>
  <c r="G127" s="1"/>
  <c r="D127"/>
  <c r="M143" i="1"/>
  <c r="E131" i="2" s="1"/>
  <c r="G131" s="1"/>
  <c r="D131"/>
  <c r="M147" i="1"/>
  <c r="E135" i="2" s="1"/>
  <c r="G135" s="1"/>
  <c r="D135"/>
  <c r="M140" i="1"/>
  <c r="E128" i="2" s="1"/>
  <c r="G128" s="1"/>
  <c r="D128"/>
  <c r="M148" i="1"/>
  <c r="E136" i="2" s="1"/>
  <c r="G136" s="1"/>
  <c r="D136"/>
  <c r="M146" i="1"/>
  <c r="E134" i="2" s="1"/>
  <c r="G134" s="1"/>
  <c r="D134"/>
  <c r="M150" i="1"/>
  <c r="E138" i="2" s="1"/>
  <c r="G138" s="1"/>
  <c r="D138"/>
  <c r="M154" i="1"/>
  <c r="E142" i="2" s="1"/>
  <c r="G142" s="1"/>
  <c r="D142"/>
  <c r="M151" i="1"/>
  <c r="E139" i="2" s="1"/>
  <c r="G139" s="1"/>
  <c r="D139"/>
  <c r="M153" i="1"/>
  <c r="E141" i="2" s="1"/>
  <c r="G141" s="1"/>
  <c r="D141"/>
  <c r="E175"/>
  <c r="P187" i="1"/>
  <c r="Q187"/>
  <c r="N187"/>
  <c r="O187"/>
  <c r="E173" i="2"/>
  <c r="P185" i="1"/>
  <c r="Q185"/>
  <c r="N185"/>
  <c r="O185"/>
  <c r="E171" i="2"/>
  <c r="P183" i="1"/>
  <c r="Q183"/>
  <c r="N183"/>
  <c r="O183"/>
  <c r="E169" i="2"/>
  <c r="P181" i="1"/>
  <c r="Q181"/>
  <c r="N181"/>
  <c r="O181"/>
  <c r="E167" i="2"/>
  <c r="P179" i="1"/>
  <c r="Q179"/>
  <c r="N179"/>
  <c r="O179"/>
  <c r="E165" i="2"/>
  <c r="P177" i="1"/>
  <c r="Q177"/>
  <c r="N177"/>
  <c r="O177"/>
  <c r="E163" i="2"/>
  <c r="P175" i="1"/>
  <c r="Q175"/>
  <c r="N175"/>
  <c r="O175"/>
  <c r="E161" i="2"/>
  <c r="P173" i="1"/>
  <c r="Q173"/>
  <c r="N173"/>
  <c r="O173"/>
  <c r="E159" i="2"/>
  <c r="P171" i="1"/>
  <c r="Q171"/>
  <c r="N171"/>
  <c r="O171"/>
  <c r="E157" i="2"/>
  <c r="P169" i="1"/>
  <c r="Q169"/>
  <c r="N169"/>
  <c r="O169"/>
  <c r="E155" i="2"/>
  <c r="P167" i="1"/>
  <c r="Q167"/>
  <c r="N167"/>
  <c r="O167"/>
  <c r="E153" i="2"/>
  <c r="P165" i="1"/>
  <c r="Q165"/>
  <c r="N165"/>
  <c r="O165"/>
  <c r="E151" i="2"/>
  <c r="P163" i="1"/>
  <c r="Q163"/>
  <c r="N163"/>
  <c r="O163"/>
  <c r="E149" i="2"/>
  <c r="P161" i="1"/>
  <c r="Q161"/>
  <c r="N161"/>
  <c r="O161"/>
  <c r="E147" i="2"/>
  <c r="Q159" i="1"/>
  <c r="N159"/>
  <c r="O159"/>
  <c r="E176" i="2"/>
  <c r="O188" i="1"/>
  <c r="P188"/>
  <c r="Q188"/>
  <c r="N188"/>
  <c r="E174" i="2"/>
  <c r="O186" i="1"/>
  <c r="P186"/>
  <c r="Q186"/>
  <c r="N186"/>
  <c r="E172" i="2"/>
  <c r="O184" i="1"/>
  <c r="P184"/>
  <c r="Q184"/>
  <c r="N184"/>
  <c r="E170" i="2"/>
  <c r="O182" i="1"/>
  <c r="P182"/>
  <c r="Q182"/>
  <c r="N182"/>
  <c r="E168" i="2"/>
  <c r="O180" i="1"/>
  <c r="P180"/>
  <c r="Q180"/>
  <c r="N180"/>
  <c r="E166" i="2"/>
  <c r="O178" i="1"/>
  <c r="P178"/>
  <c r="Q178"/>
  <c r="N178"/>
  <c r="E164" i="2"/>
  <c r="O176" i="1"/>
  <c r="P176"/>
  <c r="Q176"/>
  <c r="N176"/>
  <c r="E162" i="2"/>
  <c r="O174" i="1"/>
  <c r="P174"/>
  <c r="Q174"/>
  <c r="N174"/>
  <c r="E160" i="2"/>
  <c r="O172" i="1"/>
  <c r="P172"/>
  <c r="Q172"/>
  <c r="N172"/>
  <c r="E158" i="2"/>
  <c r="O170" i="1"/>
  <c r="P170"/>
  <c r="Q170"/>
  <c r="N170"/>
  <c r="E156" i="2"/>
  <c r="O168" i="1"/>
  <c r="P168"/>
  <c r="Q168"/>
  <c r="N168"/>
  <c r="E154" i="2"/>
  <c r="O166" i="1"/>
  <c r="P166"/>
  <c r="Q166"/>
  <c r="N166"/>
  <c r="E152" i="2"/>
  <c r="O164" i="1"/>
  <c r="P164"/>
  <c r="Q164"/>
  <c r="N164"/>
  <c r="E150" i="2"/>
  <c r="O162" i="1"/>
  <c r="P162"/>
  <c r="Q162"/>
  <c r="N162"/>
  <c r="E148" i="2"/>
  <c r="O160" i="1"/>
  <c r="P160"/>
  <c r="Q160"/>
  <c r="N160"/>
  <c r="E146" i="2"/>
  <c r="P158" i="1"/>
  <c r="O158"/>
  <c r="Q158"/>
  <c r="N158"/>
  <c r="M138"/>
  <c r="E126" i="2" s="1"/>
  <c r="G126" s="1"/>
  <c r="D126"/>
  <c r="M135" i="1"/>
  <c r="E123" i="2" s="1"/>
  <c r="G123" s="1"/>
  <c r="D123"/>
  <c r="M137" i="1"/>
  <c r="E125" i="2" s="1"/>
  <c r="G125" s="1"/>
  <c r="D125"/>
  <c r="M141" i="1"/>
  <c r="E129" i="2" s="1"/>
  <c r="G129" s="1"/>
  <c r="D129"/>
  <c r="M145" i="1"/>
  <c r="E133" i="2" s="1"/>
  <c r="G133" s="1"/>
  <c r="D133"/>
  <c r="M149" i="1"/>
  <c r="E137" i="2" s="1"/>
  <c r="G137" s="1"/>
  <c r="D137"/>
  <c r="M144" i="1"/>
  <c r="E132" i="2" s="1"/>
  <c r="G132" s="1"/>
  <c r="D132"/>
  <c r="M142" i="1"/>
  <c r="E130" i="2" s="1"/>
  <c r="G130" s="1"/>
  <c r="D130"/>
  <c r="M152" i="1"/>
  <c r="E140" i="2" s="1"/>
  <c r="G140" s="1"/>
  <c r="D140"/>
  <c r="M156" i="1"/>
  <c r="E144" i="2" s="1"/>
  <c r="G144" s="1"/>
  <c r="D144"/>
  <c r="M155" i="1"/>
  <c r="E143" i="2" s="1"/>
  <c r="G143" s="1"/>
  <c r="D143"/>
  <c r="M157" i="1"/>
  <c r="E145" i="2" s="1"/>
  <c r="D145"/>
  <c r="D43"/>
  <c r="M55" i="1"/>
  <c r="O55" s="1"/>
  <c r="P55" s="1"/>
  <c r="D32" i="2"/>
  <c r="M44" i="1"/>
  <c r="O44" s="1"/>
  <c r="P44" s="1"/>
  <c r="D49" i="2"/>
  <c r="M61" i="1"/>
  <c r="Q61" s="1"/>
  <c r="D15" i="2"/>
  <c r="M27" i="1"/>
  <c r="O27" s="1"/>
  <c r="P27" s="1"/>
  <c r="D38" i="2"/>
  <c r="M50" i="1"/>
  <c r="Q50" s="1"/>
  <c r="D6" i="2"/>
  <c r="M18" i="1"/>
  <c r="O18" s="1"/>
  <c r="P18" s="1"/>
  <c r="D55" i="2"/>
  <c r="M67" i="1"/>
  <c r="O67" s="1"/>
  <c r="P67" s="1"/>
  <c r="D23" i="2"/>
  <c r="M35" i="1"/>
  <c r="Q35" s="1"/>
  <c r="D44" i="2"/>
  <c r="M56" i="1"/>
  <c r="Q56" s="1"/>
  <c r="D12" i="2"/>
  <c r="M24" i="1"/>
  <c r="O24" s="1"/>
  <c r="P24" s="1"/>
  <c r="D68" i="2"/>
  <c r="M80" i="1"/>
  <c r="O80" s="1"/>
  <c r="P80" s="1"/>
  <c r="D29" i="2"/>
  <c r="M41" i="1"/>
  <c r="D50" i="2"/>
  <c r="M62" i="1"/>
  <c r="O62" s="1"/>
  <c r="P62" s="1"/>
  <c r="D18" i="2"/>
  <c r="M30" i="1"/>
  <c r="O30" s="1"/>
  <c r="P30" s="1"/>
  <c r="D35" i="2"/>
  <c r="M47" i="1"/>
  <c r="O47" s="1"/>
  <c r="P47" s="1"/>
  <c r="D56" i="2"/>
  <c r="M68" i="1"/>
  <c r="Q68" s="1"/>
  <c r="D24" i="2"/>
  <c r="M36" i="1"/>
  <c r="O36" s="1"/>
  <c r="P36" s="1"/>
  <c r="D71" i="2"/>
  <c r="M83" i="1"/>
  <c r="O83" s="1"/>
  <c r="P83" s="1"/>
  <c r="D41" i="2"/>
  <c r="M53" i="1"/>
  <c r="Q53" s="1"/>
  <c r="D30" i="2"/>
  <c r="M42" i="1"/>
  <c r="Q42" s="1"/>
  <c r="D17" i="2"/>
  <c r="M29" i="1"/>
  <c r="D47" i="2"/>
  <c r="M59" i="1"/>
  <c r="O59" s="1"/>
  <c r="P59" s="1"/>
  <c r="D11" i="2"/>
  <c r="M23" i="1"/>
  <c r="D36" i="2"/>
  <c r="M48" i="1"/>
  <c r="Q48" s="1"/>
  <c r="D5" i="2"/>
  <c r="M17" i="1"/>
  <c r="O17" s="1"/>
  <c r="P17" s="1"/>
  <c r="D53" i="2"/>
  <c r="M65" i="1"/>
  <c r="O65" s="1"/>
  <c r="P65" s="1"/>
  <c r="D21" i="2"/>
  <c r="M33" i="1"/>
  <c r="Q33" s="1"/>
  <c r="D42" i="2"/>
  <c r="M54" i="1"/>
  <c r="Q54" s="1"/>
  <c r="D10" i="2"/>
  <c r="M22" i="1"/>
  <c r="O22" s="1"/>
  <c r="P22" s="1"/>
  <c r="D74" i="2"/>
  <c r="M86" i="1"/>
  <c r="Q86" s="1"/>
  <c r="D78" i="2"/>
  <c r="M90" i="1"/>
  <c r="O90" s="1"/>
  <c r="P90" s="1"/>
  <c r="D82" i="2"/>
  <c r="M94" i="1"/>
  <c r="E82" i="2" s="1"/>
  <c r="D86"/>
  <c r="M98" i="1"/>
  <c r="E86" i="2" s="1"/>
  <c r="D77"/>
  <c r="M89" i="1"/>
  <c r="E77" i="2" s="1"/>
  <c r="D85"/>
  <c r="M97" i="1"/>
  <c r="Q97" s="1"/>
  <c r="D83" i="2"/>
  <c r="M95" i="1"/>
  <c r="E83" i="2" s="1"/>
  <c r="D72"/>
  <c r="M84" i="1"/>
  <c r="D88" i="2"/>
  <c r="M100" i="1"/>
  <c r="E88" i="2" s="1"/>
  <c r="D96"/>
  <c r="M108" i="1"/>
  <c r="Q108" s="1"/>
  <c r="D114" i="2"/>
  <c r="M126" i="1"/>
  <c r="Q126" s="1"/>
  <c r="D87" i="2"/>
  <c r="M99" i="1"/>
  <c r="O99" s="1"/>
  <c r="P99" s="1"/>
  <c r="D69" i="2"/>
  <c r="M81" i="1"/>
  <c r="Q81" s="1"/>
  <c r="D7" i="2"/>
  <c r="M19" i="1"/>
  <c r="O19" s="1"/>
  <c r="P19" s="1"/>
  <c r="D60" i="2"/>
  <c r="M72" i="1"/>
  <c r="O72" s="1"/>
  <c r="P72" s="1"/>
  <c r="D61" i="2"/>
  <c r="M73" i="1"/>
  <c r="O73" s="1"/>
  <c r="P73" s="1"/>
  <c r="D27" i="2"/>
  <c r="M39" i="1"/>
  <c r="O39" s="1"/>
  <c r="P39" s="1"/>
  <c r="D48" i="2"/>
  <c r="M60" i="1"/>
  <c r="O60" s="1"/>
  <c r="P60" s="1"/>
  <c r="D16" i="2"/>
  <c r="M28" i="1"/>
  <c r="O28" s="1"/>
  <c r="P28" s="1"/>
  <c r="D59" i="2"/>
  <c r="M71" i="1"/>
  <c r="O71" s="1"/>
  <c r="P71" s="1"/>
  <c r="D33" i="2"/>
  <c r="M45" i="1"/>
  <c r="Q45" s="1"/>
  <c r="D54" i="2"/>
  <c r="M66" i="1"/>
  <c r="O66" s="1"/>
  <c r="P66" s="1"/>
  <c r="D22" i="2"/>
  <c r="M34" i="1"/>
  <c r="Q34" s="1"/>
  <c r="D65" i="2"/>
  <c r="M77" i="1"/>
  <c r="Q77" s="1"/>
  <c r="D39" i="2"/>
  <c r="M51" i="1"/>
  <c r="O51" s="1"/>
  <c r="P51" s="1"/>
  <c r="D62" i="2"/>
  <c r="M74" i="1"/>
  <c r="O74" s="1"/>
  <c r="P74" s="1"/>
  <c r="D28" i="2"/>
  <c r="M40" i="1"/>
  <c r="Q40" s="1"/>
  <c r="D66" i="2"/>
  <c r="M78" i="1"/>
  <c r="Q78" s="1"/>
  <c r="D45" i="2"/>
  <c r="M57" i="1"/>
  <c r="O57" s="1"/>
  <c r="P57" s="1"/>
  <c r="D9" i="2"/>
  <c r="M21" i="1"/>
  <c r="D34" i="2"/>
  <c r="M46" i="1"/>
  <c r="O46" s="1"/>
  <c r="P46" s="1"/>
  <c r="D13" i="2"/>
  <c r="M25" i="1"/>
  <c r="O25" s="1"/>
  <c r="P25" s="1"/>
  <c r="D51" i="2"/>
  <c r="M63" i="1"/>
  <c r="O63" s="1"/>
  <c r="P63" s="1"/>
  <c r="D19" i="2"/>
  <c r="M31" i="1"/>
  <c r="Q31" s="1"/>
  <c r="D40" i="2"/>
  <c r="M52" i="1"/>
  <c r="O52" s="1"/>
  <c r="P52" s="1"/>
  <c r="D8" i="2"/>
  <c r="M20" i="1"/>
  <c r="O20" s="1"/>
  <c r="P20" s="1"/>
  <c r="D57" i="2"/>
  <c r="M69" i="1"/>
  <c r="Q69" s="1"/>
  <c r="D25" i="2"/>
  <c r="M37" i="1"/>
  <c r="O37" s="1"/>
  <c r="P37" s="1"/>
  <c r="D46" i="2"/>
  <c r="M58" i="1"/>
  <c r="O58" s="1"/>
  <c r="P58" s="1"/>
  <c r="D14" i="2"/>
  <c r="M26" i="1"/>
  <c r="Q26" s="1"/>
  <c r="D63" i="2"/>
  <c r="M75" i="1"/>
  <c r="O75" s="1"/>
  <c r="P75" s="1"/>
  <c r="D31" i="2"/>
  <c r="M43" i="1"/>
  <c r="O43" s="1"/>
  <c r="P43" s="1"/>
  <c r="D52" i="2"/>
  <c r="M64" i="1"/>
  <c r="O64" s="1"/>
  <c r="P64" s="1"/>
  <c r="D20" i="2"/>
  <c r="D70"/>
  <c r="M82" i="1"/>
  <c r="O82" s="1"/>
  <c r="P82" s="1"/>
  <c r="D64" i="2"/>
  <c r="M76" i="1"/>
  <c r="Q76" s="1"/>
  <c r="D26" i="2"/>
  <c r="M38" i="1"/>
  <c r="O38" s="1"/>
  <c r="P38" s="1"/>
  <c r="D58" i="2"/>
  <c r="M70" i="1"/>
  <c r="O70" s="1"/>
  <c r="P70" s="1"/>
  <c r="D76" i="2"/>
  <c r="M88" i="1"/>
  <c r="E76" i="2" s="1"/>
  <c r="D80"/>
  <c r="M92" i="1"/>
  <c r="E80" i="2" s="1"/>
  <c r="D84"/>
  <c r="M96" i="1"/>
  <c r="O96" s="1"/>
  <c r="P96" s="1"/>
  <c r="D73" i="2"/>
  <c r="M85" i="1"/>
  <c r="O85" s="1"/>
  <c r="P85" s="1"/>
  <c r="D81" i="2"/>
  <c r="M93" i="1"/>
  <c r="E81" i="2" s="1"/>
  <c r="D75"/>
  <c r="M87" i="1"/>
  <c r="O87" s="1"/>
  <c r="P87" s="1"/>
  <c r="D79" i="2"/>
  <c r="M91" i="1"/>
  <c r="E79" i="2" s="1"/>
  <c r="D92"/>
  <c r="M104" i="1"/>
  <c r="E92" i="2" s="1"/>
  <c r="D110"/>
  <c r="M122" i="1"/>
  <c r="O122" s="1"/>
  <c r="P122" s="1"/>
  <c r="D118" i="2"/>
  <c r="M130" i="1"/>
  <c r="E118" i="2" s="1"/>
  <c r="D67"/>
  <c r="M79" i="1"/>
  <c r="E67" i="2" s="1"/>
  <c r="D37"/>
  <c r="E91"/>
  <c r="D91"/>
  <c r="E94"/>
  <c r="D94"/>
  <c r="E93"/>
  <c r="D93"/>
  <c r="E90"/>
  <c r="D90"/>
  <c r="E99"/>
  <c r="D99"/>
  <c r="E102"/>
  <c r="D102"/>
  <c r="E106"/>
  <c r="D106"/>
  <c r="E101"/>
  <c r="D101"/>
  <c r="E103"/>
  <c r="D103"/>
  <c r="E109"/>
  <c r="D109"/>
  <c r="E113"/>
  <c r="D113"/>
  <c r="E117"/>
  <c r="D117"/>
  <c r="E116"/>
  <c r="D116"/>
  <c r="E120"/>
  <c r="D120"/>
  <c r="E119"/>
  <c r="D119"/>
  <c r="E121"/>
  <c r="D121"/>
  <c r="E100"/>
  <c r="D100"/>
  <c r="E104"/>
  <c r="D104"/>
  <c r="E108"/>
  <c r="D108"/>
  <c r="E105"/>
  <c r="D105"/>
  <c r="E107"/>
  <c r="D107"/>
  <c r="E111"/>
  <c r="D111"/>
  <c r="E115"/>
  <c r="D115"/>
  <c r="E112"/>
  <c r="D112"/>
  <c r="E98"/>
  <c r="D98"/>
  <c r="E97"/>
  <c r="D97"/>
  <c r="E95"/>
  <c r="D95"/>
  <c r="E89"/>
  <c r="D89"/>
  <c r="E122"/>
  <c r="D122"/>
  <c r="L79" i="1"/>
  <c r="E78" i="2"/>
  <c r="E85"/>
  <c r="N101" i="1"/>
  <c r="N105"/>
  <c r="N109"/>
  <c r="N110"/>
  <c r="N116"/>
  <c r="N117"/>
  <c r="N123"/>
  <c r="N134"/>
  <c r="L138"/>
  <c r="L144"/>
  <c r="L142"/>
  <c r="N103"/>
  <c r="N107"/>
  <c r="E96" i="2"/>
  <c r="N106" i="1"/>
  <c r="N111"/>
  <c r="N114"/>
  <c r="N118"/>
  <c r="N113"/>
  <c r="N115"/>
  <c r="N121"/>
  <c r="N125"/>
  <c r="N129"/>
  <c r="E114" i="2"/>
  <c r="N128" i="1"/>
  <c r="N132"/>
  <c r="N131"/>
  <c r="N148"/>
  <c r="P292"/>
  <c r="Q292"/>
  <c r="N292"/>
  <c r="O292"/>
  <c r="P290"/>
  <c r="Q290"/>
  <c r="N290"/>
  <c r="O290"/>
  <c r="P288"/>
  <c r="Q288"/>
  <c r="N288"/>
  <c r="O288"/>
  <c r="P286"/>
  <c r="Q286"/>
  <c r="N286"/>
  <c r="O286"/>
  <c r="P284"/>
  <c r="Q284"/>
  <c r="N284"/>
  <c r="O284"/>
  <c r="P282"/>
  <c r="Q282"/>
  <c r="N282"/>
  <c r="O282"/>
  <c r="P280"/>
  <c r="Q280"/>
  <c r="N280"/>
  <c r="O280"/>
  <c r="P278"/>
  <c r="Q278"/>
  <c r="N278"/>
  <c r="O278"/>
  <c r="P276"/>
  <c r="Q276"/>
  <c r="N276"/>
  <c r="O276"/>
  <c r="P274"/>
  <c r="Q274"/>
  <c r="N274"/>
  <c r="O274"/>
  <c r="P272"/>
  <c r="Q272"/>
  <c r="N272"/>
  <c r="O272"/>
  <c r="P270"/>
  <c r="Q270"/>
  <c r="N270"/>
  <c r="O270"/>
  <c r="P268"/>
  <c r="Q268"/>
  <c r="N268"/>
  <c r="O268"/>
  <c r="P266"/>
  <c r="Q266"/>
  <c r="N266"/>
  <c r="O266"/>
  <c r="P264"/>
  <c r="Q264"/>
  <c r="N264"/>
  <c r="O264"/>
  <c r="P262"/>
  <c r="Q262"/>
  <c r="N262"/>
  <c r="O262"/>
  <c r="P260"/>
  <c r="Q260"/>
  <c r="N260"/>
  <c r="O260"/>
  <c r="P258"/>
  <c r="Q258"/>
  <c r="N258"/>
  <c r="O258"/>
  <c r="P256"/>
  <c r="Q256"/>
  <c r="N256"/>
  <c r="O256"/>
  <c r="P254"/>
  <c r="Q254"/>
  <c r="N254"/>
  <c r="O254"/>
  <c r="P252"/>
  <c r="Q252"/>
  <c r="N252"/>
  <c r="O252"/>
  <c r="P250"/>
  <c r="Q250"/>
  <c r="N250"/>
  <c r="O250"/>
  <c r="P248"/>
  <c r="Q248"/>
  <c r="N248"/>
  <c r="O248"/>
  <c r="P246"/>
  <c r="Q246"/>
  <c r="N246"/>
  <c r="O246"/>
  <c r="P244"/>
  <c r="Q244"/>
  <c r="N244"/>
  <c r="O244"/>
  <c r="P242"/>
  <c r="Q242"/>
  <c r="N242"/>
  <c r="O242"/>
  <c r="P240"/>
  <c r="Q240"/>
  <c r="N240"/>
  <c r="O240"/>
  <c r="P238"/>
  <c r="Q238"/>
  <c r="N238"/>
  <c r="O238"/>
  <c r="P236"/>
  <c r="Q236"/>
  <c r="N236"/>
  <c r="O236"/>
  <c r="P234"/>
  <c r="Q234"/>
  <c r="N234"/>
  <c r="O234"/>
  <c r="P232"/>
  <c r="Q232"/>
  <c r="N232"/>
  <c r="O232"/>
  <c r="P230"/>
  <c r="Q230"/>
  <c r="N230"/>
  <c r="O230"/>
  <c r="P228"/>
  <c r="Q228"/>
  <c r="N228"/>
  <c r="O228"/>
  <c r="P226"/>
  <c r="Q226"/>
  <c r="N226"/>
  <c r="O226"/>
  <c r="P224"/>
  <c r="Q224"/>
  <c r="N224"/>
  <c r="O224"/>
  <c r="P222"/>
  <c r="Q222"/>
  <c r="N222"/>
  <c r="O222"/>
  <c r="P220"/>
  <c r="Q220"/>
  <c r="N220"/>
  <c r="O220"/>
  <c r="P218"/>
  <c r="Q218"/>
  <c r="N218"/>
  <c r="O218"/>
  <c r="P216"/>
  <c r="Q216"/>
  <c r="N216"/>
  <c r="O216"/>
  <c r="P214"/>
  <c r="Q214"/>
  <c r="N214"/>
  <c r="O214"/>
  <c r="P212"/>
  <c r="Q212"/>
  <c r="N212"/>
  <c r="O212"/>
  <c r="P210"/>
  <c r="Q210"/>
  <c r="N210"/>
  <c r="O210"/>
  <c r="P208"/>
  <c r="Q208"/>
  <c r="N208"/>
  <c r="O208"/>
  <c r="P206"/>
  <c r="Q206"/>
  <c r="N206"/>
  <c r="O206"/>
  <c r="P204"/>
  <c r="Q204"/>
  <c r="N204"/>
  <c r="O204"/>
  <c r="P202"/>
  <c r="Q202"/>
  <c r="N202"/>
  <c r="O202"/>
  <c r="P200"/>
  <c r="Q200"/>
  <c r="N200"/>
  <c r="O200"/>
  <c r="P198"/>
  <c r="Q198"/>
  <c r="N198"/>
  <c r="O198"/>
  <c r="P196"/>
  <c r="Q196"/>
  <c r="N196"/>
  <c r="O196"/>
  <c r="P194"/>
  <c r="Q194"/>
  <c r="N194"/>
  <c r="O194"/>
  <c r="P192"/>
  <c r="Q192"/>
  <c r="N192"/>
  <c r="O192"/>
  <c r="P190"/>
  <c r="Q190"/>
  <c r="N190"/>
  <c r="O190"/>
  <c r="P293"/>
  <c r="Q293"/>
  <c r="O293"/>
  <c r="N293"/>
  <c r="P291"/>
  <c r="Q291"/>
  <c r="O291"/>
  <c r="N291"/>
  <c r="P289"/>
  <c r="Q289"/>
  <c r="O289"/>
  <c r="N289"/>
  <c r="P287"/>
  <c r="Q287"/>
  <c r="O287"/>
  <c r="N287"/>
  <c r="P285"/>
  <c r="Q285"/>
  <c r="O285"/>
  <c r="N285"/>
  <c r="P283"/>
  <c r="Q283"/>
  <c r="O283"/>
  <c r="N283"/>
  <c r="P281"/>
  <c r="Q281"/>
  <c r="O281"/>
  <c r="N281"/>
  <c r="P279"/>
  <c r="Q279"/>
  <c r="O279"/>
  <c r="N279"/>
  <c r="P277"/>
  <c r="Q277"/>
  <c r="O277"/>
  <c r="N277"/>
  <c r="P275"/>
  <c r="Q275"/>
  <c r="O275"/>
  <c r="N275"/>
  <c r="P273"/>
  <c r="Q273"/>
  <c r="O273"/>
  <c r="N273"/>
  <c r="P271"/>
  <c r="Q271"/>
  <c r="O271"/>
  <c r="N271"/>
  <c r="P269"/>
  <c r="Q269"/>
  <c r="O269"/>
  <c r="N269"/>
  <c r="P267"/>
  <c r="Q267"/>
  <c r="O267"/>
  <c r="N267"/>
  <c r="P265"/>
  <c r="Q265"/>
  <c r="O265"/>
  <c r="N265"/>
  <c r="P263"/>
  <c r="Q263"/>
  <c r="O263"/>
  <c r="N263"/>
  <c r="P261"/>
  <c r="Q261"/>
  <c r="O261"/>
  <c r="N261"/>
  <c r="P259"/>
  <c r="Q259"/>
  <c r="O259"/>
  <c r="N259"/>
  <c r="P257"/>
  <c r="Q257"/>
  <c r="O257"/>
  <c r="N257"/>
  <c r="P255"/>
  <c r="Q255"/>
  <c r="O255"/>
  <c r="N255"/>
  <c r="P253"/>
  <c r="Q253"/>
  <c r="O253"/>
  <c r="N253"/>
  <c r="P251"/>
  <c r="Q251"/>
  <c r="O251"/>
  <c r="N251"/>
  <c r="P249"/>
  <c r="Q249"/>
  <c r="O249"/>
  <c r="N249"/>
  <c r="P247"/>
  <c r="Q247"/>
  <c r="O247"/>
  <c r="N247"/>
  <c r="P245"/>
  <c r="Q245"/>
  <c r="O245"/>
  <c r="N245"/>
  <c r="P243"/>
  <c r="Q243"/>
  <c r="O243"/>
  <c r="N243"/>
  <c r="P241"/>
  <c r="Q241"/>
  <c r="O241"/>
  <c r="N241"/>
  <c r="P239"/>
  <c r="Q239"/>
  <c r="O239"/>
  <c r="N239"/>
  <c r="P237"/>
  <c r="Q237"/>
  <c r="N237"/>
  <c r="O237"/>
  <c r="P235"/>
  <c r="Q235"/>
  <c r="O235"/>
  <c r="N235"/>
  <c r="P233"/>
  <c r="Q233"/>
  <c r="N233"/>
  <c r="O233"/>
  <c r="P231"/>
  <c r="Q231"/>
  <c r="O231"/>
  <c r="N231"/>
  <c r="P229"/>
  <c r="Q229"/>
  <c r="N229"/>
  <c r="O229"/>
  <c r="P227"/>
  <c r="Q227"/>
  <c r="N227"/>
  <c r="O227"/>
  <c r="P225"/>
  <c r="Q225"/>
  <c r="N225"/>
  <c r="O225"/>
  <c r="P223"/>
  <c r="Q223"/>
  <c r="N223"/>
  <c r="O223"/>
  <c r="P221"/>
  <c r="Q221"/>
  <c r="N221"/>
  <c r="O221"/>
  <c r="P219"/>
  <c r="Q219"/>
  <c r="N219"/>
  <c r="O219"/>
  <c r="P217"/>
  <c r="Q217"/>
  <c r="N217"/>
  <c r="O217"/>
  <c r="P215"/>
  <c r="Q215"/>
  <c r="N215"/>
  <c r="O215"/>
  <c r="P213"/>
  <c r="Q213"/>
  <c r="N213"/>
  <c r="O213"/>
  <c r="P211"/>
  <c r="Q211"/>
  <c r="N211"/>
  <c r="O211"/>
  <c r="P209"/>
  <c r="Q209"/>
  <c r="N209"/>
  <c r="O209"/>
  <c r="P207"/>
  <c r="Q207"/>
  <c r="N207"/>
  <c r="O207"/>
  <c r="P205"/>
  <c r="Q205"/>
  <c r="N205"/>
  <c r="O205"/>
  <c r="P203"/>
  <c r="Q203"/>
  <c r="N203"/>
  <c r="O203"/>
  <c r="P201"/>
  <c r="Q201"/>
  <c r="N201"/>
  <c r="O201"/>
  <c r="P199"/>
  <c r="Q199"/>
  <c r="N199"/>
  <c r="O199"/>
  <c r="P197"/>
  <c r="Q197"/>
  <c r="N197"/>
  <c r="O197"/>
  <c r="P195"/>
  <c r="Q195"/>
  <c r="N195"/>
  <c r="O195"/>
  <c r="P193"/>
  <c r="Q193"/>
  <c r="N193"/>
  <c r="O193"/>
  <c r="P191"/>
  <c r="Q191"/>
  <c r="N191"/>
  <c r="O191"/>
  <c r="K132" i="2"/>
  <c r="O140" i="1"/>
  <c r="P140" s="1"/>
  <c r="L154"/>
  <c r="L152"/>
  <c r="O136"/>
  <c r="P136" s="1"/>
  <c r="Q134"/>
  <c r="O134"/>
  <c r="P134" s="1"/>
  <c r="L134"/>
  <c r="Q133"/>
  <c r="O133"/>
  <c r="P133" s="1"/>
  <c r="Q132"/>
  <c r="O132"/>
  <c r="P132" s="1"/>
  <c r="Q131"/>
  <c r="O131"/>
  <c r="P131" s="1"/>
  <c r="L130"/>
  <c r="Q129"/>
  <c r="O129"/>
  <c r="P129" s="1"/>
  <c r="Q128"/>
  <c r="O128"/>
  <c r="P128" s="1"/>
  <c r="Q127"/>
  <c r="O127"/>
  <c r="P127" s="1"/>
  <c r="L126"/>
  <c r="O126"/>
  <c r="P126" s="1"/>
  <c r="Q125"/>
  <c r="O125"/>
  <c r="P125" s="1"/>
  <c r="O124"/>
  <c r="P124" s="1"/>
  <c r="Q124"/>
  <c r="Q123"/>
  <c r="O123"/>
  <c r="P123" s="1"/>
  <c r="L122"/>
  <c r="Q121"/>
  <c r="O121"/>
  <c r="P121" s="1"/>
  <c r="O120"/>
  <c r="P120" s="1"/>
  <c r="Q120"/>
  <c r="Q119"/>
  <c r="O119"/>
  <c r="P119" s="1"/>
  <c r="L118"/>
  <c r="Q118"/>
  <c r="O118"/>
  <c r="P118" s="1"/>
  <c r="Q117"/>
  <c r="O117"/>
  <c r="P117" s="1"/>
  <c r="Q116"/>
  <c r="O116"/>
  <c r="P116" s="1"/>
  <c r="Q115"/>
  <c r="O115"/>
  <c r="P115" s="1"/>
  <c r="L114"/>
  <c r="Q114"/>
  <c r="O114"/>
  <c r="P114" s="1"/>
  <c r="Q113"/>
  <c r="O113"/>
  <c r="P113" s="1"/>
  <c r="Q112"/>
  <c r="O112"/>
  <c r="P112" s="1"/>
  <c r="Q111"/>
  <c r="O111"/>
  <c r="P111" s="1"/>
  <c r="L110"/>
  <c r="Q110"/>
  <c r="O110"/>
  <c r="P110" s="1"/>
  <c r="L157"/>
  <c r="L153"/>
  <c r="L155"/>
  <c r="L151"/>
  <c r="L156"/>
  <c r="L150"/>
  <c r="L140"/>
  <c r="L148"/>
  <c r="L149"/>
  <c r="L139"/>
  <c r="L143"/>
  <c r="L147"/>
  <c r="L141"/>
  <c r="L137"/>
  <c r="L133"/>
  <c r="L135"/>
  <c r="L131"/>
  <c r="L132"/>
  <c r="L136"/>
  <c r="L128"/>
  <c r="L124"/>
  <c r="L121"/>
  <c r="L125"/>
  <c r="L129"/>
  <c r="L123"/>
  <c r="L127"/>
  <c r="L119"/>
  <c r="L115"/>
  <c r="L120"/>
  <c r="L117"/>
  <c r="L112"/>
  <c r="L113"/>
  <c r="L116"/>
  <c r="L111"/>
  <c r="Q103"/>
  <c r="O103"/>
  <c r="P103" s="1"/>
  <c r="Q107"/>
  <c r="O107"/>
  <c r="P107" s="1"/>
  <c r="L99"/>
  <c r="Q99"/>
  <c r="L104"/>
  <c r="L102"/>
  <c r="Q102"/>
  <c r="O102"/>
  <c r="P102" s="1"/>
  <c r="Q101"/>
  <c r="O101"/>
  <c r="P101" s="1"/>
  <c r="Q105"/>
  <c r="O105"/>
  <c r="P105" s="1"/>
  <c r="Q109"/>
  <c r="O109"/>
  <c r="P109" s="1"/>
  <c r="L100"/>
  <c r="Q100"/>
  <c r="L108"/>
  <c r="O108"/>
  <c r="P108" s="1"/>
  <c r="L106"/>
  <c r="Q106"/>
  <c r="O106"/>
  <c r="P106" s="1"/>
  <c r="L109"/>
  <c r="L101"/>
  <c r="L103"/>
  <c r="L107"/>
  <c r="L105"/>
  <c r="Q55"/>
  <c r="L55"/>
  <c r="L19"/>
  <c r="L44"/>
  <c r="Q44"/>
  <c r="L72"/>
  <c r="Q72"/>
  <c r="L61"/>
  <c r="O61"/>
  <c r="P61" s="1"/>
  <c r="L27"/>
  <c r="Q27"/>
  <c r="L50"/>
  <c r="O50"/>
  <c r="P50" s="1"/>
  <c r="L18"/>
  <c r="Q18"/>
  <c r="Q67"/>
  <c r="L67"/>
  <c r="O35"/>
  <c r="P35" s="1"/>
  <c r="L35"/>
  <c r="L56"/>
  <c r="O56"/>
  <c r="P56" s="1"/>
  <c r="L24"/>
  <c r="Q24"/>
  <c r="Q80"/>
  <c r="L80"/>
  <c r="O41"/>
  <c r="P41" s="1"/>
  <c r="L41"/>
  <c r="Q41"/>
  <c r="Q62"/>
  <c r="L62"/>
  <c r="L30"/>
  <c r="Q30"/>
  <c r="Q47"/>
  <c r="L47"/>
  <c r="L68"/>
  <c r="O68"/>
  <c r="P68" s="1"/>
  <c r="L36"/>
  <c r="L83"/>
  <c r="Q83"/>
  <c r="O53"/>
  <c r="P53" s="1"/>
  <c r="L53"/>
  <c r="E16"/>
  <c r="K16" s="1"/>
  <c r="M16" s="1"/>
  <c r="F13"/>
  <c r="L42"/>
  <c r="O42"/>
  <c r="P42" s="1"/>
  <c r="O29"/>
  <c r="P29" s="1"/>
  <c r="L29"/>
  <c r="Q29"/>
  <c r="Q59"/>
  <c r="L59"/>
  <c r="O23"/>
  <c r="P23" s="1"/>
  <c r="L23"/>
  <c r="Q23"/>
  <c r="L48"/>
  <c r="O48"/>
  <c r="P48" s="1"/>
  <c r="L17"/>
  <c r="Q17"/>
  <c r="Q65"/>
  <c r="L65"/>
  <c r="O33"/>
  <c r="P33" s="1"/>
  <c r="L33"/>
  <c r="L54"/>
  <c r="O54"/>
  <c r="P54" s="1"/>
  <c r="L22"/>
  <c r="Q22"/>
  <c r="O86"/>
  <c r="P86" s="1"/>
  <c r="L86"/>
  <c r="Q90"/>
  <c r="L90"/>
  <c r="O94"/>
  <c r="P94" s="1"/>
  <c r="L94"/>
  <c r="Q98"/>
  <c r="L98"/>
  <c r="Q89"/>
  <c r="L89"/>
  <c r="O97"/>
  <c r="P97" s="1"/>
  <c r="L97"/>
  <c r="Q95"/>
  <c r="L95"/>
  <c r="Q84"/>
  <c r="L84"/>
  <c r="O84"/>
  <c r="P84" s="1"/>
  <c r="L81"/>
  <c r="O81"/>
  <c r="P81" s="1"/>
  <c r="L73"/>
  <c r="Q73"/>
  <c r="Q39"/>
  <c r="L39"/>
  <c r="L60"/>
  <c r="Q60"/>
  <c r="Q28"/>
  <c r="L28"/>
  <c r="L71"/>
  <c r="Q71"/>
  <c r="L45"/>
  <c r="O45"/>
  <c r="P45" s="1"/>
  <c r="L66"/>
  <c r="Q66"/>
  <c r="L34"/>
  <c r="O34"/>
  <c r="P34" s="1"/>
  <c r="O77"/>
  <c r="P77" s="1"/>
  <c r="L77"/>
  <c r="Q51"/>
  <c r="L51"/>
  <c r="L74"/>
  <c r="Q74"/>
  <c r="L40"/>
  <c r="O40"/>
  <c r="P40" s="1"/>
  <c r="O78"/>
  <c r="P78" s="1"/>
  <c r="L78"/>
  <c r="L57"/>
  <c r="Q21"/>
  <c r="L21"/>
  <c r="O21"/>
  <c r="P21" s="1"/>
  <c r="Q46"/>
  <c r="L46"/>
  <c r="L25"/>
  <c r="Q25"/>
  <c r="Q63"/>
  <c r="L63"/>
  <c r="O31"/>
  <c r="P31" s="1"/>
  <c r="L31"/>
  <c r="L52"/>
  <c r="Q52"/>
  <c r="Q20"/>
  <c r="L20"/>
  <c r="L69"/>
  <c r="O69"/>
  <c r="P69" s="1"/>
  <c r="Q37"/>
  <c r="L37"/>
  <c r="L58"/>
  <c r="Q58"/>
  <c r="L26"/>
  <c r="O26"/>
  <c r="P26" s="1"/>
  <c r="L75"/>
  <c r="Q75"/>
  <c r="Q43"/>
  <c r="L43"/>
  <c r="L64"/>
  <c r="Q64"/>
  <c r="L32"/>
  <c r="O32"/>
  <c r="P32" s="1"/>
  <c r="Q32"/>
  <c r="L82"/>
  <c r="O49"/>
  <c r="P49" s="1"/>
  <c r="Q49"/>
  <c r="L49"/>
  <c r="L76"/>
  <c r="L38"/>
  <c r="L70"/>
  <c r="L88"/>
  <c r="L92"/>
  <c r="L96"/>
  <c r="L85"/>
  <c r="L93"/>
  <c r="L87"/>
  <c r="L91"/>
  <c r="Q57" l="1"/>
  <c r="O95"/>
  <c r="P95" s="1"/>
  <c r="O89"/>
  <c r="P89" s="1"/>
  <c r="O98"/>
  <c r="P98" s="1"/>
  <c r="Q94"/>
  <c r="Q36"/>
  <c r="Q19"/>
  <c r="E87" i="2"/>
  <c r="K122"/>
  <c r="K120"/>
  <c r="O152" i="1"/>
  <c r="P152" s="1"/>
  <c r="O153"/>
  <c r="P153" s="1"/>
  <c r="Q156"/>
  <c r="O142"/>
  <c r="P142" s="1"/>
  <c r="N156"/>
  <c r="Q38"/>
  <c r="O76"/>
  <c r="P76" s="1"/>
  <c r="Q82"/>
  <c r="K144" i="2"/>
  <c r="Q122" i="1"/>
  <c r="O130"/>
  <c r="P130" s="1"/>
  <c r="O150"/>
  <c r="P150" s="1"/>
  <c r="Q146"/>
  <c r="Q143"/>
  <c r="Q149"/>
  <c r="Q138"/>
  <c r="N153"/>
  <c r="N139"/>
  <c r="N136"/>
  <c r="E84" i="2"/>
  <c r="N137" i="1"/>
  <c r="O91"/>
  <c r="P91" s="1"/>
  <c r="Q87"/>
  <c r="O93"/>
  <c r="P93" s="1"/>
  <c r="Q85"/>
  <c r="Q96"/>
  <c r="O92"/>
  <c r="P92" s="1"/>
  <c r="Q88"/>
  <c r="Q70"/>
  <c r="O104"/>
  <c r="P104" s="1"/>
  <c r="K123" i="2"/>
  <c r="K124"/>
  <c r="K136"/>
  <c r="K135"/>
  <c r="K127"/>
  <c r="K137"/>
  <c r="K143"/>
  <c r="Q135" i="1"/>
  <c r="Q137"/>
  <c r="Q151"/>
  <c r="O154"/>
  <c r="P154" s="1"/>
  <c r="Q155"/>
  <c r="Q157"/>
  <c r="O148"/>
  <c r="P148" s="1"/>
  <c r="Q147"/>
  <c r="Q139"/>
  <c r="O144"/>
  <c r="P144" s="1"/>
  <c r="Q145"/>
  <c r="O141"/>
  <c r="P141" s="1"/>
  <c r="N150"/>
  <c r="N147"/>
  <c r="K114" i="2"/>
  <c r="N157" i="1"/>
  <c r="N145"/>
  <c r="E110" i="2"/>
  <c r="K100"/>
  <c r="K121"/>
  <c r="K88"/>
  <c r="O100" i="1"/>
  <c r="P100" s="1"/>
  <c r="K110" i="2"/>
  <c r="K89"/>
  <c r="K97"/>
  <c r="K98"/>
  <c r="K112"/>
  <c r="K115"/>
  <c r="K111"/>
  <c r="K107"/>
  <c r="K105"/>
  <c r="K108"/>
  <c r="K104"/>
  <c r="K119"/>
  <c r="K116"/>
  <c r="K103"/>
  <c r="K101"/>
  <c r="K106"/>
  <c r="K102"/>
  <c r="K99"/>
  <c r="K90"/>
  <c r="K96"/>
  <c r="Q91" i="1"/>
  <c r="Q93"/>
  <c r="Q92"/>
  <c r="O88"/>
  <c r="P88" s="1"/>
  <c r="Q104"/>
  <c r="K128" i="2"/>
  <c r="K134"/>
  <c r="K130"/>
  <c r="K126"/>
  <c r="K138"/>
  <c r="K142"/>
  <c r="K140"/>
  <c r="Q130" i="1"/>
  <c r="O135"/>
  <c r="P135" s="1"/>
  <c r="Q136"/>
  <c r="O137"/>
  <c r="P137" s="1"/>
  <c r="Q150"/>
  <c r="O151"/>
  <c r="P151" s="1"/>
  <c r="Q152"/>
  <c r="Q153"/>
  <c r="Q154"/>
  <c r="O155"/>
  <c r="P155" s="1"/>
  <c r="O156"/>
  <c r="P156" s="1"/>
  <c r="O157"/>
  <c r="P157" s="1"/>
  <c r="O146"/>
  <c r="P146" s="1"/>
  <c r="K133" i="2"/>
  <c r="Q148" i="1"/>
  <c r="Q140"/>
  <c r="O147"/>
  <c r="P147" s="1"/>
  <c r="O143"/>
  <c r="P143" s="1"/>
  <c r="O139"/>
  <c r="P139" s="1"/>
  <c r="Q142"/>
  <c r="Q144"/>
  <c r="O149"/>
  <c r="P149" s="1"/>
  <c r="O145"/>
  <c r="P145" s="1"/>
  <c r="Q141"/>
  <c r="O138"/>
  <c r="P138" s="1"/>
  <c r="N151"/>
  <c r="N146"/>
  <c r="N140"/>
  <c r="N143"/>
  <c r="N155"/>
  <c r="N149"/>
  <c r="N141"/>
  <c r="N135"/>
  <c r="K93" i="2"/>
  <c r="K94"/>
  <c r="K118"/>
  <c r="G145"/>
  <c r="K145"/>
  <c r="G148"/>
  <c r="K148"/>
  <c r="G152"/>
  <c r="K152"/>
  <c r="G156"/>
  <c r="K156"/>
  <c r="G160"/>
  <c r="K160"/>
  <c r="G164"/>
  <c r="K164"/>
  <c r="G168"/>
  <c r="K168"/>
  <c r="G172"/>
  <c r="K172"/>
  <c r="G176"/>
  <c r="K176"/>
  <c r="G147"/>
  <c r="K147"/>
  <c r="G151"/>
  <c r="K151"/>
  <c r="G155"/>
  <c r="K155"/>
  <c r="G159"/>
  <c r="K159"/>
  <c r="G163"/>
  <c r="K163"/>
  <c r="G167"/>
  <c r="K167"/>
  <c r="G171"/>
  <c r="K171"/>
  <c r="G175"/>
  <c r="K175"/>
  <c r="G146"/>
  <c r="K146"/>
  <c r="G150"/>
  <c r="K150"/>
  <c r="G154"/>
  <c r="K154"/>
  <c r="G158"/>
  <c r="K158"/>
  <c r="G162"/>
  <c r="K162"/>
  <c r="G166"/>
  <c r="K166"/>
  <c r="G170"/>
  <c r="K170"/>
  <c r="G174"/>
  <c r="K174"/>
  <c r="G149"/>
  <c r="K149"/>
  <c r="G153"/>
  <c r="K153"/>
  <c r="G157"/>
  <c r="K157"/>
  <c r="G161"/>
  <c r="K161"/>
  <c r="G165"/>
  <c r="K165"/>
  <c r="G169"/>
  <c r="K169"/>
  <c r="G173"/>
  <c r="K173"/>
  <c r="K92"/>
  <c r="N102" i="1"/>
  <c r="C56" i="3"/>
  <c r="E58" i="2"/>
  <c r="K58" s="1"/>
  <c r="C50" i="3"/>
  <c r="E52" i="2"/>
  <c r="C55" i="3"/>
  <c r="E57" i="2"/>
  <c r="C49" i="3"/>
  <c r="E51" i="2"/>
  <c r="C53" i="3"/>
  <c r="E55" i="2"/>
  <c r="K55" s="1"/>
  <c r="C47" i="3"/>
  <c r="E49" i="2"/>
  <c r="C57" i="3"/>
  <c r="E59" i="2"/>
  <c r="C59" i="3"/>
  <c r="E61" i="2"/>
  <c r="C60" i="3"/>
  <c r="E62" i="2"/>
  <c r="C52" i="3"/>
  <c r="E54" i="2"/>
  <c r="C51" i="3"/>
  <c r="E53" i="2"/>
  <c r="C45" i="3"/>
  <c r="E47" i="2"/>
  <c r="C54" i="3"/>
  <c r="E56" i="2"/>
  <c r="C46" i="3"/>
  <c r="E48" i="2"/>
  <c r="C43" i="3"/>
  <c r="E45" i="2"/>
  <c r="N133" i="1"/>
  <c r="N124"/>
  <c r="N127"/>
  <c r="N119"/>
  <c r="N120"/>
  <c r="N112"/>
  <c r="C64" i="3"/>
  <c r="E66" i="2"/>
  <c r="C63" i="3"/>
  <c r="E65" i="2"/>
  <c r="K65" s="1"/>
  <c r="C69" i="3"/>
  <c r="E72" i="2"/>
  <c r="C65" i="3"/>
  <c r="E68" i="2"/>
  <c r="C72" i="3"/>
  <c r="E75" i="2"/>
  <c r="C70" i="3"/>
  <c r="E73" i="2"/>
  <c r="K73" s="1"/>
  <c r="C67" i="3"/>
  <c r="E70" i="2"/>
  <c r="C71" i="3"/>
  <c r="E74" i="2"/>
  <c r="K74" s="1"/>
  <c r="C68" i="3"/>
  <c r="E71" i="2"/>
  <c r="C66" i="3"/>
  <c r="E69" i="2"/>
  <c r="C62" i="3"/>
  <c r="E64" i="2"/>
  <c r="K64" s="1"/>
  <c r="C39" i="3"/>
  <c r="E41" i="2"/>
  <c r="C42" i="3"/>
  <c r="E44" i="2"/>
  <c r="K44" s="1"/>
  <c r="C41" i="3"/>
  <c r="E43" i="2"/>
  <c r="C38" i="3"/>
  <c r="E40" i="2"/>
  <c r="C40" i="3"/>
  <c r="E42" i="2"/>
  <c r="K42" s="1"/>
  <c r="C37" i="3"/>
  <c r="E39" i="2"/>
  <c r="C24" i="3"/>
  <c r="E26" i="2"/>
  <c r="C18" i="3"/>
  <c r="E20" i="2"/>
  <c r="C29" i="3"/>
  <c r="E31" i="2"/>
  <c r="K31" s="1"/>
  <c r="C12" i="3"/>
  <c r="E14" i="2"/>
  <c r="C23" i="3"/>
  <c r="E25" i="2"/>
  <c r="K25" s="1"/>
  <c r="C6" i="3"/>
  <c r="E8" i="2"/>
  <c r="C17" i="3"/>
  <c r="E19" i="2"/>
  <c r="C11" i="3"/>
  <c r="E13" i="2"/>
  <c r="C7" i="3"/>
  <c r="E9" i="2"/>
  <c r="K9" s="1"/>
  <c r="C14" i="3"/>
  <c r="E16" i="2"/>
  <c r="C8" i="3"/>
  <c r="E10" i="2"/>
  <c r="C19" i="3"/>
  <c r="E21" i="2"/>
  <c r="C9" i="3"/>
  <c r="E11" i="2"/>
  <c r="C15" i="3"/>
  <c r="E17" i="2"/>
  <c r="C22" i="3"/>
  <c r="E24" i="2"/>
  <c r="C33" i="3"/>
  <c r="E35" i="2"/>
  <c r="K35" s="1"/>
  <c r="C36" i="3"/>
  <c r="E38" i="2"/>
  <c r="C30" i="3"/>
  <c r="E32" i="2"/>
  <c r="C32" i="3"/>
  <c r="E34" i="2"/>
  <c r="C26" i="3"/>
  <c r="E28" i="2"/>
  <c r="C20" i="3"/>
  <c r="E22" i="2"/>
  <c r="K22" s="1"/>
  <c r="C31" i="3"/>
  <c r="E33" i="2"/>
  <c r="C25" i="3"/>
  <c r="E27" i="2"/>
  <c r="C34" i="3"/>
  <c r="E36" i="2"/>
  <c r="K36" s="1"/>
  <c r="C28" i="3"/>
  <c r="E30" i="2"/>
  <c r="K30" s="1"/>
  <c r="C16" i="3"/>
  <c r="E18" i="2"/>
  <c r="C27" i="3"/>
  <c r="E29" i="2"/>
  <c r="C10" i="3"/>
  <c r="E12" i="2"/>
  <c r="C21" i="3"/>
  <c r="E23" i="2"/>
  <c r="C4" i="3"/>
  <c r="E6" i="2"/>
  <c r="C13" i="3"/>
  <c r="E15" i="2"/>
  <c r="C5" i="3"/>
  <c r="E7" i="2"/>
  <c r="C3" i="3"/>
  <c r="E5" i="2"/>
  <c r="C61" i="3"/>
  <c r="E63" i="2"/>
  <c r="C58" i="3"/>
  <c r="E60" i="2"/>
  <c r="C35" i="3"/>
  <c r="E37" i="2"/>
  <c r="C48" i="3"/>
  <c r="E50" i="2"/>
  <c r="C44" i="3"/>
  <c r="E46" i="2"/>
  <c r="N79" i="1"/>
  <c r="Q79"/>
  <c r="O79"/>
  <c r="P79" s="1"/>
  <c r="E4" i="2"/>
  <c r="N99" i="1"/>
  <c r="K141" i="2"/>
  <c r="N154" i="1"/>
  <c r="N126"/>
  <c r="N108"/>
  <c r="N100"/>
  <c r="N91"/>
  <c r="D72" i="3"/>
  <c r="N87" i="1"/>
  <c r="N93"/>
  <c r="D70" i="3"/>
  <c r="N85" i="1"/>
  <c r="N96"/>
  <c r="N92"/>
  <c r="N88"/>
  <c r="D56" i="3"/>
  <c r="N70" i="1"/>
  <c r="D24" i="3"/>
  <c r="N38" i="1"/>
  <c r="D62" i="3"/>
  <c r="N76" i="1"/>
  <c r="D35" i="3"/>
  <c r="N49" i="1"/>
  <c r="D67" i="3"/>
  <c r="N82" i="1"/>
  <c r="D18" i="3"/>
  <c r="N32" i="1"/>
  <c r="D50" i="3"/>
  <c r="N64" i="1"/>
  <c r="D29" i="3"/>
  <c r="N43" i="1"/>
  <c r="D61" i="3"/>
  <c r="N75" i="1"/>
  <c r="D12" i="3"/>
  <c r="N26" i="1"/>
  <c r="D44" i="3"/>
  <c r="N58" i="1"/>
  <c r="D23" i="3"/>
  <c r="N37" i="1"/>
  <c r="D55" i="3"/>
  <c r="N69" i="1"/>
  <c r="D6" i="3"/>
  <c r="N20" i="1"/>
  <c r="D38" i="3"/>
  <c r="N52" i="1"/>
  <c r="D17" i="3"/>
  <c r="N31" i="1"/>
  <c r="D49" i="3"/>
  <c r="N63" i="1"/>
  <c r="D11" i="3"/>
  <c r="N25" i="1"/>
  <c r="D32" i="3"/>
  <c r="N46" i="1"/>
  <c r="D7" i="3"/>
  <c r="N21" i="1"/>
  <c r="D43" i="3"/>
  <c r="N57" i="1"/>
  <c r="D64" i="3"/>
  <c r="N78" i="1"/>
  <c r="D26" i="3"/>
  <c r="N40" i="1"/>
  <c r="D60" i="3"/>
  <c r="N74" i="1"/>
  <c r="D37" i="3"/>
  <c r="N51" i="1"/>
  <c r="D63" i="3"/>
  <c r="N77" i="1"/>
  <c r="D20" i="3"/>
  <c r="N34" i="1"/>
  <c r="D52" i="3"/>
  <c r="N66" i="1"/>
  <c r="D31" i="3"/>
  <c r="N45" i="1"/>
  <c r="D14" i="3"/>
  <c r="N28" i="1"/>
  <c r="D25" i="3"/>
  <c r="N39" i="1"/>
  <c r="K139" i="2"/>
  <c r="N152" i="1"/>
  <c r="N142"/>
  <c r="K131" i="2"/>
  <c r="N144" i="1"/>
  <c r="K125" i="2"/>
  <c r="N138" i="1"/>
  <c r="N130"/>
  <c r="N122"/>
  <c r="N104"/>
  <c r="D69" i="3"/>
  <c r="N84" i="1"/>
  <c r="N95"/>
  <c r="N97"/>
  <c r="N89"/>
  <c r="N98"/>
  <c r="N94"/>
  <c r="N90"/>
  <c r="D71" i="3"/>
  <c r="N86" i="1"/>
  <c r="D8" i="3"/>
  <c r="N22" i="1"/>
  <c r="D40" i="3"/>
  <c r="N54" i="1"/>
  <c r="D19" i="3"/>
  <c r="N33" i="1"/>
  <c r="D51" i="3"/>
  <c r="N65" i="1"/>
  <c r="D3" i="3"/>
  <c r="N17" i="1"/>
  <c r="D34" i="3"/>
  <c r="N48" i="1"/>
  <c r="D9" i="3"/>
  <c r="N23" i="1"/>
  <c r="D45" i="3"/>
  <c r="N59" i="1"/>
  <c r="D15" i="3"/>
  <c r="N29" i="1"/>
  <c r="D28" i="3"/>
  <c r="N42" i="1"/>
  <c r="D39" i="3"/>
  <c r="N53" i="1"/>
  <c r="D68" i="3"/>
  <c r="N83" i="1"/>
  <c r="D22" i="3"/>
  <c r="N36" i="1"/>
  <c r="D54" i="3"/>
  <c r="N68" i="1"/>
  <c r="D33" i="3"/>
  <c r="N47" i="1"/>
  <c r="D16" i="3"/>
  <c r="N30" i="1"/>
  <c r="D48" i="3"/>
  <c r="N62" i="1"/>
  <c r="D27" i="3"/>
  <c r="N41" i="1"/>
  <c r="D65" i="3"/>
  <c r="N80" i="1"/>
  <c r="D10" i="3"/>
  <c r="N24" i="1"/>
  <c r="D42" i="3"/>
  <c r="N56" i="1"/>
  <c r="D21" i="3"/>
  <c r="N35" i="1"/>
  <c r="D53" i="3"/>
  <c r="N67" i="1"/>
  <c r="D4" i="3"/>
  <c r="N18" i="1"/>
  <c r="D36" i="3"/>
  <c r="N50" i="1"/>
  <c r="D13" i="3"/>
  <c r="N27" i="1"/>
  <c r="D47" i="3"/>
  <c r="N61" i="1"/>
  <c r="D58" i="3"/>
  <c r="N72" i="1"/>
  <c r="D30" i="3"/>
  <c r="N44" i="1"/>
  <c r="D5" i="3"/>
  <c r="N19" i="1"/>
  <c r="D41" i="3"/>
  <c r="N55" i="1"/>
  <c r="D66" i="3"/>
  <c r="N81" i="1"/>
  <c r="D57" i="3"/>
  <c r="N71" i="1"/>
  <c r="D46" i="3"/>
  <c r="N60" i="1"/>
  <c r="D59" i="3"/>
  <c r="N73" i="1"/>
  <c r="K129" i="2"/>
  <c r="K19"/>
  <c r="K66"/>
  <c r="K59"/>
  <c r="K53"/>
  <c r="K47"/>
  <c r="K67"/>
  <c r="K49"/>
  <c r="K69"/>
  <c r="D4"/>
  <c r="L16" i="1"/>
  <c r="O16"/>
  <c r="P16" s="1"/>
  <c r="Q16"/>
  <c r="K43" i="2" l="1"/>
  <c r="K4"/>
  <c r="K16"/>
  <c r="K28"/>
  <c r="K32"/>
  <c r="K38"/>
  <c r="K50"/>
  <c r="K24"/>
  <c r="K13"/>
  <c r="K8"/>
  <c r="K14"/>
  <c r="K20"/>
  <c r="P13" i="1"/>
  <c r="Q13" s="1"/>
  <c r="D2" i="3"/>
  <c r="N16" i="1"/>
  <c r="N13" s="1"/>
  <c r="K77" i="2"/>
  <c r="K85"/>
  <c r="K84"/>
  <c r="K91"/>
  <c r="K117"/>
  <c r="K75"/>
  <c r="K83"/>
  <c r="K78"/>
  <c r="K95"/>
  <c r="K70"/>
  <c r="K72"/>
  <c r="K33"/>
  <c r="K68"/>
  <c r="K60"/>
  <c r="K6"/>
  <c r="K12"/>
  <c r="K18"/>
  <c r="K41"/>
  <c r="K11"/>
  <c r="K21"/>
  <c r="K48"/>
  <c r="K62"/>
  <c r="K34"/>
  <c r="K40"/>
  <c r="K46"/>
  <c r="K52"/>
  <c r="K26"/>
  <c r="K61"/>
  <c r="C2" i="3"/>
  <c r="K81" i="2"/>
  <c r="K76"/>
  <c r="K82"/>
  <c r="K109"/>
  <c r="K79"/>
  <c r="K80"/>
  <c r="K87"/>
  <c r="K113"/>
  <c r="K86"/>
  <c r="K71"/>
  <c r="K27"/>
  <c r="K39"/>
  <c r="K7"/>
  <c r="K15"/>
  <c r="K23"/>
  <c r="K29"/>
  <c r="K56"/>
  <c r="K17"/>
  <c r="K5"/>
  <c r="K10"/>
  <c r="K54"/>
  <c r="K45"/>
  <c r="K51"/>
  <c r="K57"/>
  <c r="K63"/>
  <c r="K37"/>
</calcChain>
</file>

<file path=xl/sharedStrings.xml><?xml version="1.0" encoding="utf-8"?>
<sst xmlns="http://schemas.openxmlformats.org/spreadsheetml/2006/main" count="105" uniqueCount="95">
  <si>
    <t>TOTAL FOB</t>
  </si>
  <si>
    <t>CLEARED COST (RF)</t>
  </si>
  <si>
    <t>QTY</t>
  </si>
  <si>
    <t>DESCRIPTION</t>
  </si>
  <si>
    <t>PROFIT</t>
  </si>
  <si>
    <t>PR %</t>
  </si>
  <si>
    <t>LOCAL EXPENSES (RF)</t>
  </si>
  <si>
    <t xml:space="preserve">FOREIGN CURR EX RATE </t>
  </si>
  <si>
    <t>FOREIGN EXPENSES (US$)</t>
  </si>
  <si>
    <t>TOTAL EXP (US$)</t>
  </si>
  <si>
    <t>CIF (INV CURRENCY)</t>
  </si>
  <si>
    <t>CLEARED COST (US$)</t>
  </si>
  <si>
    <t>USD MMA SELLING RATE</t>
  </si>
  <si>
    <t>MRF</t>
  </si>
  <si>
    <t>TOT DUTY</t>
  </si>
  <si>
    <t>UNIT DUTY</t>
  </si>
  <si>
    <t>UNIT EXP</t>
  </si>
  <si>
    <t>TOT C.P.</t>
  </si>
  <si>
    <t>TOT S.P.</t>
  </si>
  <si>
    <t>UNIT FOB</t>
  </si>
  <si>
    <t>%</t>
  </si>
  <si>
    <t>TOTAL EXP (RF)</t>
  </si>
  <si>
    <t>TOTAL DUTY</t>
  </si>
  <si>
    <t>UNIT C.P. (RF)</t>
  </si>
  <si>
    <t>TOTAL C.P. (RF)</t>
  </si>
  <si>
    <t>UNIT S.P. (RF)</t>
  </si>
  <si>
    <t>TOTAL S.P. (RF)</t>
  </si>
  <si>
    <t>UNIT PRFT (RF)</t>
  </si>
  <si>
    <t>TOTAL PRFT (RF)</t>
  </si>
  <si>
    <t>Total Cost (Inv Currency)</t>
  </si>
  <si>
    <t>Total Cost (MRF)</t>
  </si>
  <si>
    <t>Total Cost (US$)</t>
  </si>
  <si>
    <t>TOT EXPENSE</t>
  </si>
  <si>
    <t>TOTAL FOB (INV CURR.)</t>
  </si>
  <si>
    <t>COMMISSION (INV CURR.)</t>
  </si>
  <si>
    <t>INSURANCE (INV CURR.)</t>
  </si>
  <si>
    <t>FREIGHT (INV CURR.)</t>
  </si>
  <si>
    <t>SMART  PHONE COST SHEET</t>
  </si>
  <si>
    <t>W/S Price</t>
  </si>
  <si>
    <t>SP</t>
  </si>
  <si>
    <t>Installation</t>
  </si>
  <si>
    <t>Total S.P</t>
  </si>
  <si>
    <t>UNIT C.P (RF)</t>
  </si>
  <si>
    <t>UNIT S.P (RF)</t>
  </si>
  <si>
    <t>SCC COST SHEET</t>
  </si>
  <si>
    <t>CODE</t>
  </si>
  <si>
    <t>Mobile phone LCD for C5</t>
  </si>
  <si>
    <t>Mobile phone LCD for X3</t>
  </si>
  <si>
    <t>Mobile phone LCD for N95 8G</t>
  </si>
  <si>
    <t>Mobile phone LCD for E71</t>
  </si>
  <si>
    <t>Mobile phone LCD for X2-01</t>
  </si>
  <si>
    <t>Mobile phone LCD for C3-01</t>
  </si>
  <si>
    <t>Mobile phone LCD for C3</t>
  </si>
  <si>
    <t>Mobile phone LCD for 7230</t>
  </si>
  <si>
    <t>Mobile phone LCD for 2630</t>
  </si>
  <si>
    <t>Mobile phone LCD for X2</t>
  </si>
  <si>
    <t>Mobile phone LCD for S3650</t>
  </si>
  <si>
    <t>Mobile phone LCD for 5800</t>
  </si>
  <si>
    <t>Mobile phone LCD for 6300</t>
  </si>
  <si>
    <t>Mobile phone LCD for 5310</t>
  </si>
  <si>
    <t>Mobile phone LCD for C6</t>
  </si>
  <si>
    <t>Mobile phone LCD for C7</t>
  </si>
  <si>
    <t>Mobile phone LCD for J20</t>
  </si>
  <si>
    <t>Mobile phone LCD for W100</t>
  </si>
  <si>
    <t>Mobile phone LCD for G5</t>
  </si>
  <si>
    <t>Mobile phone LCD for 4G</t>
  </si>
  <si>
    <t>Mobile phone LCD for F100</t>
  </si>
  <si>
    <t>Mobile phone LCD for J105</t>
  </si>
  <si>
    <t>Mobile phone LCD for C510</t>
  </si>
  <si>
    <t>Mobile phone LCD for R306</t>
  </si>
  <si>
    <t>Mobile phone LCD for Satio</t>
  </si>
  <si>
    <t>Mobile phone LCD for g8</t>
  </si>
  <si>
    <t>Mobile phone Touch for 5800</t>
  </si>
  <si>
    <t>Mobile phone Touch for s3650</t>
  </si>
  <si>
    <t>Mobile phone Touch for Satio</t>
  </si>
  <si>
    <t>Mobile phone Flex cable for G705</t>
  </si>
  <si>
    <t>Mobile phone Flex cable for N900</t>
  </si>
  <si>
    <t>Mobile phone Flex cable for W20</t>
  </si>
  <si>
    <t>Mobile phone Flex cable for w100</t>
  </si>
  <si>
    <t>Mobile phone Flex cable for 2G</t>
  </si>
  <si>
    <t>Mobile phone Flex cable for 3G</t>
  </si>
  <si>
    <t>Mobile phone Flex cable for 3GS</t>
  </si>
  <si>
    <t>Mobile phone Flex cable for 4G</t>
  </si>
  <si>
    <t>Mobile phone Flex cable for C7 sim</t>
  </si>
  <si>
    <t>Mobile phone Flex cable for C7</t>
  </si>
  <si>
    <t>Mobile phone Flex cable for C905</t>
  </si>
  <si>
    <t>Mobile phone Flex cable for T303</t>
  </si>
  <si>
    <t>Mobile phone Flex cable for touch dual</t>
  </si>
  <si>
    <t xml:space="preserve">Mobile phone Flex cable for 3G switch </t>
  </si>
  <si>
    <t xml:space="preserve">Mobile phone Flex cable for 2G </t>
  </si>
  <si>
    <t xml:space="preserve">Mobile phone Flex cable for 3GS </t>
  </si>
  <si>
    <t>Mobile phone Connect for N97</t>
  </si>
  <si>
    <t>Mobile phone Connect for C3</t>
  </si>
  <si>
    <t>Mobile phone Buzzer for 5800</t>
  </si>
  <si>
    <t>Mobile phone Speaker for 5610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</si>
</sst>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[$MVR]\ #,##0.00"/>
    <numFmt numFmtId="166" formatCode="#,##0.0000"/>
    <numFmt numFmtId="167" formatCode="[$USD]\ #,##0.00"/>
    <numFmt numFmtId="168" formatCode="#,##0.00%"/>
    <numFmt numFmtId="169" formatCode="[$USD]\ #,##0.0000"/>
    <numFmt numFmtId="170" formatCode="0.0000"/>
    <numFmt numFmtId="171" formatCode="[$-F800]dddd\,\ mmmm\ dd\,\ yyyy"/>
  </numFmts>
  <fonts count="16">
    <font>
      <sz val="10"/>
      <name val="Arial"/>
    </font>
    <font>
      <sz val="8"/>
      <name val="Arial"/>
    </font>
    <font>
      <sz val="6"/>
      <name val="Arial"/>
    </font>
    <font>
      <b/>
      <u/>
      <sz val="10"/>
      <name val="Arial"/>
      <family val="2"/>
    </font>
    <font>
      <b/>
      <sz val="6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19">
    <xf numFmtId="0" fontId="0" fillId="0" borderId="0" xfId="0"/>
    <xf numFmtId="4" fontId="2" fillId="0" borderId="0" xfId="0" applyNumberFormat="1" applyFont="1" applyProtection="1">
      <protection locked="0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167" fontId="2" fillId="0" borderId="1" xfId="0" applyNumberFormat="1" applyFont="1" applyBorder="1" applyProtection="1">
      <protection locked="0"/>
    </xf>
    <xf numFmtId="4" fontId="2" fillId="0" borderId="0" xfId="0" applyNumberFormat="1" applyFont="1" applyProtection="1">
      <protection hidden="1"/>
    </xf>
    <xf numFmtId="165" fontId="2" fillId="0" borderId="1" xfId="0" applyNumberFormat="1" applyFont="1" applyBorder="1" applyProtection="1">
      <protection locked="0"/>
    </xf>
    <xf numFmtId="167" fontId="2" fillId="0" borderId="0" xfId="0" applyNumberFormat="1" applyFont="1" applyProtection="1">
      <protection hidden="1"/>
    </xf>
    <xf numFmtId="4" fontId="2" fillId="0" borderId="1" xfId="0" applyNumberFormat="1" applyFont="1" applyBorder="1" applyProtection="1">
      <protection locked="0"/>
    </xf>
    <xf numFmtId="3" fontId="2" fillId="0" borderId="0" xfId="0" applyNumberFormat="1" applyFont="1"/>
    <xf numFmtId="4" fontId="2" fillId="0" borderId="2" xfId="0" applyNumberFormat="1" applyFont="1" applyBorder="1" applyAlignment="1" applyProtection="1">
      <alignment horizontal="right"/>
      <protection hidden="1"/>
    </xf>
    <xf numFmtId="4" fontId="2" fillId="0" borderId="2" xfId="0" applyNumberFormat="1" applyFont="1" applyBorder="1" applyAlignment="1" applyProtection="1">
      <alignment horizontal="right"/>
      <protection locked="0"/>
    </xf>
    <xf numFmtId="4" fontId="2" fillId="0" borderId="2" xfId="0" applyNumberFormat="1" applyFont="1" applyBorder="1" applyProtection="1">
      <protection hidden="1"/>
    </xf>
    <xf numFmtId="4" fontId="2" fillId="0" borderId="2" xfId="0" applyNumberFormat="1" applyFont="1" applyBorder="1" applyProtection="1">
      <protection locked="0"/>
    </xf>
    <xf numFmtId="3" fontId="2" fillId="0" borderId="3" xfId="0" applyNumberFormat="1" applyFont="1" applyBorder="1" applyProtection="1">
      <protection locked="0"/>
    </xf>
    <xf numFmtId="4" fontId="2" fillId="0" borderId="3" xfId="0" applyNumberFormat="1" applyFont="1" applyBorder="1" applyAlignment="1" applyProtection="1">
      <alignment horizontal="right"/>
      <protection hidden="1"/>
    </xf>
    <xf numFmtId="4" fontId="2" fillId="0" borderId="3" xfId="0" applyNumberFormat="1" applyFont="1" applyBorder="1" applyAlignment="1" applyProtection="1">
      <alignment horizontal="right"/>
      <protection locked="0"/>
    </xf>
    <xf numFmtId="4" fontId="2" fillId="0" borderId="3" xfId="0" applyNumberFormat="1" applyFont="1" applyBorder="1" applyProtection="1">
      <protection hidden="1"/>
    </xf>
    <xf numFmtId="4" fontId="2" fillId="0" borderId="3" xfId="0" applyNumberFormat="1" applyFont="1" applyBorder="1" applyProtection="1">
      <protection locked="0"/>
    </xf>
    <xf numFmtId="3" fontId="2" fillId="0" borderId="4" xfId="0" applyNumberFormat="1" applyFont="1" applyBorder="1" applyProtection="1">
      <protection locked="0"/>
    </xf>
    <xf numFmtId="4" fontId="2" fillId="0" borderId="4" xfId="0" applyNumberFormat="1" applyFont="1" applyBorder="1" applyAlignment="1" applyProtection="1">
      <alignment horizontal="right"/>
      <protection hidden="1"/>
    </xf>
    <xf numFmtId="4" fontId="2" fillId="0" borderId="4" xfId="0" applyNumberFormat="1" applyFont="1" applyBorder="1" applyAlignment="1" applyProtection="1">
      <alignment horizontal="right"/>
      <protection locked="0"/>
    </xf>
    <xf numFmtId="4" fontId="2" fillId="0" borderId="4" xfId="0" applyNumberFormat="1" applyFont="1" applyBorder="1" applyProtection="1">
      <protection hidden="1"/>
    </xf>
    <xf numFmtId="4" fontId="2" fillId="0" borderId="4" xfId="0" applyNumberFormat="1" applyFont="1" applyBorder="1" applyProtection="1">
      <protection locked="0"/>
    </xf>
    <xf numFmtId="16" fontId="2" fillId="0" borderId="0" xfId="0" quotePrefix="1" applyNumberFormat="1" applyFont="1"/>
    <xf numFmtId="168" fontId="2" fillId="0" borderId="3" xfId="0" applyNumberFormat="1" applyFont="1" applyBorder="1" applyProtection="1">
      <protection hidden="1"/>
    </xf>
    <xf numFmtId="168" fontId="2" fillId="0" borderId="4" xfId="0" applyNumberFormat="1" applyFont="1" applyBorder="1" applyProtection="1">
      <protection hidden="1"/>
    </xf>
    <xf numFmtId="169" fontId="2" fillId="0" borderId="0" xfId="0" applyNumberFormat="1" applyFont="1" applyProtection="1">
      <protection hidden="1"/>
    </xf>
    <xf numFmtId="170" fontId="2" fillId="0" borderId="0" xfId="0" applyNumberFormat="1" applyFont="1" applyProtection="1">
      <protection hidden="1"/>
    </xf>
    <xf numFmtId="166" fontId="2" fillId="0" borderId="2" xfId="0" applyNumberFormat="1" applyFont="1" applyBorder="1" applyProtection="1">
      <protection hidden="1"/>
    </xf>
    <xf numFmtId="4" fontId="2" fillId="0" borderId="0" xfId="0" applyNumberFormat="1" applyFont="1" applyAlignment="1">
      <alignment horizontal="center"/>
    </xf>
    <xf numFmtId="166" fontId="2" fillId="0" borderId="0" xfId="0" applyNumberFormat="1" applyFont="1"/>
    <xf numFmtId="166" fontId="2" fillId="0" borderId="3" xfId="0" applyNumberFormat="1" applyFont="1" applyBorder="1" applyProtection="1">
      <protection hidden="1"/>
    </xf>
    <xf numFmtId="166" fontId="2" fillId="0" borderId="4" xfId="0" applyNumberFormat="1" applyFont="1" applyBorder="1" applyProtection="1">
      <protection hidden="1"/>
    </xf>
    <xf numFmtId="4" fontId="2" fillId="0" borderId="0" xfId="0" applyNumberFormat="1" applyFont="1" applyBorder="1" applyAlignment="1" applyProtection="1">
      <alignment horizontal="right"/>
      <protection hidden="1"/>
    </xf>
    <xf numFmtId="166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 wrapText="1"/>
    </xf>
    <xf numFmtId="4" fontId="2" fillId="0" borderId="5" xfId="0" applyNumberFormat="1" applyFont="1" applyBorder="1" applyAlignment="1">
      <alignment wrapText="1"/>
    </xf>
    <xf numFmtId="4" fontId="2" fillId="0" borderId="6" xfId="0" applyNumberFormat="1" applyFont="1" applyBorder="1" applyAlignment="1">
      <alignment wrapText="1"/>
    </xf>
    <xf numFmtId="4" fontId="2" fillId="0" borderId="6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66" fontId="2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9" xfId="0" applyFont="1" applyBorder="1" applyAlignment="1" applyProtection="1">
      <alignment horizontal="left"/>
    </xf>
    <xf numFmtId="0" fontId="2" fillId="0" borderId="1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11" xfId="0" applyFont="1" applyBorder="1" applyAlignment="1" applyProtection="1">
      <alignment horizontal="left"/>
    </xf>
    <xf numFmtId="0" fontId="2" fillId="0" borderId="12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left"/>
    </xf>
    <xf numFmtId="166" fontId="4" fillId="0" borderId="0" xfId="0" applyNumberFormat="1" applyFont="1"/>
    <xf numFmtId="4" fontId="4" fillId="0" borderId="0" xfId="0" applyNumberFormat="1" applyFont="1" applyProtection="1">
      <protection hidden="1"/>
    </xf>
    <xf numFmtId="4" fontId="4" fillId="0" borderId="0" xfId="0" applyNumberFormat="1" applyFont="1"/>
    <xf numFmtId="4" fontId="4" fillId="0" borderId="0" xfId="0" applyNumberFormat="1" applyFont="1" applyBorder="1" applyProtection="1">
      <protection hidden="1"/>
    </xf>
    <xf numFmtId="0" fontId="0" fillId="0" borderId="0" xfId="0" applyAlignment="1">
      <alignment vertical="center"/>
    </xf>
    <xf numFmtId="0" fontId="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4" fontId="9" fillId="0" borderId="1" xfId="0" applyNumberFormat="1" applyFont="1" applyBorder="1" applyAlignment="1">
      <alignment vertical="center"/>
    </xf>
    <xf numFmtId="0" fontId="9" fillId="0" borderId="0" xfId="0" applyFont="1"/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164" fontId="5" fillId="0" borderId="1" xfId="1" applyFont="1" applyBorder="1" applyAlignment="1">
      <alignment horizontal="right"/>
    </xf>
    <xf numFmtId="164" fontId="5" fillId="0" borderId="0" xfId="1" applyFont="1" applyAlignment="1">
      <alignment horizontal="right"/>
    </xf>
    <xf numFmtId="0" fontId="0" fillId="2" borderId="0" xfId="0" applyFill="1" applyAlignment="1">
      <alignment vertical="center"/>
    </xf>
    <xf numFmtId="164" fontId="5" fillId="2" borderId="1" xfId="1" applyFont="1" applyFill="1" applyBorder="1" applyAlignment="1">
      <alignment horizontal="right"/>
    </xf>
    <xf numFmtId="0" fontId="6" fillId="0" borderId="0" xfId="0" applyFont="1" applyAlignment="1">
      <alignment horizontal="center" vertical="center"/>
    </xf>
    <xf numFmtId="171" fontId="5" fillId="0" borderId="0" xfId="0" applyNumberFormat="1" applyFont="1" applyBorder="1" applyAlignment="1">
      <alignment horizontal="right" vertical="center"/>
    </xf>
    <xf numFmtId="4" fontId="5" fillId="0" borderId="0" xfId="0" applyNumberFormat="1" applyFont="1" applyBorder="1" applyAlignment="1">
      <alignment horizontal="center" vertical="center"/>
    </xf>
    <xf numFmtId="171" fontId="5" fillId="0" borderId="12" xfId="0" applyNumberFormat="1" applyFont="1" applyBorder="1" applyAlignment="1">
      <alignment vertical="center"/>
    </xf>
    <xf numFmtId="164" fontId="2" fillId="0" borderId="2" xfId="1" applyFont="1" applyBorder="1" applyProtection="1">
      <protection locked="0"/>
    </xf>
    <xf numFmtId="4" fontId="2" fillId="0" borderId="14" xfId="0" applyNumberFormat="1" applyFont="1" applyBorder="1" applyProtection="1">
      <protection hidden="1"/>
    </xf>
    <xf numFmtId="4" fontId="2" fillId="0" borderId="7" xfId="0" applyNumberFormat="1" applyFont="1" applyBorder="1" applyProtection="1">
      <protection hidden="1"/>
    </xf>
    <xf numFmtId="4" fontId="2" fillId="0" borderId="8" xfId="0" applyNumberFormat="1" applyFont="1" applyBorder="1" applyProtection="1">
      <protection hidden="1"/>
    </xf>
    <xf numFmtId="4" fontId="2" fillId="0" borderId="10" xfId="0" applyNumberFormat="1" applyFont="1" applyBorder="1" applyProtection="1">
      <protection hidden="1"/>
    </xf>
    <xf numFmtId="4" fontId="2" fillId="0" borderId="11" xfId="0" applyNumberFormat="1" applyFont="1" applyBorder="1" applyProtection="1">
      <protection hidden="1"/>
    </xf>
    <xf numFmtId="4" fontId="2" fillId="0" borderId="13" xfId="0" applyNumberFormat="1" applyFont="1" applyBorder="1" applyProtection="1">
      <protection hidden="1"/>
    </xf>
    <xf numFmtId="4" fontId="2" fillId="0" borderId="2" xfId="0" applyNumberFormat="1" applyFont="1" applyBorder="1" applyAlignment="1">
      <alignment horizontal="center" wrapText="1"/>
    </xf>
    <xf numFmtId="164" fontId="2" fillId="0" borderId="3" xfId="1" applyFont="1" applyBorder="1" applyProtection="1">
      <protection locked="0"/>
    </xf>
    <xf numFmtId="0" fontId="10" fillId="0" borderId="7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64" fontId="11" fillId="0" borderId="1" xfId="1" applyFont="1" applyBorder="1" applyAlignment="1">
      <alignment vertical="center"/>
    </xf>
    <xf numFmtId="4" fontId="11" fillId="0" borderId="1" xfId="1" applyNumberFormat="1" applyFont="1" applyBorder="1" applyAlignment="1">
      <alignment vertical="center"/>
    </xf>
    <xf numFmtId="4" fontId="11" fillId="0" borderId="1" xfId="0" applyNumberFormat="1" applyFont="1" applyBorder="1" applyAlignment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3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164" fontId="8" fillId="0" borderId="1" xfId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" fontId="5" fillId="0" borderId="1" xfId="0" applyNumberFormat="1" applyFont="1" applyBorder="1" applyAlignment="1">
      <alignment vertical="center"/>
    </xf>
    <xf numFmtId="164" fontId="5" fillId="0" borderId="1" xfId="1" applyFont="1" applyBorder="1" applyAlignment="1">
      <alignment vertical="center"/>
    </xf>
    <xf numFmtId="4" fontId="5" fillId="0" borderId="1" xfId="1" applyNumberFormat="1" applyFont="1" applyBorder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5" fillId="0" borderId="0" xfId="0" applyNumberFormat="1" applyFont="1" applyAlignment="1">
      <alignment vertical="center"/>
    </xf>
    <xf numFmtId="164" fontId="5" fillId="0" borderId="0" xfId="1" applyFont="1" applyAlignment="1">
      <alignment vertical="center"/>
    </xf>
    <xf numFmtId="4" fontId="2" fillId="0" borderId="14" xfId="0" applyNumberFormat="1" applyFont="1" applyBorder="1" applyAlignment="1">
      <alignment wrapText="1"/>
    </xf>
    <xf numFmtId="0" fontId="14" fillId="0" borderId="7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horizontal="left" vertical="center"/>
      <protection locked="0"/>
    </xf>
    <xf numFmtId="0" fontId="15" fillId="0" borderId="7" xfId="0" applyFont="1" applyBorder="1" applyAlignment="1" applyProtection="1">
      <alignment horizontal="left"/>
      <protection locked="0"/>
    </xf>
    <xf numFmtId="3" fontId="15" fillId="0" borderId="14" xfId="0" applyNumberFormat="1" applyFont="1" applyBorder="1" applyProtection="1">
      <protection locked="0"/>
    </xf>
    <xf numFmtId="3" fontId="15" fillId="0" borderId="7" xfId="0" applyNumberFormat="1" applyFont="1" applyBorder="1" applyProtection="1">
      <protection locked="0"/>
    </xf>
    <xf numFmtId="3" fontId="15" fillId="0" borderId="3" xfId="0" applyNumberFormat="1" applyFont="1" applyBorder="1" applyProtection="1">
      <protection locked="0"/>
    </xf>
    <xf numFmtId="3" fontId="5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4" fontId="5" fillId="0" borderId="1" xfId="0" applyNumberFormat="1" applyFont="1" applyFill="1" applyBorder="1" applyAlignment="1">
      <alignment vertical="center"/>
    </xf>
    <xf numFmtId="4" fontId="13" fillId="0" borderId="1" xfId="0" applyNumberFormat="1" applyFont="1" applyBorder="1" applyAlignment="1">
      <alignment vertical="center"/>
    </xf>
    <xf numFmtId="4" fontId="13" fillId="0" borderId="1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71" fontId="5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93"/>
  <sheetViews>
    <sheetView showGridLines="0" showZeros="0" tabSelected="1" zoomScale="140" zoomScaleNormal="140" workbookViewId="0">
      <pane ySplit="15" topLeftCell="A16" activePane="bottomLeft" state="frozen"/>
      <selection pane="bottomLeft" activeCell="F16" sqref="F16"/>
    </sheetView>
  </sheetViews>
  <sheetFormatPr defaultRowHeight="8.25"/>
  <cols>
    <col min="1" max="1" width="4" style="10" bestFit="1" customWidth="1"/>
    <col min="2" max="2" width="11.140625" style="4" customWidth="1"/>
    <col min="3" max="3" width="8.140625" style="3" customWidth="1"/>
    <col min="4" max="4" width="11.140625" style="3" customWidth="1"/>
    <col min="5" max="5" width="6" style="2" customWidth="1"/>
    <col min="6" max="6" width="7.140625" style="2" customWidth="1"/>
    <col min="7" max="7" width="5.5703125" style="2" customWidth="1"/>
    <col min="8" max="8" width="6" style="2" customWidth="1"/>
    <col min="9" max="9" width="5.7109375" style="3" customWidth="1"/>
    <col min="10" max="10" width="5.85546875" style="3" customWidth="1"/>
    <col min="11" max="11" width="7.42578125" style="32" customWidth="1"/>
    <col min="12" max="12" width="7.5703125" style="3" customWidth="1"/>
    <col min="13" max="13" width="5.85546875" style="3" customWidth="1"/>
    <col min="14" max="14" width="7.85546875" style="3" customWidth="1"/>
    <col min="15" max="15" width="6.85546875" style="3" customWidth="1"/>
    <col min="16" max="16" width="7.42578125" style="3" customWidth="1"/>
    <col min="17" max="17" width="6.85546875" style="4" customWidth="1"/>
    <col min="18" max="18" width="11.7109375" style="4" bestFit="1" customWidth="1"/>
    <col min="19" max="16384" width="9.140625" style="4"/>
  </cols>
  <sheetData>
    <row r="1" spans="1:19" ht="12.75">
      <c r="A1" s="115" t="s">
        <v>37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1:19">
      <c r="A2" s="114" t="s">
        <v>12</v>
      </c>
      <c r="B2" s="116"/>
      <c r="C2" s="116"/>
      <c r="D2" s="1">
        <v>15.42</v>
      </c>
    </row>
    <row r="3" spans="1:19">
      <c r="A3" s="114" t="s">
        <v>7</v>
      </c>
      <c r="B3" s="116"/>
      <c r="C3" s="116"/>
      <c r="D3" s="45">
        <f>1/6.51721</f>
        <v>0.15343989222381968</v>
      </c>
    </row>
    <row r="4" spans="1:19">
      <c r="A4" s="114" t="s">
        <v>8</v>
      </c>
      <c r="B4" s="114"/>
      <c r="C4" s="116"/>
      <c r="D4" s="5"/>
    </row>
    <row r="5" spans="1:19">
      <c r="A5" s="114" t="s">
        <v>6</v>
      </c>
      <c r="B5" s="114"/>
      <c r="C5" s="116"/>
      <c r="D5" s="7">
        <v>50</v>
      </c>
      <c r="I5" s="54" t="s">
        <v>30</v>
      </c>
      <c r="J5" s="54"/>
      <c r="K5" s="54"/>
      <c r="L5" s="56">
        <f>L13</f>
        <v>54710.325792908312</v>
      </c>
    </row>
    <row r="6" spans="1:19">
      <c r="A6" s="114" t="s">
        <v>9</v>
      </c>
      <c r="B6" s="114"/>
      <c r="C6" s="116"/>
      <c r="D6" s="8">
        <f>D4+(D5/D2)</f>
        <v>3.2425421530479897</v>
      </c>
      <c r="I6" s="54" t="s">
        <v>31</v>
      </c>
      <c r="J6" s="55"/>
      <c r="K6" s="54"/>
      <c r="L6" s="56">
        <f>L5/D2</f>
        <v>3548.0107518098775</v>
      </c>
    </row>
    <row r="7" spans="1:19">
      <c r="A7" s="114" t="s">
        <v>33</v>
      </c>
      <c r="B7" s="114"/>
      <c r="C7" s="57">
        <f>SUM(J16:J293)</f>
        <v>18464</v>
      </c>
      <c r="D7" s="28">
        <f>IF(C7&gt;0,C7*D3,0)</f>
        <v>2833.1141700206067</v>
      </c>
      <c r="I7" s="54" t="s">
        <v>29</v>
      </c>
      <c r="J7" s="56"/>
      <c r="K7" s="54"/>
      <c r="L7" s="56">
        <f>L6/D3</f>
        <v>23123.131151802856</v>
      </c>
    </row>
    <row r="8" spans="1:19">
      <c r="A8" s="114" t="s">
        <v>34</v>
      </c>
      <c r="B8" s="114"/>
      <c r="C8" s="9"/>
      <c r="D8" s="28">
        <f>IF(C8&gt;0,D3*C8,0)</f>
        <v>0</v>
      </c>
    </row>
    <row r="9" spans="1:19">
      <c r="A9" s="114" t="s">
        <v>35</v>
      </c>
      <c r="B9" s="114"/>
      <c r="C9" s="9"/>
      <c r="D9" s="28">
        <f>IF(C9&gt;0,D3*C9,0)</f>
        <v>0</v>
      </c>
    </row>
    <row r="10" spans="1:19">
      <c r="A10" s="114" t="s">
        <v>36</v>
      </c>
      <c r="B10" s="114"/>
      <c r="C10" s="9">
        <v>1189</v>
      </c>
      <c r="D10" s="28">
        <f>IF(C10&gt;0,D3*C10,0)</f>
        <v>182.4400318541216</v>
      </c>
    </row>
    <row r="11" spans="1:19">
      <c r="A11" s="114" t="s">
        <v>10</v>
      </c>
      <c r="B11" s="114"/>
      <c r="C11" s="3">
        <f>SUM(C7:C10)</f>
        <v>19653</v>
      </c>
      <c r="D11" s="28">
        <f>SUM(D7:D10)</f>
        <v>3015.5542018747283</v>
      </c>
      <c r="F11" s="2" t="s">
        <v>32</v>
      </c>
      <c r="H11" s="2" t="s">
        <v>14</v>
      </c>
      <c r="L11" s="2" t="s">
        <v>17</v>
      </c>
      <c r="N11" s="2" t="s">
        <v>18</v>
      </c>
      <c r="P11" s="2" t="s">
        <v>4</v>
      </c>
      <c r="Q11" s="36" t="s">
        <v>4</v>
      </c>
    </row>
    <row r="12" spans="1:19">
      <c r="A12" s="114" t="s">
        <v>11</v>
      </c>
      <c r="B12" s="114"/>
      <c r="D12" s="28">
        <f>D11+D6</f>
        <v>3018.7967440277762</v>
      </c>
      <c r="F12" s="2" t="s">
        <v>13</v>
      </c>
      <c r="H12" s="2" t="s">
        <v>13</v>
      </c>
      <c r="L12" s="2" t="s">
        <v>13</v>
      </c>
      <c r="N12" s="2" t="s">
        <v>13</v>
      </c>
      <c r="P12" s="2" t="s">
        <v>13</v>
      </c>
      <c r="Q12" s="36" t="s">
        <v>20</v>
      </c>
    </row>
    <row r="13" spans="1:19">
      <c r="A13" s="114" t="s">
        <v>1</v>
      </c>
      <c r="B13" s="114"/>
      <c r="D13" s="29">
        <f>(D12*D2)</f>
        <v>46549.845792908309</v>
      </c>
      <c r="E13" s="31"/>
      <c r="F13" s="6">
        <f>SUM(F16:F293)</f>
        <v>2863.2252911905548</v>
      </c>
      <c r="G13" s="31"/>
      <c r="H13" s="6">
        <f>SUM(H16:H293)</f>
        <v>8160.4800000000005</v>
      </c>
      <c r="L13" s="3">
        <f>H13+D13</f>
        <v>54710.325792908312</v>
      </c>
      <c r="N13" s="3">
        <f>SUM(N16:N293)</f>
        <v>124700.32579290835</v>
      </c>
      <c r="P13" s="3">
        <f>SUM(P16:P293)</f>
        <v>69990</v>
      </c>
      <c r="Q13" s="32">
        <f>IF(P13,IF(L13&gt;0,100*P13/L13,0),0)</f>
        <v>127.92831880572035</v>
      </c>
      <c r="R13" s="3"/>
    </row>
    <row r="15" spans="1:19" s="44" customFormat="1" ht="16.5">
      <c r="A15" s="37" t="s">
        <v>2</v>
      </c>
      <c r="B15" s="102" t="s">
        <v>3</v>
      </c>
      <c r="C15" s="38"/>
      <c r="D15" s="39"/>
      <c r="E15" s="40" t="s">
        <v>16</v>
      </c>
      <c r="F15" s="40" t="s">
        <v>21</v>
      </c>
      <c r="G15" s="40" t="s">
        <v>15</v>
      </c>
      <c r="H15" s="40" t="s">
        <v>22</v>
      </c>
      <c r="I15" s="41" t="s">
        <v>19</v>
      </c>
      <c r="J15" s="41" t="s">
        <v>0</v>
      </c>
      <c r="K15" s="42" t="s">
        <v>23</v>
      </c>
      <c r="L15" s="41" t="s">
        <v>24</v>
      </c>
      <c r="M15" s="80" t="s">
        <v>25</v>
      </c>
      <c r="N15" s="41" t="s">
        <v>26</v>
      </c>
      <c r="O15" s="41" t="s">
        <v>27</v>
      </c>
      <c r="P15" s="41" t="s">
        <v>28</v>
      </c>
      <c r="Q15" s="43" t="s">
        <v>5</v>
      </c>
    </row>
    <row r="16" spans="1:19" ht="12">
      <c r="A16" s="106">
        <v>3</v>
      </c>
      <c r="B16" s="103" t="s">
        <v>46</v>
      </c>
      <c r="C16" s="48"/>
      <c r="D16" s="49"/>
      <c r="E16" s="2">
        <f>IF(F16&gt;0,F16/A16,0)</f>
        <v>5.4274742846441413</v>
      </c>
      <c r="F16" s="11">
        <f>IF(A16&gt;0,(((D$6+D$8+D$9+D$10)/D$7)*(J16*D$3))*D$2,0)</f>
        <v>16.282422853932424</v>
      </c>
      <c r="G16" s="11">
        <f>IF(H16&gt;0,IF(A16&gt;0,H16/A16,0),0)</f>
        <v>12.950000000000001</v>
      </c>
      <c r="H16" s="12">
        <v>38.85</v>
      </c>
      <c r="I16" s="13">
        <f t="shared" ref="I16:I80" si="0">IF(A16&gt;0,J16/A16,0)</f>
        <v>35</v>
      </c>
      <c r="J16" s="14">
        <v>105</v>
      </c>
      <c r="K16" s="30">
        <f>IF(A16&gt;0,(J16*D$3*D$2/A16)+E16+G16,0)</f>
        <v>101.18898411783961</v>
      </c>
      <c r="L16" s="74">
        <f t="shared" ref="L16:L80" si="1">K16*A16</f>
        <v>303.56695235351884</v>
      </c>
      <c r="M16" s="73">
        <f>ROUND(K16*130%,)+K16</f>
        <v>233.1889841178396</v>
      </c>
      <c r="N16" s="77">
        <f>M16*A16</f>
        <v>699.56695235351879</v>
      </c>
      <c r="O16" s="13">
        <f>IF(M16&gt;0,M16-K16,0)</f>
        <v>132</v>
      </c>
      <c r="P16" s="18">
        <f>IF(M16&gt;0,O16*A16,0)</f>
        <v>396</v>
      </c>
      <c r="Q16" s="26">
        <f>IF(M16&gt;0,IF(K16&gt;0,(M16-K16)/K16,0),0)</f>
        <v>1.304489823183514</v>
      </c>
      <c r="S16" s="25"/>
    </row>
    <row r="17" spans="1:17" ht="12">
      <c r="A17" s="107">
        <v>10</v>
      </c>
      <c r="B17" s="104" t="s">
        <v>47</v>
      </c>
      <c r="C17" s="50"/>
      <c r="D17" s="51"/>
      <c r="E17" s="16">
        <f>IF(F17&gt;0,F17/A17,0)</f>
        <v>5.4274742846441413</v>
      </c>
      <c r="F17" s="16">
        <f t="shared" ref="F17:F81" si="2">IF(A17&gt;0,(((D$6+D$8+D$9+D$10)/D$7)*(J17*D$3))*D$2,0)</f>
        <v>54.274742846441413</v>
      </c>
      <c r="G17" s="16">
        <f>IF(H17&gt;0,IF(A17&gt;0,H17/A17,0),0)</f>
        <v>12.949000000000002</v>
      </c>
      <c r="H17" s="17">
        <v>129.49</v>
      </c>
      <c r="I17" s="18">
        <f>IF(A17&gt;0,J17/A17,0)</f>
        <v>35</v>
      </c>
      <c r="J17" s="19">
        <v>350</v>
      </c>
      <c r="K17" s="33">
        <f t="shared" ref="K17:K81" si="3">IF(A17&gt;0,(J17*D$3*D$2/A17)+E17+G17,0)</f>
        <v>101.18798411783963</v>
      </c>
      <c r="L17" s="75">
        <f>K17*A17</f>
        <v>1011.8798411783963</v>
      </c>
      <c r="M17" s="81">
        <f>ROUND(K17*130%,)+K17</f>
        <v>233.18798411783962</v>
      </c>
      <c r="N17" s="78">
        <f>M17*A17</f>
        <v>2331.8798411783964</v>
      </c>
      <c r="O17" s="18">
        <f>IF(M17&gt;0,M17-K17,0)</f>
        <v>132</v>
      </c>
      <c r="P17" s="18">
        <f>IF(M17&gt;0,O17*A17,0)</f>
        <v>1320</v>
      </c>
      <c r="Q17" s="26">
        <f>IF(M17&gt;0,IF(K17&gt;0,(M17-K17)/K17,0),0)</f>
        <v>1.3045027149298465</v>
      </c>
    </row>
    <row r="18" spans="1:17" ht="12">
      <c r="A18" s="107">
        <v>10</v>
      </c>
      <c r="B18" s="104" t="s">
        <v>48</v>
      </c>
      <c r="C18" s="50"/>
      <c r="D18" s="51"/>
      <c r="E18" s="16">
        <f t="shared" ref="E18:E81" si="4">IF(F18&gt;0,F18/A18,0)</f>
        <v>4.9622622031032151</v>
      </c>
      <c r="F18" s="16">
        <f t="shared" si="2"/>
        <v>49.622622031032151</v>
      </c>
      <c r="G18" s="16">
        <f t="shared" ref="G18:G81" si="5">IF(H18&gt;0,IF(A18&gt;0,H18/A18,0),0)</f>
        <v>12.949000000000002</v>
      </c>
      <c r="H18" s="17">
        <v>129.49</v>
      </c>
      <c r="I18" s="18">
        <f t="shared" si="0"/>
        <v>32</v>
      </c>
      <c r="J18" s="19">
        <v>320</v>
      </c>
      <c r="K18" s="33">
        <f t="shared" si="3"/>
        <v>93.624642622024808</v>
      </c>
      <c r="L18" s="75">
        <f t="shared" si="1"/>
        <v>936.24642622024805</v>
      </c>
      <c r="M18" s="81">
        <f t="shared" ref="M18:M81" si="6">ROUND(K18*130%,)+K18</f>
        <v>215.62464262202479</v>
      </c>
      <c r="N18" s="78">
        <f t="shared" ref="N18:N81" si="7">M18*A18</f>
        <v>2156.2464262202479</v>
      </c>
      <c r="O18" s="18">
        <f t="shared" ref="O18:O81" si="8">IF(M18&gt;0,M18-K18,0)</f>
        <v>121.99999999999999</v>
      </c>
      <c r="P18" s="18">
        <f t="shared" ref="P18:P81" si="9">IF(M18&gt;0,O18*A18,0)</f>
        <v>1219.9999999999998</v>
      </c>
      <c r="Q18" s="26">
        <f t="shared" ref="Q18:Q81" si="10">IF(M18&gt;0,IF(K18&gt;0,(M18-K18)/K18,0),0)</f>
        <v>1.3030757350127389</v>
      </c>
    </row>
    <row r="19" spans="1:17" ht="12">
      <c r="A19" s="107">
        <v>5</v>
      </c>
      <c r="B19" s="104" t="s">
        <v>49</v>
      </c>
      <c r="C19" s="50"/>
      <c r="D19" s="51"/>
      <c r="E19" s="16">
        <f t="shared" si="4"/>
        <v>5.8926863661850684</v>
      </c>
      <c r="F19" s="16">
        <f t="shared" si="2"/>
        <v>29.463431830925341</v>
      </c>
      <c r="G19" s="16">
        <f t="shared" si="5"/>
        <v>12.95</v>
      </c>
      <c r="H19" s="17">
        <v>64.75</v>
      </c>
      <c r="I19" s="18">
        <f t="shared" si="0"/>
        <v>38</v>
      </c>
      <c r="J19" s="19">
        <v>190</v>
      </c>
      <c r="K19" s="33">
        <f t="shared" si="3"/>
        <v>108.75232561365445</v>
      </c>
      <c r="L19" s="75">
        <f t="shared" si="1"/>
        <v>543.76162806827222</v>
      </c>
      <c r="M19" s="81">
        <f t="shared" si="6"/>
        <v>249.75232561365445</v>
      </c>
      <c r="N19" s="78">
        <f t="shared" si="7"/>
        <v>1248.7616280682723</v>
      </c>
      <c r="O19" s="18">
        <f t="shared" si="8"/>
        <v>141</v>
      </c>
      <c r="P19" s="18">
        <f t="shared" si="9"/>
        <v>705</v>
      </c>
      <c r="Q19" s="26">
        <f t="shared" si="10"/>
        <v>1.2965239980329826</v>
      </c>
    </row>
    <row r="20" spans="1:17" ht="12">
      <c r="A20" s="107">
        <v>2</v>
      </c>
      <c r="B20" s="104" t="s">
        <v>50</v>
      </c>
      <c r="C20" s="50"/>
      <c r="D20" s="51"/>
      <c r="E20" s="16">
        <f t="shared" si="4"/>
        <v>11.320160650829211</v>
      </c>
      <c r="F20" s="16">
        <f t="shared" si="2"/>
        <v>22.640321301658421</v>
      </c>
      <c r="G20" s="16">
        <f t="shared" si="5"/>
        <v>11.425000000000001</v>
      </c>
      <c r="H20" s="17">
        <v>22.85</v>
      </c>
      <c r="I20" s="18">
        <f t="shared" si="0"/>
        <v>73</v>
      </c>
      <c r="J20" s="19">
        <v>146</v>
      </c>
      <c r="K20" s="33">
        <f t="shared" si="3"/>
        <v>195.46630973149411</v>
      </c>
      <c r="L20" s="75">
        <f t="shared" si="1"/>
        <v>390.93261946298821</v>
      </c>
      <c r="M20" s="81">
        <f t="shared" si="6"/>
        <v>449.46630973149411</v>
      </c>
      <c r="N20" s="78">
        <f t="shared" si="7"/>
        <v>898.93261946298821</v>
      </c>
      <c r="O20" s="18">
        <f t="shared" si="8"/>
        <v>254</v>
      </c>
      <c r="P20" s="18">
        <f t="shared" si="9"/>
        <v>508</v>
      </c>
      <c r="Q20" s="26">
        <f t="shared" si="10"/>
        <v>1.299456670302477</v>
      </c>
    </row>
    <row r="21" spans="1:17" ht="12">
      <c r="A21" s="107">
        <v>5</v>
      </c>
      <c r="B21" s="104" t="s">
        <v>51</v>
      </c>
      <c r="C21" s="50"/>
      <c r="D21" s="51"/>
      <c r="E21" s="16">
        <f t="shared" si="4"/>
        <v>15.507069384697548</v>
      </c>
      <c r="F21" s="16">
        <f t="shared" si="2"/>
        <v>77.535346923487737</v>
      </c>
      <c r="G21" s="16">
        <f t="shared" si="5"/>
        <v>11.426</v>
      </c>
      <c r="H21" s="17">
        <v>57.13</v>
      </c>
      <c r="I21" s="18">
        <f t="shared" si="0"/>
        <v>100</v>
      </c>
      <c r="J21" s="19">
        <v>500</v>
      </c>
      <c r="K21" s="33">
        <f t="shared" si="3"/>
        <v>263.53738319382745</v>
      </c>
      <c r="L21" s="75">
        <f t="shared" si="1"/>
        <v>1317.6869159691373</v>
      </c>
      <c r="M21" s="81">
        <f t="shared" si="6"/>
        <v>606.53738319382751</v>
      </c>
      <c r="N21" s="78">
        <f t="shared" si="7"/>
        <v>3032.6869159691378</v>
      </c>
      <c r="O21" s="18">
        <f t="shared" si="8"/>
        <v>343.00000000000006</v>
      </c>
      <c r="P21" s="18">
        <f t="shared" si="9"/>
        <v>1715.0000000000002</v>
      </c>
      <c r="Q21" s="26">
        <f t="shared" si="10"/>
        <v>1.3015231305826891</v>
      </c>
    </row>
    <row r="22" spans="1:17" ht="12">
      <c r="A22" s="107">
        <v>5</v>
      </c>
      <c r="B22" s="104" t="s">
        <v>52</v>
      </c>
      <c r="C22" s="50"/>
      <c r="D22" s="51"/>
      <c r="E22" s="16">
        <f t="shared" si="4"/>
        <v>11.320160650829211</v>
      </c>
      <c r="F22" s="16">
        <f t="shared" si="2"/>
        <v>56.600803254146051</v>
      </c>
      <c r="G22" s="16">
        <f t="shared" si="5"/>
        <v>11.426</v>
      </c>
      <c r="H22" s="17">
        <v>57.13</v>
      </c>
      <c r="I22" s="18">
        <f t="shared" si="0"/>
        <v>73</v>
      </c>
      <c r="J22" s="19">
        <v>365</v>
      </c>
      <c r="K22" s="33">
        <f t="shared" si="3"/>
        <v>195.46730973149405</v>
      </c>
      <c r="L22" s="75">
        <f t="shared" si="1"/>
        <v>977.3365486574703</v>
      </c>
      <c r="M22" s="81">
        <f t="shared" si="6"/>
        <v>449.46730973149408</v>
      </c>
      <c r="N22" s="78">
        <f t="shared" si="7"/>
        <v>2247.3365486574703</v>
      </c>
      <c r="O22" s="18">
        <f t="shared" si="8"/>
        <v>254.00000000000003</v>
      </c>
      <c r="P22" s="18">
        <f t="shared" si="9"/>
        <v>1270.0000000000002</v>
      </c>
      <c r="Q22" s="26">
        <f t="shared" si="10"/>
        <v>1.2994500223536616</v>
      </c>
    </row>
    <row r="23" spans="1:17" ht="12">
      <c r="A23" s="107">
        <v>5</v>
      </c>
      <c r="B23" s="104" t="s">
        <v>53</v>
      </c>
      <c r="C23" s="50"/>
      <c r="D23" s="51"/>
      <c r="E23" s="16">
        <f t="shared" si="4"/>
        <v>3.876767346174387</v>
      </c>
      <c r="F23" s="16">
        <f t="shared" si="2"/>
        <v>19.383836730871934</v>
      </c>
      <c r="G23" s="16">
        <f t="shared" si="5"/>
        <v>11.426</v>
      </c>
      <c r="H23" s="17">
        <v>57.13</v>
      </c>
      <c r="I23" s="18">
        <f t="shared" si="0"/>
        <v>25</v>
      </c>
      <c r="J23" s="19">
        <v>125</v>
      </c>
      <c r="K23" s="33">
        <f t="shared" si="3"/>
        <v>74.453845798456868</v>
      </c>
      <c r="L23" s="75">
        <f t="shared" si="1"/>
        <v>372.26922899228435</v>
      </c>
      <c r="M23" s="81">
        <f t="shared" si="6"/>
        <v>171.45384579845688</v>
      </c>
      <c r="N23" s="78">
        <f t="shared" si="7"/>
        <v>857.26922899228441</v>
      </c>
      <c r="O23" s="18">
        <f t="shared" si="8"/>
        <v>97.000000000000014</v>
      </c>
      <c r="P23" s="18">
        <f t="shared" si="9"/>
        <v>485.00000000000006</v>
      </c>
      <c r="Q23" s="26">
        <f t="shared" si="10"/>
        <v>1.3028205455306439</v>
      </c>
    </row>
    <row r="24" spans="1:17" ht="12">
      <c r="A24" s="107">
        <v>20</v>
      </c>
      <c r="B24" s="104" t="s">
        <v>54</v>
      </c>
      <c r="C24" s="50"/>
      <c r="D24" s="51"/>
      <c r="E24" s="16">
        <f t="shared" si="4"/>
        <v>2.7912724892455585</v>
      </c>
      <c r="F24" s="16">
        <f t="shared" si="2"/>
        <v>55.825449784911171</v>
      </c>
      <c r="G24" s="16">
        <f t="shared" si="5"/>
        <v>4.4305000000000003</v>
      </c>
      <c r="H24" s="17">
        <v>88.61</v>
      </c>
      <c r="I24" s="18">
        <f t="shared" si="0"/>
        <v>18</v>
      </c>
      <c r="J24" s="19">
        <v>360</v>
      </c>
      <c r="K24" s="33">
        <f t="shared" si="3"/>
        <v>49.810548974888945</v>
      </c>
      <c r="L24" s="75">
        <f t="shared" si="1"/>
        <v>996.21097949777891</v>
      </c>
      <c r="M24" s="81">
        <f t="shared" si="6"/>
        <v>114.81054897488895</v>
      </c>
      <c r="N24" s="78">
        <f t="shared" si="7"/>
        <v>2296.2109794977787</v>
      </c>
      <c r="O24" s="18">
        <f t="shared" si="8"/>
        <v>65</v>
      </c>
      <c r="P24" s="18">
        <f t="shared" si="9"/>
        <v>1300</v>
      </c>
      <c r="Q24" s="26">
        <f t="shared" si="10"/>
        <v>1.3049444613181944</v>
      </c>
    </row>
    <row r="25" spans="1:17" ht="12">
      <c r="A25" s="107">
        <v>5</v>
      </c>
      <c r="B25" s="104" t="s">
        <v>55</v>
      </c>
      <c r="C25" s="50"/>
      <c r="D25" s="51"/>
      <c r="E25" s="16">
        <f t="shared" si="4"/>
        <v>5.4274742846441413</v>
      </c>
      <c r="F25" s="16">
        <f t="shared" si="2"/>
        <v>27.137371423220706</v>
      </c>
      <c r="G25" s="16">
        <f t="shared" si="5"/>
        <v>12.95</v>
      </c>
      <c r="H25" s="17">
        <v>64.75</v>
      </c>
      <c r="I25" s="18">
        <f t="shared" si="0"/>
        <v>35</v>
      </c>
      <c r="J25" s="19">
        <v>175</v>
      </c>
      <c r="K25" s="33">
        <f t="shared" si="3"/>
        <v>101.18898411783964</v>
      </c>
      <c r="L25" s="75">
        <f t="shared" si="1"/>
        <v>505.9449205891982</v>
      </c>
      <c r="M25" s="81">
        <f t="shared" si="6"/>
        <v>233.18898411783965</v>
      </c>
      <c r="N25" s="78">
        <f t="shared" si="7"/>
        <v>1165.9449205891983</v>
      </c>
      <c r="O25" s="18">
        <f t="shared" si="8"/>
        <v>132</v>
      </c>
      <c r="P25" s="18">
        <f t="shared" si="9"/>
        <v>660</v>
      </c>
      <c r="Q25" s="26">
        <f t="shared" si="10"/>
        <v>1.3044898231835136</v>
      </c>
    </row>
    <row r="26" spans="1:17" ht="12">
      <c r="A26" s="107">
        <v>5</v>
      </c>
      <c r="B26" s="104" t="s">
        <v>56</v>
      </c>
      <c r="C26" s="50"/>
      <c r="D26" s="51"/>
      <c r="E26" s="16">
        <f t="shared" si="4"/>
        <v>7.753534692348774</v>
      </c>
      <c r="F26" s="16">
        <f t="shared" si="2"/>
        <v>38.767673461743868</v>
      </c>
      <c r="G26" s="16">
        <f t="shared" si="5"/>
        <v>12.95</v>
      </c>
      <c r="H26" s="17">
        <v>64.75</v>
      </c>
      <c r="I26" s="18">
        <f t="shared" si="0"/>
        <v>50</v>
      </c>
      <c r="J26" s="19">
        <v>250</v>
      </c>
      <c r="K26" s="33">
        <f t="shared" si="3"/>
        <v>139.00569159691372</v>
      </c>
      <c r="L26" s="75">
        <f t="shared" si="1"/>
        <v>695.0284579845686</v>
      </c>
      <c r="M26" s="81">
        <f t="shared" si="6"/>
        <v>320.00569159691372</v>
      </c>
      <c r="N26" s="78">
        <f t="shared" si="7"/>
        <v>1600.0284579845686</v>
      </c>
      <c r="O26" s="18">
        <f t="shared" si="8"/>
        <v>181</v>
      </c>
      <c r="P26" s="18">
        <f t="shared" si="9"/>
        <v>905</v>
      </c>
      <c r="Q26" s="26">
        <f t="shared" si="10"/>
        <v>1.3021049564276881</v>
      </c>
    </row>
    <row r="27" spans="1:17" ht="12">
      <c r="A27" s="107">
        <v>20</v>
      </c>
      <c r="B27" s="104" t="s">
        <v>57</v>
      </c>
      <c r="C27" s="50"/>
      <c r="D27" s="51"/>
      <c r="E27" s="16">
        <f t="shared" si="4"/>
        <v>15.196927997003595</v>
      </c>
      <c r="F27" s="16">
        <f t="shared" si="2"/>
        <v>303.93855994007191</v>
      </c>
      <c r="G27" s="16">
        <f t="shared" si="5"/>
        <v>11.413500000000001</v>
      </c>
      <c r="H27" s="17">
        <v>228.27</v>
      </c>
      <c r="I27" s="18">
        <f t="shared" si="0"/>
        <v>98</v>
      </c>
      <c r="J27" s="19">
        <v>1960</v>
      </c>
      <c r="K27" s="33">
        <f t="shared" si="3"/>
        <v>258.48265552995093</v>
      </c>
      <c r="L27" s="75">
        <f t="shared" si="1"/>
        <v>5169.6531105990189</v>
      </c>
      <c r="M27" s="81">
        <f t="shared" si="6"/>
        <v>594.48265552995099</v>
      </c>
      <c r="N27" s="78">
        <f t="shared" si="7"/>
        <v>11889.65311059902</v>
      </c>
      <c r="O27" s="18">
        <f t="shared" si="8"/>
        <v>336.00000000000006</v>
      </c>
      <c r="P27" s="18">
        <f t="shared" si="9"/>
        <v>6720.0000000000009</v>
      </c>
      <c r="Q27" s="26">
        <f t="shared" si="10"/>
        <v>1.2998937948510323</v>
      </c>
    </row>
    <row r="28" spans="1:17" ht="12">
      <c r="A28" s="107">
        <v>20</v>
      </c>
      <c r="B28" s="104" t="s">
        <v>58</v>
      </c>
      <c r="C28" s="50"/>
      <c r="D28" s="51"/>
      <c r="E28" s="16">
        <f t="shared" si="4"/>
        <v>6.2028277538790189</v>
      </c>
      <c r="F28" s="16">
        <f t="shared" si="2"/>
        <v>124.05655507758037</v>
      </c>
      <c r="G28" s="16">
        <f t="shared" si="5"/>
        <v>11.413500000000001</v>
      </c>
      <c r="H28" s="17">
        <v>228.27</v>
      </c>
      <c r="I28" s="18">
        <f t="shared" si="0"/>
        <v>40</v>
      </c>
      <c r="J28" s="19">
        <v>800</v>
      </c>
      <c r="K28" s="33">
        <f t="shared" si="3"/>
        <v>112.25805327753099</v>
      </c>
      <c r="L28" s="75">
        <f t="shared" si="1"/>
        <v>2245.1610655506197</v>
      </c>
      <c r="M28" s="81">
        <f t="shared" si="6"/>
        <v>258.25805327753096</v>
      </c>
      <c r="N28" s="78">
        <f t="shared" si="7"/>
        <v>5165.1610655506192</v>
      </c>
      <c r="O28" s="18">
        <f t="shared" si="8"/>
        <v>145.99999999999997</v>
      </c>
      <c r="P28" s="18">
        <f t="shared" si="9"/>
        <v>2919.9999999999995</v>
      </c>
      <c r="Q28" s="26">
        <f t="shared" si="10"/>
        <v>1.3005748428493602</v>
      </c>
    </row>
    <row r="29" spans="1:17" ht="12">
      <c r="A29" s="107">
        <v>20</v>
      </c>
      <c r="B29" s="104" t="s">
        <v>59</v>
      </c>
      <c r="C29" s="50"/>
      <c r="D29" s="51"/>
      <c r="E29" s="16">
        <f t="shared" si="4"/>
        <v>6.2028277538790189</v>
      </c>
      <c r="F29" s="16">
        <f t="shared" si="2"/>
        <v>124.05655507758037</v>
      </c>
      <c r="G29" s="16">
        <f t="shared" si="5"/>
        <v>12.9495</v>
      </c>
      <c r="H29" s="17">
        <v>258.99</v>
      </c>
      <c r="I29" s="18">
        <f t="shared" si="0"/>
        <v>40</v>
      </c>
      <c r="J29" s="19">
        <v>800</v>
      </c>
      <c r="K29" s="33">
        <f t="shared" si="3"/>
        <v>113.79405327753099</v>
      </c>
      <c r="L29" s="75">
        <f t="shared" si="1"/>
        <v>2275.88106555062</v>
      </c>
      <c r="M29" s="81">
        <f t="shared" si="6"/>
        <v>261.79405327753102</v>
      </c>
      <c r="N29" s="78">
        <f t="shared" si="7"/>
        <v>5235.8810655506204</v>
      </c>
      <c r="O29" s="18">
        <f t="shared" si="8"/>
        <v>148.00000000000003</v>
      </c>
      <c r="P29" s="18">
        <f t="shared" si="9"/>
        <v>2960.0000000000005</v>
      </c>
      <c r="Q29" s="26">
        <f t="shared" si="10"/>
        <v>1.3005952045582254</v>
      </c>
    </row>
    <row r="30" spans="1:17" ht="12">
      <c r="A30" s="107">
        <v>5</v>
      </c>
      <c r="B30" s="104" t="s">
        <v>60</v>
      </c>
      <c r="C30" s="50"/>
      <c r="D30" s="51"/>
      <c r="E30" s="16">
        <f t="shared" si="4"/>
        <v>15.196927997003595</v>
      </c>
      <c r="F30" s="16">
        <f t="shared" si="2"/>
        <v>75.984639985017978</v>
      </c>
      <c r="G30" s="16">
        <f t="shared" si="5"/>
        <v>12.95</v>
      </c>
      <c r="H30" s="17">
        <v>64.75</v>
      </c>
      <c r="I30" s="18">
        <f t="shared" si="0"/>
        <v>98</v>
      </c>
      <c r="J30" s="19">
        <v>490</v>
      </c>
      <c r="K30" s="33">
        <f t="shared" si="3"/>
        <v>260.01915552995092</v>
      </c>
      <c r="L30" s="75">
        <f t="shared" si="1"/>
        <v>1300.0957776497546</v>
      </c>
      <c r="M30" s="81">
        <f t="shared" si="6"/>
        <v>598.01915552995092</v>
      </c>
      <c r="N30" s="78">
        <f t="shared" si="7"/>
        <v>2990.0957776497544</v>
      </c>
      <c r="O30" s="18">
        <f t="shared" si="8"/>
        <v>338</v>
      </c>
      <c r="P30" s="18">
        <f t="shared" si="9"/>
        <v>1690</v>
      </c>
      <c r="Q30" s="26">
        <f t="shared" si="10"/>
        <v>1.2999042294061549</v>
      </c>
    </row>
    <row r="31" spans="1:17" ht="12">
      <c r="A31" s="107">
        <v>5</v>
      </c>
      <c r="B31" s="104" t="s">
        <v>61</v>
      </c>
      <c r="C31" s="50"/>
      <c r="D31" s="51"/>
      <c r="E31" s="16">
        <f t="shared" si="4"/>
        <v>24.0359575462812</v>
      </c>
      <c r="F31" s="16">
        <f t="shared" si="2"/>
        <v>120.17978773140599</v>
      </c>
      <c r="G31" s="16">
        <f t="shared" si="5"/>
        <v>12.95</v>
      </c>
      <c r="H31" s="17">
        <v>64.75</v>
      </c>
      <c r="I31" s="18">
        <f t="shared" si="0"/>
        <v>155</v>
      </c>
      <c r="J31" s="19">
        <v>775</v>
      </c>
      <c r="K31" s="33">
        <f t="shared" si="3"/>
        <v>403.72264395043265</v>
      </c>
      <c r="L31" s="75">
        <f t="shared" si="1"/>
        <v>2018.6132197521633</v>
      </c>
      <c r="M31" s="81">
        <f t="shared" si="6"/>
        <v>928.72264395043271</v>
      </c>
      <c r="N31" s="78">
        <f t="shared" si="7"/>
        <v>4643.6132197521638</v>
      </c>
      <c r="O31" s="18">
        <f t="shared" si="8"/>
        <v>525</v>
      </c>
      <c r="P31" s="18">
        <f t="shared" si="9"/>
        <v>2625</v>
      </c>
      <c r="Q31" s="26">
        <f t="shared" si="10"/>
        <v>1.3003977058677374</v>
      </c>
    </row>
    <row r="32" spans="1:17" ht="12">
      <c r="A32" s="107">
        <v>5</v>
      </c>
      <c r="B32" s="104" t="s">
        <v>53</v>
      </c>
      <c r="C32" s="50"/>
      <c r="D32" s="51"/>
      <c r="E32" s="16">
        <f t="shared" si="4"/>
        <v>3.876767346174387</v>
      </c>
      <c r="F32" s="16">
        <f t="shared" si="2"/>
        <v>19.383836730871934</v>
      </c>
      <c r="G32" s="16">
        <f t="shared" si="5"/>
        <v>11.426</v>
      </c>
      <c r="H32" s="17">
        <v>57.13</v>
      </c>
      <c r="I32" s="18">
        <f t="shared" si="0"/>
        <v>25</v>
      </c>
      <c r="J32" s="19">
        <v>125</v>
      </c>
      <c r="K32" s="33">
        <f t="shared" si="3"/>
        <v>74.453845798456868</v>
      </c>
      <c r="L32" s="75">
        <f t="shared" si="1"/>
        <v>372.26922899228435</v>
      </c>
      <c r="M32" s="81">
        <f>ROUND(K32*25%,)+K32</f>
        <v>93.453845798456868</v>
      </c>
      <c r="N32" s="78">
        <f t="shared" si="7"/>
        <v>467.26922899228435</v>
      </c>
      <c r="O32" s="18">
        <f t="shared" si="8"/>
        <v>19</v>
      </c>
      <c r="P32" s="18">
        <f t="shared" si="9"/>
        <v>95</v>
      </c>
      <c r="Q32" s="26">
        <f t="shared" si="10"/>
        <v>0.25519165324827042</v>
      </c>
    </row>
    <row r="33" spans="1:17" ht="12">
      <c r="A33" s="107">
        <v>10</v>
      </c>
      <c r="B33" s="104" t="s">
        <v>55</v>
      </c>
      <c r="C33" s="50"/>
      <c r="D33" s="51"/>
      <c r="E33" s="16">
        <f t="shared" si="4"/>
        <v>4.6521208154092646</v>
      </c>
      <c r="F33" s="16">
        <f t="shared" si="2"/>
        <v>46.521208154092648</v>
      </c>
      <c r="G33" s="16">
        <f t="shared" si="5"/>
        <v>12.949000000000002</v>
      </c>
      <c r="H33" s="17">
        <v>129.49</v>
      </c>
      <c r="I33" s="18">
        <f t="shared" si="0"/>
        <v>30</v>
      </c>
      <c r="J33" s="19">
        <v>300</v>
      </c>
      <c r="K33" s="33">
        <f t="shared" si="3"/>
        <v>88.582414958148249</v>
      </c>
      <c r="L33" s="75">
        <f t="shared" si="1"/>
        <v>885.82414958148252</v>
      </c>
      <c r="M33" s="81">
        <f t="shared" si="6"/>
        <v>203.58241495814826</v>
      </c>
      <c r="N33" s="78">
        <f t="shared" si="7"/>
        <v>2035.8241495814827</v>
      </c>
      <c r="O33" s="18">
        <f t="shared" si="8"/>
        <v>115.00000000000001</v>
      </c>
      <c r="P33" s="18">
        <f t="shared" si="9"/>
        <v>1150.0000000000002</v>
      </c>
      <c r="Q33" s="26">
        <f t="shared" si="10"/>
        <v>1.2982260650077451</v>
      </c>
    </row>
    <row r="34" spans="1:17" ht="12">
      <c r="A34" s="107">
        <v>5</v>
      </c>
      <c r="B34" s="104" t="s">
        <v>62</v>
      </c>
      <c r="C34" s="50"/>
      <c r="D34" s="51"/>
      <c r="E34" s="16">
        <f t="shared" si="4"/>
        <v>8.5288881615836516</v>
      </c>
      <c r="F34" s="16">
        <f t="shared" si="2"/>
        <v>42.644440807918258</v>
      </c>
      <c r="G34" s="16">
        <f t="shared" si="5"/>
        <v>12.95</v>
      </c>
      <c r="H34" s="17">
        <v>64.75</v>
      </c>
      <c r="I34" s="18">
        <f t="shared" si="0"/>
        <v>55</v>
      </c>
      <c r="J34" s="19">
        <v>275</v>
      </c>
      <c r="K34" s="33">
        <f t="shared" si="3"/>
        <v>151.61126075660513</v>
      </c>
      <c r="L34" s="75">
        <f t="shared" si="1"/>
        <v>758.05630378302567</v>
      </c>
      <c r="M34" s="81">
        <f t="shared" si="6"/>
        <v>348.61126075660513</v>
      </c>
      <c r="N34" s="78">
        <f t="shared" si="7"/>
        <v>1743.0563037830257</v>
      </c>
      <c r="O34" s="18">
        <f t="shared" si="8"/>
        <v>197</v>
      </c>
      <c r="P34" s="18">
        <f t="shared" si="9"/>
        <v>985</v>
      </c>
      <c r="Q34" s="26">
        <f t="shared" si="10"/>
        <v>1.2993757786650253</v>
      </c>
    </row>
    <row r="35" spans="1:17" ht="12">
      <c r="A35" s="107">
        <v>5</v>
      </c>
      <c r="B35" s="104" t="s">
        <v>63</v>
      </c>
      <c r="C35" s="50"/>
      <c r="D35" s="51"/>
      <c r="E35" s="16">
        <f t="shared" si="4"/>
        <v>6.9781812231138955</v>
      </c>
      <c r="F35" s="16">
        <f t="shared" si="2"/>
        <v>34.890906115569479</v>
      </c>
      <c r="G35" s="16">
        <f t="shared" si="5"/>
        <v>12.95</v>
      </c>
      <c r="H35" s="17">
        <v>64.75</v>
      </c>
      <c r="I35" s="18">
        <f t="shared" si="0"/>
        <v>45</v>
      </c>
      <c r="J35" s="19">
        <v>225</v>
      </c>
      <c r="K35" s="33">
        <f t="shared" si="3"/>
        <v>126.40012243722235</v>
      </c>
      <c r="L35" s="75">
        <f t="shared" si="1"/>
        <v>632.00061218611177</v>
      </c>
      <c r="M35" s="81">
        <f t="shared" si="6"/>
        <v>290.40012243722236</v>
      </c>
      <c r="N35" s="78">
        <f t="shared" si="7"/>
        <v>1452.0006121861118</v>
      </c>
      <c r="O35" s="18">
        <f t="shared" si="8"/>
        <v>164</v>
      </c>
      <c r="P35" s="18">
        <f t="shared" si="9"/>
        <v>820</v>
      </c>
      <c r="Q35" s="26">
        <f t="shared" si="10"/>
        <v>1.2974670976402887</v>
      </c>
    </row>
    <row r="36" spans="1:17" ht="12">
      <c r="A36" s="107">
        <v>2</v>
      </c>
      <c r="B36" s="104" t="s">
        <v>64</v>
      </c>
      <c r="C36" s="50"/>
      <c r="D36" s="51"/>
      <c r="E36" s="16">
        <f t="shared" si="4"/>
        <v>26.362017953985831</v>
      </c>
      <c r="F36" s="16">
        <f t="shared" si="2"/>
        <v>52.724035907971661</v>
      </c>
      <c r="G36" s="16">
        <f t="shared" si="5"/>
        <v>12.95</v>
      </c>
      <c r="H36" s="17">
        <v>25.9</v>
      </c>
      <c r="I36" s="18">
        <f t="shared" si="0"/>
        <v>170</v>
      </c>
      <c r="J36" s="19">
        <v>340</v>
      </c>
      <c r="K36" s="33">
        <f t="shared" si="3"/>
        <v>441.53935142950678</v>
      </c>
      <c r="L36" s="75">
        <f t="shared" si="1"/>
        <v>883.07870285901356</v>
      </c>
      <c r="M36" s="81">
        <f t="shared" si="6"/>
        <v>1015.5393514295067</v>
      </c>
      <c r="N36" s="78">
        <f t="shared" si="7"/>
        <v>2031.0787028590134</v>
      </c>
      <c r="O36" s="18">
        <f t="shared" si="8"/>
        <v>574</v>
      </c>
      <c r="P36" s="18">
        <f t="shared" si="9"/>
        <v>1148</v>
      </c>
      <c r="Q36" s="26">
        <f t="shared" si="10"/>
        <v>1.2999973799427955</v>
      </c>
    </row>
    <row r="37" spans="1:17" ht="12">
      <c r="A37" s="107">
        <v>5</v>
      </c>
      <c r="B37" s="104" t="s">
        <v>65</v>
      </c>
      <c r="C37" s="50"/>
      <c r="D37" s="51"/>
      <c r="E37" s="16">
        <f t="shared" si="4"/>
        <v>35.666259584804358</v>
      </c>
      <c r="F37" s="16">
        <f t="shared" si="2"/>
        <v>178.33129792402178</v>
      </c>
      <c r="G37" s="16">
        <f t="shared" si="5"/>
        <v>12.95</v>
      </c>
      <c r="H37" s="17">
        <v>64.75</v>
      </c>
      <c r="I37" s="18">
        <f t="shared" si="0"/>
        <v>230</v>
      </c>
      <c r="J37" s="19">
        <v>1150</v>
      </c>
      <c r="K37" s="33">
        <f t="shared" si="3"/>
        <v>592.80618134580322</v>
      </c>
      <c r="L37" s="75">
        <f t="shared" si="1"/>
        <v>2964.0309067290164</v>
      </c>
      <c r="M37" s="81">
        <f t="shared" si="6"/>
        <v>1363.8061813458032</v>
      </c>
      <c r="N37" s="78">
        <f t="shared" si="7"/>
        <v>6819.0309067290164</v>
      </c>
      <c r="O37" s="18">
        <f t="shared" si="8"/>
        <v>771</v>
      </c>
      <c r="P37" s="18">
        <f t="shared" si="9"/>
        <v>3855</v>
      </c>
      <c r="Q37" s="26">
        <f t="shared" si="10"/>
        <v>1.3005937256754927</v>
      </c>
    </row>
    <row r="38" spans="1:17" ht="12">
      <c r="A38" s="107">
        <v>2</v>
      </c>
      <c r="B38" s="104" t="s">
        <v>66</v>
      </c>
      <c r="C38" s="50"/>
      <c r="D38" s="51"/>
      <c r="E38" s="16">
        <f t="shared" si="4"/>
        <v>8.2187467738897002</v>
      </c>
      <c r="F38" s="16">
        <f t="shared" si="2"/>
        <v>16.4374935477794</v>
      </c>
      <c r="G38" s="16">
        <f t="shared" si="5"/>
        <v>12.95</v>
      </c>
      <c r="H38" s="17">
        <v>25.9</v>
      </c>
      <c r="I38" s="18">
        <f t="shared" si="0"/>
        <v>53</v>
      </c>
      <c r="J38" s="19">
        <v>106</v>
      </c>
      <c r="K38" s="33">
        <f t="shared" si="3"/>
        <v>146.56903309272855</v>
      </c>
      <c r="L38" s="75">
        <f t="shared" si="1"/>
        <v>293.13806618545709</v>
      </c>
      <c r="M38" s="81">
        <f t="shared" si="6"/>
        <v>337.56903309272855</v>
      </c>
      <c r="N38" s="78">
        <f t="shared" si="7"/>
        <v>675.13806618545709</v>
      </c>
      <c r="O38" s="18">
        <f t="shared" si="8"/>
        <v>191</v>
      </c>
      <c r="P38" s="18">
        <f t="shared" si="9"/>
        <v>382</v>
      </c>
      <c r="Q38" s="26">
        <f t="shared" si="10"/>
        <v>1.3031402061522894</v>
      </c>
    </row>
    <row r="39" spans="1:17" ht="12">
      <c r="A39" s="107">
        <v>5</v>
      </c>
      <c r="B39" s="104" t="s">
        <v>67</v>
      </c>
      <c r="C39" s="50"/>
      <c r="D39" s="51"/>
      <c r="E39" s="16">
        <f t="shared" si="4"/>
        <v>7.753534692348774</v>
      </c>
      <c r="F39" s="16">
        <f t="shared" si="2"/>
        <v>38.767673461743868</v>
      </c>
      <c r="G39" s="16">
        <f t="shared" si="5"/>
        <v>12.95</v>
      </c>
      <c r="H39" s="17">
        <v>64.75</v>
      </c>
      <c r="I39" s="18">
        <f t="shared" si="0"/>
        <v>50</v>
      </c>
      <c r="J39" s="19">
        <v>250</v>
      </c>
      <c r="K39" s="33">
        <f t="shared" si="3"/>
        <v>139.00569159691372</v>
      </c>
      <c r="L39" s="75">
        <f t="shared" si="1"/>
        <v>695.0284579845686</v>
      </c>
      <c r="M39" s="81">
        <f t="shared" si="6"/>
        <v>320.00569159691372</v>
      </c>
      <c r="N39" s="78">
        <f t="shared" si="7"/>
        <v>1600.0284579845686</v>
      </c>
      <c r="O39" s="18">
        <f t="shared" si="8"/>
        <v>181</v>
      </c>
      <c r="P39" s="18">
        <f t="shared" si="9"/>
        <v>905</v>
      </c>
      <c r="Q39" s="26">
        <f t="shared" si="10"/>
        <v>1.3021049564276881</v>
      </c>
    </row>
    <row r="40" spans="1:17" ht="12">
      <c r="A40" s="107">
        <v>2</v>
      </c>
      <c r="B40" s="104" t="s">
        <v>68</v>
      </c>
      <c r="C40" s="50"/>
      <c r="D40" s="51"/>
      <c r="E40" s="16">
        <f t="shared" si="4"/>
        <v>4.6521208154092637</v>
      </c>
      <c r="F40" s="16">
        <f t="shared" si="2"/>
        <v>9.3042416308185274</v>
      </c>
      <c r="G40" s="16">
        <f t="shared" si="5"/>
        <v>11.425000000000001</v>
      </c>
      <c r="H40" s="17">
        <v>22.85</v>
      </c>
      <c r="I40" s="18">
        <f t="shared" si="0"/>
        <v>30</v>
      </c>
      <c r="J40" s="19">
        <v>60</v>
      </c>
      <c r="K40" s="33">
        <f t="shared" si="3"/>
        <v>87.058414958148234</v>
      </c>
      <c r="L40" s="75">
        <f t="shared" si="1"/>
        <v>174.11682991629647</v>
      </c>
      <c r="M40" s="81">
        <f t="shared" si="6"/>
        <v>200.05841495814823</v>
      </c>
      <c r="N40" s="78">
        <f t="shared" si="7"/>
        <v>400.11682991629647</v>
      </c>
      <c r="O40" s="18">
        <f t="shared" si="8"/>
        <v>113</v>
      </c>
      <c r="P40" s="18">
        <f t="shared" si="9"/>
        <v>226</v>
      </c>
      <c r="Q40" s="26">
        <f t="shared" si="10"/>
        <v>1.2979790644514113</v>
      </c>
    </row>
    <row r="41" spans="1:17" ht="12">
      <c r="A41" s="107">
        <v>2</v>
      </c>
      <c r="B41" s="104" t="s">
        <v>69</v>
      </c>
      <c r="C41" s="50"/>
      <c r="D41" s="51"/>
      <c r="E41" s="16">
        <f t="shared" si="4"/>
        <v>10.389736487747356</v>
      </c>
      <c r="F41" s="16">
        <f t="shared" si="2"/>
        <v>20.779472975494713</v>
      </c>
      <c r="G41" s="16">
        <f t="shared" si="5"/>
        <v>11.425000000000001</v>
      </c>
      <c r="H41" s="17">
        <v>22.85</v>
      </c>
      <c r="I41" s="18">
        <f t="shared" si="0"/>
        <v>67</v>
      </c>
      <c r="J41" s="19">
        <v>134</v>
      </c>
      <c r="K41" s="33">
        <f t="shared" si="3"/>
        <v>180.3396267398644</v>
      </c>
      <c r="L41" s="75">
        <f t="shared" si="1"/>
        <v>360.6792534797288</v>
      </c>
      <c r="M41" s="81">
        <f t="shared" si="6"/>
        <v>414.3396267398644</v>
      </c>
      <c r="N41" s="78">
        <f t="shared" si="7"/>
        <v>828.6792534797288</v>
      </c>
      <c r="O41" s="18">
        <f t="shared" si="8"/>
        <v>234</v>
      </c>
      <c r="P41" s="18">
        <f t="shared" si="9"/>
        <v>468</v>
      </c>
      <c r="Q41" s="26">
        <f t="shared" si="10"/>
        <v>1.2975517595893631</v>
      </c>
    </row>
    <row r="42" spans="1:17" ht="12">
      <c r="A42" s="107">
        <v>2</v>
      </c>
      <c r="B42" s="104" t="s">
        <v>70</v>
      </c>
      <c r="C42" s="50"/>
      <c r="D42" s="51"/>
      <c r="E42" s="16">
        <f t="shared" si="4"/>
        <v>46.521208154092648</v>
      </c>
      <c r="F42" s="16">
        <f t="shared" si="2"/>
        <v>93.042416308185295</v>
      </c>
      <c r="G42" s="16">
        <f t="shared" si="5"/>
        <v>11.425000000000001</v>
      </c>
      <c r="H42" s="17">
        <v>22.85</v>
      </c>
      <c r="I42" s="18">
        <f t="shared" si="0"/>
        <v>300</v>
      </c>
      <c r="J42" s="19">
        <v>600</v>
      </c>
      <c r="K42" s="33">
        <f t="shared" si="3"/>
        <v>767.75914958148246</v>
      </c>
      <c r="L42" s="75">
        <f t="shared" si="1"/>
        <v>1535.5182991629649</v>
      </c>
      <c r="M42" s="81">
        <f t="shared" si="6"/>
        <v>1765.7591495814825</v>
      </c>
      <c r="N42" s="78">
        <f t="shared" si="7"/>
        <v>3531.5182991629649</v>
      </c>
      <c r="O42" s="18">
        <f t="shared" si="8"/>
        <v>998</v>
      </c>
      <c r="P42" s="18">
        <f t="shared" si="9"/>
        <v>1996</v>
      </c>
      <c r="Q42" s="26">
        <f t="shared" si="10"/>
        <v>1.2998868206833165</v>
      </c>
    </row>
    <row r="43" spans="1:17" ht="12">
      <c r="A43" s="107">
        <v>2</v>
      </c>
      <c r="B43" s="104" t="s">
        <v>71</v>
      </c>
      <c r="C43" s="50"/>
      <c r="D43" s="51"/>
      <c r="E43" s="16">
        <f t="shared" si="4"/>
        <v>10.079595100053405</v>
      </c>
      <c r="F43" s="16">
        <f t="shared" si="2"/>
        <v>20.15919020010681</v>
      </c>
      <c r="G43" s="16">
        <f t="shared" si="5"/>
        <v>11.425000000000001</v>
      </c>
      <c r="H43" s="17">
        <v>22.85</v>
      </c>
      <c r="I43" s="18">
        <f t="shared" si="0"/>
        <v>65</v>
      </c>
      <c r="J43" s="19">
        <v>130</v>
      </c>
      <c r="K43" s="33">
        <f t="shared" si="3"/>
        <v>175.29739907598787</v>
      </c>
      <c r="L43" s="75">
        <f t="shared" si="1"/>
        <v>350.59479815197574</v>
      </c>
      <c r="M43" s="81">
        <f t="shared" si="6"/>
        <v>403.29739907598787</v>
      </c>
      <c r="N43" s="78">
        <f t="shared" si="7"/>
        <v>806.59479815197574</v>
      </c>
      <c r="O43" s="18">
        <f t="shared" si="8"/>
        <v>228</v>
      </c>
      <c r="P43" s="18">
        <f t="shared" si="9"/>
        <v>456</v>
      </c>
      <c r="Q43" s="26">
        <f t="shared" si="10"/>
        <v>1.3006467934026027</v>
      </c>
    </row>
    <row r="44" spans="1:17" ht="12">
      <c r="A44" s="108"/>
      <c r="B44" s="46"/>
      <c r="C44" s="50"/>
      <c r="D44" s="51"/>
      <c r="E44" s="16">
        <f t="shared" si="4"/>
        <v>0</v>
      </c>
      <c r="F44" s="16">
        <f t="shared" si="2"/>
        <v>0</v>
      </c>
      <c r="G44" s="16">
        <f t="shared" si="5"/>
        <v>0</v>
      </c>
      <c r="H44" s="17">
        <f t="shared" ref="H44:H48" si="11">(733.48/85)*A44</f>
        <v>0</v>
      </c>
      <c r="I44" s="18">
        <f t="shared" si="0"/>
        <v>0</v>
      </c>
      <c r="J44" s="19"/>
      <c r="K44" s="33">
        <f t="shared" si="3"/>
        <v>0</v>
      </c>
      <c r="L44" s="75">
        <f t="shared" si="1"/>
        <v>0</v>
      </c>
      <c r="M44" s="81">
        <f t="shared" si="6"/>
        <v>0</v>
      </c>
      <c r="N44" s="78">
        <f t="shared" si="7"/>
        <v>0</v>
      </c>
      <c r="O44" s="18">
        <f t="shared" si="8"/>
        <v>0</v>
      </c>
      <c r="P44" s="18">
        <f t="shared" si="9"/>
        <v>0</v>
      </c>
      <c r="Q44" s="26">
        <f t="shared" si="10"/>
        <v>0</v>
      </c>
    </row>
    <row r="45" spans="1:17" ht="12">
      <c r="A45" s="108">
        <v>20</v>
      </c>
      <c r="B45" s="105" t="s">
        <v>72</v>
      </c>
      <c r="C45" s="50"/>
      <c r="D45" s="51"/>
      <c r="E45" s="16">
        <f t="shared" si="4"/>
        <v>7.1332519169608712</v>
      </c>
      <c r="F45" s="16">
        <f t="shared" si="2"/>
        <v>142.66503833921743</v>
      </c>
      <c r="G45" s="16">
        <f t="shared" si="5"/>
        <v>12.9495</v>
      </c>
      <c r="H45" s="17">
        <v>258.99</v>
      </c>
      <c r="I45" s="18">
        <f t="shared" si="0"/>
        <v>46</v>
      </c>
      <c r="J45" s="19">
        <v>920</v>
      </c>
      <c r="K45" s="33">
        <f t="shared" si="3"/>
        <v>128.92073626916061</v>
      </c>
      <c r="L45" s="75">
        <f t="shared" si="1"/>
        <v>2578.4147253832125</v>
      </c>
      <c r="M45" s="81">
        <f t="shared" si="6"/>
        <v>296.92073626916061</v>
      </c>
      <c r="N45" s="78">
        <f t="shared" si="7"/>
        <v>5938.4147253832125</v>
      </c>
      <c r="O45" s="18">
        <f t="shared" si="8"/>
        <v>168</v>
      </c>
      <c r="P45" s="18">
        <f t="shared" si="9"/>
        <v>3360</v>
      </c>
      <c r="Q45" s="26">
        <f t="shared" si="10"/>
        <v>1.3031262841165423</v>
      </c>
    </row>
    <row r="46" spans="1:17" ht="12">
      <c r="A46" s="108">
        <v>10</v>
      </c>
      <c r="B46" s="105" t="s">
        <v>73</v>
      </c>
      <c r="C46" s="50"/>
      <c r="D46" s="51"/>
      <c r="E46" s="16">
        <f t="shared" si="4"/>
        <v>6.9781812231138955</v>
      </c>
      <c r="F46" s="16">
        <f t="shared" si="2"/>
        <v>69.781812231138957</v>
      </c>
      <c r="G46" s="16">
        <f t="shared" si="5"/>
        <v>12.949000000000002</v>
      </c>
      <c r="H46" s="17">
        <v>129.49</v>
      </c>
      <c r="I46" s="18">
        <f t="shared" si="0"/>
        <v>45</v>
      </c>
      <c r="J46" s="19">
        <v>450</v>
      </c>
      <c r="K46" s="33">
        <f t="shared" si="3"/>
        <v>126.39912243722235</v>
      </c>
      <c r="L46" s="75">
        <f t="shared" si="1"/>
        <v>1263.9912243722235</v>
      </c>
      <c r="M46" s="81">
        <f t="shared" si="6"/>
        <v>290.39912243722233</v>
      </c>
      <c r="N46" s="78">
        <f t="shared" si="7"/>
        <v>2903.9912243722233</v>
      </c>
      <c r="O46" s="18">
        <f t="shared" si="8"/>
        <v>164</v>
      </c>
      <c r="P46" s="18">
        <f t="shared" si="9"/>
        <v>1640</v>
      </c>
      <c r="Q46" s="26">
        <f t="shared" si="10"/>
        <v>1.2974773624828968</v>
      </c>
    </row>
    <row r="47" spans="1:17" ht="12">
      <c r="A47" s="108">
        <v>10</v>
      </c>
      <c r="B47" s="105" t="s">
        <v>74</v>
      </c>
      <c r="C47" s="50"/>
      <c r="D47" s="51"/>
      <c r="E47" s="16">
        <f t="shared" si="4"/>
        <v>6.2028277538790189</v>
      </c>
      <c r="F47" s="16">
        <f t="shared" si="2"/>
        <v>62.028277538790185</v>
      </c>
      <c r="G47" s="16">
        <f t="shared" si="5"/>
        <v>12.949000000000002</v>
      </c>
      <c r="H47" s="17">
        <v>129.49</v>
      </c>
      <c r="I47" s="18">
        <f t="shared" si="0"/>
        <v>40</v>
      </c>
      <c r="J47" s="19">
        <v>400</v>
      </c>
      <c r="K47" s="33">
        <f t="shared" si="3"/>
        <v>113.79355327753099</v>
      </c>
      <c r="L47" s="75">
        <f t="shared" si="1"/>
        <v>1137.9355327753099</v>
      </c>
      <c r="M47" s="81">
        <f t="shared" si="6"/>
        <v>261.79355327753098</v>
      </c>
      <c r="N47" s="78">
        <f t="shared" si="7"/>
        <v>2617.9355327753096</v>
      </c>
      <c r="O47" s="18">
        <f t="shared" si="8"/>
        <v>148</v>
      </c>
      <c r="P47" s="18">
        <f t="shared" si="9"/>
        <v>1480</v>
      </c>
      <c r="Q47" s="26">
        <f t="shared" si="10"/>
        <v>1.3006009192721395</v>
      </c>
    </row>
    <row r="48" spans="1:17" ht="12">
      <c r="A48" s="108"/>
      <c r="B48" s="46"/>
      <c r="C48" s="50"/>
      <c r="D48" s="51"/>
      <c r="E48" s="16">
        <f t="shared" si="4"/>
        <v>0</v>
      </c>
      <c r="F48" s="16">
        <f t="shared" si="2"/>
        <v>0</v>
      </c>
      <c r="G48" s="16">
        <f t="shared" si="5"/>
        <v>0</v>
      </c>
      <c r="H48" s="17">
        <f t="shared" si="11"/>
        <v>0</v>
      </c>
      <c r="I48" s="18">
        <f t="shared" si="0"/>
        <v>0</v>
      </c>
      <c r="J48" s="19"/>
      <c r="K48" s="33">
        <f t="shared" si="3"/>
        <v>0</v>
      </c>
      <c r="L48" s="75">
        <f t="shared" si="1"/>
        <v>0</v>
      </c>
      <c r="M48" s="81">
        <f t="shared" si="6"/>
        <v>0</v>
      </c>
      <c r="N48" s="78">
        <f t="shared" si="7"/>
        <v>0</v>
      </c>
      <c r="O48" s="18">
        <f t="shared" si="8"/>
        <v>0</v>
      </c>
      <c r="P48" s="18">
        <f t="shared" si="9"/>
        <v>0</v>
      </c>
      <c r="Q48" s="26">
        <f t="shared" si="10"/>
        <v>0</v>
      </c>
    </row>
    <row r="49" spans="1:17" ht="12">
      <c r="A49" s="108">
        <v>20</v>
      </c>
      <c r="B49" s="105" t="s">
        <v>75</v>
      </c>
      <c r="C49" s="50"/>
      <c r="D49" s="51"/>
      <c r="E49" s="16">
        <f t="shared" si="4"/>
        <v>2.0934543669341688</v>
      </c>
      <c r="F49" s="16">
        <f t="shared" si="2"/>
        <v>41.869087338683372</v>
      </c>
      <c r="G49" s="16">
        <f t="shared" si="5"/>
        <v>12.843</v>
      </c>
      <c r="H49" s="17">
        <v>256.86</v>
      </c>
      <c r="I49" s="18">
        <f t="shared" si="0"/>
        <v>13.5</v>
      </c>
      <c r="J49" s="19">
        <v>270</v>
      </c>
      <c r="K49" s="33">
        <f t="shared" si="3"/>
        <v>46.878036731166702</v>
      </c>
      <c r="L49" s="75">
        <f t="shared" si="1"/>
        <v>937.56073462333404</v>
      </c>
      <c r="M49" s="81">
        <f>ROUND(K49*50%,)+K49</f>
        <v>69.878036731166702</v>
      </c>
      <c r="N49" s="78">
        <f t="shared" si="7"/>
        <v>1397.5607346233342</v>
      </c>
      <c r="O49" s="18">
        <f t="shared" si="8"/>
        <v>23</v>
      </c>
      <c r="P49" s="18">
        <f t="shared" si="9"/>
        <v>460</v>
      </c>
      <c r="Q49" s="26">
        <f t="shared" si="10"/>
        <v>0.49063488157362461</v>
      </c>
    </row>
    <row r="50" spans="1:17" ht="12">
      <c r="A50" s="108">
        <v>5</v>
      </c>
      <c r="B50" s="105" t="s">
        <v>76</v>
      </c>
      <c r="C50" s="50"/>
      <c r="D50" s="51"/>
      <c r="E50" s="16">
        <f t="shared" si="4"/>
        <v>10.854948569288283</v>
      </c>
      <c r="F50" s="16">
        <f t="shared" si="2"/>
        <v>54.274742846441413</v>
      </c>
      <c r="G50" s="16">
        <f t="shared" si="5"/>
        <v>12.841999999999999</v>
      </c>
      <c r="H50" s="17">
        <v>64.209999999999994</v>
      </c>
      <c r="I50" s="18">
        <f t="shared" si="0"/>
        <v>70</v>
      </c>
      <c r="J50" s="19">
        <v>350</v>
      </c>
      <c r="K50" s="33">
        <f t="shared" si="3"/>
        <v>189.31996823567926</v>
      </c>
      <c r="L50" s="75">
        <f t="shared" si="1"/>
        <v>946.59984117839622</v>
      </c>
      <c r="M50" s="81">
        <f t="shared" si="6"/>
        <v>435.31996823567926</v>
      </c>
      <c r="N50" s="78">
        <f t="shared" si="7"/>
        <v>2176.5998411783962</v>
      </c>
      <c r="O50" s="18">
        <f t="shared" si="8"/>
        <v>246</v>
      </c>
      <c r="P50" s="18">
        <f t="shared" si="9"/>
        <v>1230</v>
      </c>
      <c r="Q50" s="26">
        <f t="shared" si="10"/>
        <v>1.2993874988071059</v>
      </c>
    </row>
    <row r="51" spans="1:17" ht="12">
      <c r="A51" s="108">
        <v>10</v>
      </c>
      <c r="B51" s="105" t="s">
        <v>77</v>
      </c>
      <c r="C51" s="50"/>
      <c r="D51" s="51"/>
      <c r="E51" s="16">
        <f t="shared" si="4"/>
        <v>3.1014138769395094</v>
      </c>
      <c r="F51" s="16">
        <f t="shared" si="2"/>
        <v>31.014138769395093</v>
      </c>
      <c r="G51" s="16">
        <f t="shared" si="5"/>
        <v>12.843</v>
      </c>
      <c r="H51" s="17">
        <v>128.43</v>
      </c>
      <c r="I51" s="18">
        <f t="shared" si="0"/>
        <v>20</v>
      </c>
      <c r="J51" s="19">
        <v>200</v>
      </c>
      <c r="K51" s="33">
        <f t="shared" si="3"/>
        <v>63.265276638765499</v>
      </c>
      <c r="L51" s="75">
        <f t="shared" si="1"/>
        <v>632.65276638765499</v>
      </c>
      <c r="M51" s="81">
        <f t="shared" si="6"/>
        <v>145.2652766387655</v>
      </c>
      <c r="N51" s="78">
        <f t="shared" si="7"/>
        <v>1452.652766387655</v>
      </c>
      <c r="O51" s="18">
        <f t="shared" si="8"/>
        <v>82</v>
      </c>
      <c r="P51" s="18">
        <f t="shared" si="9"/>
        <v>820</v>
      </c>
      <c r="Q51" s="26">
        <f t="shared" si="10"/>
        <v>1.2961296362964907</v>
      </c>
    </row>
    <row r="52" spans="1:17" ht="12">
      <c r="A52" s="108">
        <v>10</v>
      </c>
      <c r="B52" s="105" t="s">
        <v>78</v>
      </c>
      <c r="C52" s="50"/>
      <c r="D52" s="51"/>
      <c r="E52" s="16">
        <f t="shared" si="4"/>
        <v>1.2405655507758038</v>
      </c>
      <c r="F52" s="16">
        <f t="shared" si="2"/>
        <v>12.405655507758038</v>
      </c>
      <c r="G52" s="16">
        <f t="shared" si="5"/>
        <v>12.843</v>
      </c>
      <c r="H52" s="17">
        <v>128.43</v>
      </c>
      <c r="I52" s="18">
        <f t="shared" si="0"/>
        <v>8</v>
      </c>
      <c r="J52" s="19">
        <v>80</v>
      </c>
      <c r="K52" s="33">
        <f t="shared" si="3"/>
        <v>33.011910655506199</v>
      </c>
      <c r="L52" s="75">
        <f t="shared" si="1"/>
        <v>330.11910655506199</v>
      </c>
      <c r="M52" s="81">
        <f t="shared" si="6"/>
        <v>76.011910655506199</v>
      </c>
      <c r="N52" s="78">
        <f t="shared" si="7"/>
        <v>760.11910655506199</v>
      </c>
      <c r="O52" s="18">
        <f t="shared" si="8"/>
        <v>43</v>
      </c>
      <c r="P52" s="18">
        <f t="shared" si="9"/>
        <v>430</v>
      </c>
      <c r="Q52" s="26">
        <f t="shared" si="10"/>
        <v>1.3025601713491808</v>
      </c>
    </row>
    <row r="53" spans="1:17" ht="12">
      <c r="A53" s="108">
        <v>20</v>
      </c>
      <c r="B53" s="105" t="s">
        <v>79</v>
      </c>
      <c r="C53" s="50"/>
      <c r="D53" s="51"/>
      <c r="E53" s="16">
        <f t="shared" si="4"/>
        <v>3.5666259584804356</v>
      </c>
      <c r="F53" s="16">
        <f t="shared" si="2"/>
        <v>71.332519169608716</v>
      </c>
      <c r="G53" s="16">
        <f t="shared" si="5"/>
        <v>12.843</v>
      </c>
      <c r="H53" s="17">
        <v>256.86</v>
      </c>
      <c r="I53" s="18">
        <f t="shared" si="0"/>
        <v>23</v>
      </c>
      <c r="J53" s="19">
        <v>460</v>
      </c>
      <c r="K53" s="33">
        <f t="shared" si="3"/>
        <v>70.82861813458031</v>
      </c>
      <c r="L53" s="75">
        <f t="shared" si="1"/>
        <v>1416.5723626916063</v>
      </c>
      <c r="M53" s="81">
        <f t="shared" si="6"/>
        <v>162.82861813458032</v>
      </c>
      <c r="N53" s="78">
        <f t="shared" si="7"/>
        <v>3256.5723626916065</v>
      </c>
      <c r="O53" s="18">
        <f t="shared" si="8"/>
        <v>92.000000000000014</v>
      </c>
      <c r="P53" s="18">
        <f t="shared" si="9"/>
        <v>1840.0000000000002</v>
      </c>
      <c r="Q53" s="26">
        <f t="shared" si="10"/>
        <v>1.2989099946181684</v>
      </c>
    </row>
    <row r="54" spans="1:17" ht="12">
      <c r="A54" s="108">
        <v>20</v>
      </c>
      <c r="B54" s="105" t="s">
        <v>80</v>
      </c>
      <c r="C54" s="50"/>
      <c r="D54" s="51"/>
      <c r="E54" s="16">
        <f t="shared" si="4"/>
        <v>3.1014138769395094</v>
      </c>
      <c r="F54" s="16">
        <f t="shared" si="2"/>
        <v>62.028277538790185</v>
      </c>
      <c r="G54" s="16">
        <f t="shared" si="5"/>
        <v>12.843</v>
      </c>
      <c r="H54" s="17">
        <v>256.86</v>
      </c>
      <c r="I54" s="18">
        <f t="shared" si="0"/>
        <v>20</v>
      </c>
      <c r="J54" s="19">
        <v>400</v>
      </c>
      <c r="K54" s="33">
        <f t="shared" si="3"/>
        <v>63.265276638765499</v>
      </c>
      <c r="L54" s="75">
        <f t="shared" si="1"/>
        <v>1265.30553277531</v>
      </c>
      <c r="M54" s="81">
        <f t="shared" si="6"/>
        <v>145.2652766387655</v>
      </c>
      <c r="N54" s="78">
        <f t="shared" si="7"/>
        <v>2905.30553277531</v>
      </c>
      <c r="O54" s="18">
        <f t="shared" si="8"/>
        <v>82</v>
      </c>
      <c r="P54" s="18">
        <f t="shared" si="9"/>
        <v>1640</v>
      </c>
      <c r="Q54" s="26">
        <f t="shared" si="10"/>
        <v>1.2961296362964907</v>
      </c>
    </row>
    <row r="55" spans="1:17" ht="12">
      <c r="A55" s="108">
        <v>20</v>
      </c>
      <c r="B55" s="105" t="s">
        <v>81</v>
      </c>
      <c r="C55" s="50"/>
      <c r="D55" s="51"/>
      <c r="E55" s="16">
        <f t="shared" si="4"/>
        <v>3.1014138769395094</v>
      </c>
      <c r="F55" s="16">
        <f t="shared" si="2"/>
        <v>62.028277538790185</v>
      </c>
      <c r="G55" s="16">
        <f t="shared" si="5"/>
        <v>12.843</v>
      </c>
      <c r="H55" s="17">
        <v>256.86</v>
      </c>
      <c r="I55" s="18">
        <f t="shared" si="0"/>
        <v>20</v>
      </c>
      <c r="J55" s="19">
        <v>400</v>
      </c>
      <c r="K55" s="33">
        <f t="shared" si="3"/>
        <v>63.265276638765499</v>
      </c>
      <c r="L55" s="75">
        <f t="shared" si="1"/>
        <v>1265.30553277531</v>
      </c>
      <c r="M55" s="81">
        <f t="shared" si="6"/>
        <v>145.2652766387655</v>
      </c>
      <c r="N55" s="78">
        <f t="shared" si="7"/>
        <v>2905.30553277531</v>
      </c>
      <c r="O55" s="18">
        <f t="shared" si="8"/>
        <v>82</v>
      </c>
      <c r="P55" s="18">
        <f t="shared" si="9"/>
        <v>1640</v>
      </c>
      <c r="Q55" s="26">
        <f t="shared" si="10"/>
        <v>1.2961296362964907</v>
      </c>
    </row>
    <row r="56" spans="1:17" ht="12">
      <c r="A56" s="108">
        <v>20</v>
      </c>
      <c r="B56" s="105" t="s">
        <v>82</v>
      </c>
      <c r="C56" s="50"/>
      <c r="D56" s="51"/>
      <c r="E56" s="16">
        <f t="shared" si="4"/>
        <v>3.7216966523274109</v>
      </c>
      <c r="F56" s="16">
        <f t="shared" si="2"/>
        <v>74.433933046548219</v>
      </c>
      <c r="G56" s="16">
        <f t="shared" si="5"/>
        <v>12.843</v>
      </c>
      <c r="H56" s="17">
        <v>256.86</v>
      </c>
      <c r="I56" s="18">
        <f t="shared" si="0"/>
        <v>24</v>
      </c>
      <c r="J56" s="19">
        <v>480</v>
      </c>
      <c r="K56" s="33">
        <f t="shared" si="3"/>
        <v>73.34973196651859</v>
      </c>
      <c r="L56" s="75">
        <f t="shared" si="1"/>
        <v>1466.9946393303717</v>
      </c>
      <c r="M56" s="81">
        <f t="shared" si="6"/>
        <v>168.34973196651859</v>
      </c>
      <c r="N56" s="78">
        <f t="shared" si="7"/>
        <v>3366.9946393303717</v>
      </c>
      <c r="O56" s="18">
        <f t="shared" si="8"/>
        <v>95</v>
      </c>
      <c r="P56" s="18">
        <f t="shared" si="9"/>
        <v>1900</v>
      </c>
      <c r="Q56" s="26">
        <f t="shared" si="10"/>
        <v>1.2951649236204974</v>
      </c>
    </row>
    <row r="57" spans="1:17" ht="12">
      <c r="A57" s="108">
        <v>10</v>
      </c>
      <c r="B57" s="105" t="s">
        <v>83</v>
      </c>
      <c r="C57" s="50"/>
      <c r="D57" s="51"/>
      <c r="E57" s="16">
        <f t="shared" si="4"/>
        <v>2.4811311015516075</v>
      </c>
      <c r="F57" s="16">
        <f t="shared" si="2"/>
        <v>24.811311015516075</v>
      </c>
      <c r="G57" s="16">
        <f t="shared" si="5"/>
        <v>12.843</v>
      </c>
      <c r="H57" s="17">
        <v>128.43</v>
      </c>
      <c r="I57" s="18">
        <f t="shared" si="0"/>
        <v>16</v>
      </c>
      <c r="J57" s="19">
        <v>160</v>
      </c>
      <c r="K57" s="33">
        <f t="shared" si="3"/>
        <v>53.180821311012409</v>
      </c>
      <c r="L57" s="75">
        <f t="shared" si="1"/>
        <v>531.80821311012414</v>
      </c>
      <c r="M57" s="81">
        <f t="shared" si="6"/>
        <v>122.18082131101241</v>
      </c>
      <c r="N57" s="78">
        <f t="shared" si="7"/>
        <v>1221.8082131101241</v>
      </c>
      <c r="O57" s="18">
        <f t="shared" si="8"/>
        <v>69</v>
      </c>
      <c r="P57" s="18">
        <f t="shared" si="9"/>
        <v>690</v>
      </c>
      <c r="Q57" s="26">
        <f t="shared" si="10"/>
        <v>1.2974602177817784</v>
      </c>
    </row>
    <row r="58" spans="1:17" ht="12">
      <c r="A58" s="108">
        <v>10</v>
      </c>
      <c r="B58" s="105" t="s">
        <v>84</v>
      </c>
      <c r="C58" s="50"/>
      <c r="D58" s="51"/>
      <c r="E58" s="16">
        <f t="shared" si="4"/>
        <v>13.181008976992917</v>
      </c>
      <c r="F58" s="16">
        <f t="shared" si="2"/>
        <v>131.81008976992916</v>
      </c>
      <c r="G58" s="16">
        <f t="shared" si="5"/>
        <v>12.843</v>
      </c>
      <c r="H58" s="17">
        <v>128.43</v>
      </c>
      <c r="I58" s="18">
        <f t="shared" si="0"/>
        <v>85</v>
      </c>
      <c r="J58" s="19">
        <v>850</v>
      </c>
      <c r="K58" s="33">
        <f t="shared" si="3"/>
        <v>227.13767571475339</v>
      </c>
      <c r="L58" s="75">
        <f t="shared" si="1"/>
        <v>2271.3767571475337</v>
      </c>
      <c r="M58" s="81">
        <f t="shared" si="6"/>
        <v>522.13767571475341</v>
      </c>
      <c r="N58" s="78">
        <f t="shared" si="7"/>
        <v>5221.3767571475346</v>
      </c>
      <c r="O58" s="18">
        <f t="shared" si="8"/>
        <v>295</v>
      </c>
      <c r="P58" s="18">
        <f t="shared" si="9"/>
        <v>2950</v>
      </c>
      <c r="Q58" s="26">
        <f t="shared" si="10"/>
        <v>1.2987717650614259</v>
      </c>
    </row>
    <row r="59" spans="1:17" ht="12">
      <c r="A59" s="108">
        <v>10</v>
      </c>
      <c r="B59" s="105" t="s">
        <v>85</v>
      </c>
      <c r="C59" s="50"/>
      <c r="D59" s="51"/>
      <c r="E59" s="16">
        <f t="shared" si="4"/>
        <v>0.54274742846441426</v>
      </c>
      <c r="F59" s="16">
        <f t="shared" si="2"/>
        <v>5.4274742846441422</v>
      </c>
      <c r="G59" s="16">
        <f t="shared" si="5"/>
        <v>12.843</v>
      </c>
      <c r="H59" s="17">
        <v>128.43</v>
      </c>
      <c r="I59" s="18">
        <f t="shared" si="0"/>
        <v>3.5</v>
      </c>
      <c r="J59" s="19">
        <v>35</v>
      </c>
      <c r="K59" s="33">
        <f t="shared" si="3"/>
        <v>21.666898411783961</v>
      </c>
      <c r="L59" s="75">
        <f t="shared" si="1"/>
        <v>216.66898411783961</v>
      </c>
      <c r="M59" s="81">
        <f t="shared" si="6"/>
        <v>49.666898411783961</v>
      </c>
      <c r="N59" s="78">
        <f t="shared" si="7"/>
        <v>496.66898411783961</v>
      </c>
      <c r="O59" s="18">
        <f t="shared" si="8"/>
        <v>28</v>
      </c>
      <c r="P59" s="18">
        <f t="shared" si="9"/>
        <v>280</v>
      </c>
      <c r="Q59" s="26">
        <f t="shared" si="10"/>
        <v>1.2922938700248698</v>
      </c>
    </row>
    <row r="60" spans="1:17" ht="12">
      <c r="A60" s="108">
        <v>10</v>
      </c>
      <c r="B60" s="105" t="s">
        <v>86</v>
      </c>
      <c r="C60" s="50"/>
      <c r="D60" s="51"/>
      <c r="E60" s="16">
        <f t="shared" si="4"/>
        <v>0.89941002431245776</v>
      </c>
      <c r="F60" s="16">
        <f t="shared" si="2"/>
        <v>8.9941002431245778</v>
      </c>
      <c r="G60" s="16">
        <f t="shared" si="5"/>
        <v>12.843</v>
      </c>
      <c r="H60" s="17">
        <v>128.43</v>
      </c>
      <c r="I60" s="18">
        <f t="shared" si="0"/>
        <v>5.8</v>
      </c>
      <c r="J60" s="19">
        <v>58</v>
      </c>
      <c r="K60" s="33">
        <f t="shared" si="3"/>
        <v>27.465460225241991</v>
      </c>
      <c r="L60" s="75">
        <f t="shared" si="1"/>
        <v>274.65460225241992</v>
      </c>
      <c r="M60" s="81">
        <f t="shared" si="6"/>
        <v>63.465460225241991</v>
      </c>
      <c r="N60" s="78">
        <f t="shared" si="7"/>
        <v>634.65460225241986</v>
      </c>
      <c r="O60" s="18">
        <f t="shared" si="8"/>
        <v>36</v>
      </c>
      <c r="P60" s="18">
        <f t="shared" si="9"/>
        <v>360</v>
      </c>
      <c r="Q60" s="26">
        <f t="shared" si="10"/>
        <v>1.3107371842585904</v>
      </c>
    </row>
    <row r="61" spans="1:17" ht="12">
      <c r="A61" s="108">
        <v>5</v>
      </c>
      <c r="B61" s="105" t="s">
        <v>87</v>
      </c>
      <c r="C61" s="50"/>
      <c r="D61" s="51"/>
      <c r="E61" s="16">
        <f t="shared" si="4"/>
        <v>3.1014138769395094</v>
      </c>
      <c r="F61" s="16">
        <f t="shared" si="2"/>
        <v>15.507069384697546</v>
      </c>
      <c r="G61" s="16">
        <f t="shared" si="5"/>
        <v>12.841999999999999</v>
      </c>
      <c r="H61" s="17">
        <v>64.209999999999994</v>
      </c>
      <c r="I61" s="18">
        <f t="shared" si="0"/>
        <v>20</v>
      </c>
      <c r="J61" s="19">
        <v>100</v>
      </c>
      <c r="K61" s="33">
        <f t="shared" si="3"/>
        <v>63.264276638765494</v>
      </c>
      <c r="L61" s="75">
        <f t="shared" si="1"/>
        <v>316.3213831938275</v>
      </c>
      <c r="M61" s="81">
        <f t="shared" si="6"/>
        <v>145.26427663876549</v>
      </c>
      <c r="N61" s="78">
        <f t="shared" si="7"/>
        <v>726.3213831938275</v>
      </c>
      <c r="O61" s="18">
        <f t="shared" si="8"/>
        <v>82</v>
      </c>
      <c r="P61" s="18">
        <f t="shared" si="9"/>
        <v>410</v>
      </c>
      <c r="Q61" s="26">
        <f t="shared" si="10"/>
        <v>1.2961501238402542</v>
      </c>
    </row>
    <row r="62" spans="1:17" ht="12">
      <c r="A62" s="108">
        <v>10</v>
      </c>
      <c r="B62" s="105" t="s">
        <v>88</v>
      </c>
      <c r="C62" s="50"/>
      <c r="D62" s="51"/>
      <c r="E62" s="16">
        <f t="shared" si="4"/>
        <v>3.1014138769395094</v>
      </c>
      <c r="F62" s="16">
        <f t="shared" si="2"/>
        <v>31.014138769395093</v>
      </c>
      <c r="G62" s="16">
        <f t="shared" si="5"/>
        <v>12.843</v>
      </c>
      <c r="H62" s="17">
        <v>128.43</v>
      </c>
      <c r="I62" s="18">
        <f t="shared" si="0"/>
        <v>20</v>
      </c>
      <c r="J62" s="19">
        <v>200</v>
      </c>
      <c r="K62" s="33">
        <f t="shared" si="3"/>
        <v>63.265276638765499</v>
      </c>
      <c r="L62" s="75">
        <f t="shared" si="1"/>
        <v>632.65276638765499</v>
      </c>
      <c r="M62" s="81">
        <f t="shared" si="6"/>
        <v>145.2652766387655</v>
      </c>
      <c r="N62" s="78">
        <f t="shared" si="7"/>
        <v>1452.652766387655</v>
      </c>
      <c r="O62" s="18">
        <f t="shared" si="8"/>
        <v>82</v>
      </c>
      <c r="P62" s="18">
        <f t="shared" si="9"/>
        <v>820</v>
      </c>
      <c r="Q62" s="26">
        <f t="shared" si="10"/>
        <v>1.2961296362964907</v>
      </c>
    </row>
    <row r="63" spans="1:17" ht="12">
      <c r="A63" s="108">
        <v>10</v>
      </c>
      <c r="B63" s="105" t="s">
        <v>89</v>
      </c>
      <c r="C63" s="50"/>
      <c r="D63" s="51"/>
      <c r="E63" s="16">
        <f t="shared" si="4"/>
        <v>3.5666259584804356</v>
      </c>
      <c r="F63" s="16">
        <f t="shared" si="2"/>
        <v>35.666259584804358</v>
      </c>
      <c r="G63" s="16">
        <f t="shared" si="5"/>
        <v>12.843</v>
      </c>
      <c r="H63" s="17">
        <v>128.43</v>
      </c>
      <c r="I63" s="18">
        <f t="shared" si="0"/>
        <v>23</v>
      </c>
      <c r="J63" s="19">
        <v>230</v>
      </c>
      <c r="K63" s="33">
        <f t="shared" si="3"/>
        <v>70.82861813458031</v>
      </c>
      <c r="L63" s="75">
        <f t="shared" si="1"/>
        <v>708.28618134580313</v>
      </c>
      <c r="M63" s="81">
        <f t="shared" si="6"/>
        <v>162.82861813458032</v>
      </c>
      <c r="N63" s="78">
        <f t="shared" si="7"/>
        <v>1628.2861813458032</v>
      </c>
      <c r="O63" s="18">
        <f t="shared" si="8"/>
        <v>92.000000000000014</v>
      </c>
      <c r="P63" s="18">
        <f t="shared" si="9"/>
        <v>920.00000000000011</v>
      </c>
      <c r="Q63" s="26">
        <f t="shared" si="10"/>
        <v>1.2989099946181684</v>
      </c>
    </row>
    <row r="64" spans="1:17" ht="12">
      <c r="A64" s="108">
        <v>10</v>
      </c>
      <c r="B64" s="105" t="s">
        <v>90</v>
      </c>
      <c r="C64" s="50"/>
      <c r="D64" s="51"/>
      <c r="E64" s="16">
        <f t="shared" si="4"/>
        <v>3.1014138769395094</v>
      </c>
      <c r="F64" s="16">
        <f t="shared" si="2"/>
        <v>31.014138769395093</v>
      </c>
      <c r="G64" s="16">
        <f t="shared" si="5"/>
        <v>12.843</v>
      </c>
      <c r="H64" s="17">
        <v>128.43</v>
      </c>
      <c r="I64" s="18">
        <f t="shared" si="0"/>
        <v>20</v>
      </c>
      <c r="J64" s="19">
        <v>200</v>
      </c>
      <c r="K64" s="33">
        <f t="shared" si="3"/>
        <v>63.265276638765499</v>
      </c>
      <c r="L64" s="75">
        <f t="shared" si="1"/>
        <v>632.65276638765499</v>
      </c>
      <c r="M64" s="81">
        <f t="shared" si="6"/>
        <v>145.2652766387655</v>
      </c>
      <c r="N64" s="78">
        <f t="shared" si="7"/>
        <v>1452.652766387655</v>
      </c>
      <c r="O64" s="18">
        <f t="shared" si="8"/>
        <v>82</v>
      </c>
      <c r="P64" s="18">
        <f t="shared" si="9"/>
        <v>820</v>
      </c>
      <c r="Q64" s="26">
        <f t="shared" si="10"/>
        <v>1.2961296362964907</v>
      </c>
    </row>
    <row r="65" spans="1:17" ht="12">
      <c r="A65" s="108"/>
      <c r="B65" s="46"/>
      <c r="C65" s="50"/>
      <c r="D65" s="51"/>
      <c r="E65" s="16">
        <f t="shared" si="4"/>
        <v>0</v>
      </c>
      <c r="F65" s="16">
        <f t="shared" si="2"/>
        <v>0</v>
      </c>
      <c r="G65" s="16">
        <f t="shared" si="5"/>
        <v>0</v>
      </c>
      <c r="H65" s="17">
        <f t="shared" ref="H65:H75" si="12">(767.44/864)*A65</f>
        <v>0</v>
      </c>
      <c r="I65" s="18">
        <f t="shared" si="0"/>
        <v>0</v>
      </c>
      <c r="J65" s="19"/>
      <c r="K65" s="33">
        <f t="shared" si="3"/>
        <v>0</v>
      </c>
      <c r="L65" s="75">
        <f t="shared" si="1"/>
        <v>0</v>
      </c>
      <c r="M65" s="81">
        <f t="shared" si="6"/>
        <v>0</v>
      </c>
      <c r="N65" s="78">
        <f t="shared" si="7"/>
        <v>0</v>
      </c>
      <c r="O65" s="18">
        <f t="shared" si="8"/>
        <v>0</v>
      </c>
      <c r="P65" s="18">
        <f t="shared" si="9"/>
        <v>0</v>
      </c>
      <c r="Q65" s="26">
        <f t="shared" si="10"/>
        <v>0</v>
      </c>
    </row>
    <row r="66" spans="1:17" ht="12">
      <c r="A66" s="108">
        <v>25</v>
      </c>
      <c r="B66" s="105" t="s">
        <v>91</v>
      </c>
      <c r="C66" s="50"/>
      <c r="D66" s="51"/>
      <c r="E66" s="16">
        <f t="shared" si="4"/>
        <v>0.15507069384697547</v>
      </c>
      <c r="F66" s="16">
        <f t="shared" si="2"/>
        <v>3.8767673461743866</v>
      </c>
      <c r="G66" s="16">
        <f t="shared" si="5"/>
        <v>5.9075999999999995</v>
      </c>
      <c r="H66" s="17">
        <v>147.69</v>
      </c>
      <c r="I66" s="18">
        <f t="shared" si="0"/>
        <v>1</v>
      </c>
      <c r="J66" s="19">
        <v>25</v>
      </c>
      <c r="K66" s="33">
        <f t="shared" si="3"/>
        <v>8.4287138319382748</v>
      </c>
      <c r="L66" s="75">
        <f t="shared" si="1"/>
        <v>210.71784579845686</v>
      </c>
      <c r="M66" s="81">
        <f t="shared" si="6"/>
        <v>19.428713831938275</v>
      </c>
      <c r="N66" s="78">
        <f t="shared" si="7"/>
        <v>485.71784579845689</v>
      </c>
      <c r="O66" s="18">
        <f t="shared" si="8"/>
        <v>11</v>
      </c>
      <c r="P66" s="18">
        <f t="shared" si="9"/>
        <v>275</v>
      </c>
      <c r="Q66" s="26">
        <f t="shared" si="10"/>
        <v>1.3050626963177405</v>
      </c>
    </row>
    <row r="67" spans="1:17" ht="12">
      <c r="A67" s="108">
        <v>10</v>
      </c>
      <c r="B67" s="105" t="s">
        <v>92</v>
      </c>
      <c r="C67" s="50"/>
      <c r="D67" s="51"/>
      <c r="E67" s="16">
        <f t="shared" si="4"/>
        <v>0.31014138769395094</v>
      </c>
      <c r="F67" s="16">
        <f t="shared" si="2"/>
        <v>3.1014138769395094</v>
      </c>
      <c r="G67" s="16">
        <f t="shared" si="5"/>
        <v>5.9079999999999995</v>
      </c>
      <c r="H67" s="17">
        <v>59.08</v>
      </c>
      <c r="I67" s="18">
        <f t="shared" si="0"/>
        <v>2</v>
      </c>
      <c r="J67" s="19">
        <v>20</v>
      </c>
      <c r="K67" s="33">
        <f t="shared" si="3"/>
        <v>10.95022766387655</v>
      </c>
      <c r="L67" s="75">
        <f t="shared" si="1"/>
        <v>109.50227663876549</v>
      </c>
      <c r="M67" s="81">
        <f t="shared" si="6"/>
        <v>24.95022766387655</v>
      </c>
      <c r="N67" s="78">
        <f t="shared" si="7"/>
        <v>249.50227663876549</v>
      </c>
      <c r="O67" s="18">
        <f t="shared" si="8"/>
        <v>14</v>
      </c>
      <c r="P67" s="18">
        <f t="shared" si="9"/>
        <v>140</v>
      </c>
      <c r="Q67" s="26">
        <f t="shared" si="10"/>
        <v>1.2785122309542725</v>
      </c>
    </row>
    <row r="68" spans="1:17" ht="12">
      <c r="A68" s="108">
        <v>100</v>
      </c>
      <c r="B68" s="105" t="s">
        <v>93</v>
      </c>
      <c r="C68" s="50"/>
      <c r="D68" s="51"/>
      <c r="E68" s="16">
        <f t="shared" si="4"/>
        <v>0.54274742846441415</v>
      </c>
      <c r="F68" s="16">
        <f t="shared" si="2"/>
        <v>54.274742846441413</v>
      </c>
      <c r="G68" s="16">
        <f t="shared" si="5"/>
        <v>5.9074999999999998</v>
      </c>
      <c r="H68" s="17">
        <v>590.75</v>
      </c>
      <c r="I68" s="18">
        <f t="shared" si="0"/>
        <v>3.5</v>
      </c>
      <c r="J68" s="19">
        <v>350</v>
      </c>
      <c r="K68" s="33">
        <f t="shared" si="3"/>
        <v>14.731398411783964</v>
      </c>
      <c r="L68" s="75">
        <f t="shared" si="1"/>
        <v>1473.1398411783964</v>
      </c>
      <c r="M68" s="81">
        <f t="shared" si="6"/>
        <v>33.731398411783964</v>
      </c>
      <c r="N68" s="78">
        <f t="shared" si="7"/>
        <v>3373.1398411783962</v>
      </c>
      <c r="O68" s="18">
        <f t="shared" si="8"/>
        <v>19</v>
      </c>
      <c r="P68" s="18">
        <f t="shared" si="9"/>
        <v>1900</v>
      </c>
      <c r="Q68" s="26">
        <f t="shared" si="10"/>
        <v>1.2897621440203184</v>
      </c>
    </row>
    <row r="69" spans="1:17" ht="12">
      <c r="A69" s="108">
        <v>100</v>
      </c>
      <c r="B69" s="105" t="s">
        <v>94</v>
      </c>
      <c r="C69" s="50"/>
      <c r="D69" s="51"/>
      <c r="E69" s="16">
        <f t="shared" si="4"/>
        <v>0.65129691415729696</v>
      </c>
      <c r="F69" s="16">
        <f t="shared" si="2"/>
        <v>65.129691415729695</v>
      </c>
      <c r="G69" s="16">
        <f t="shared" si="5"/>
        <v>20.676199999999998</v>
      </c>
      <c r="H69" s="17">
        <v>2067.62</v>
      </c>
      <c r="I69" s="18">
        <f t="shared" si="0"/>
        <v>4.2</v>
      </c>
      <c r="J69" s="19">
        <v>420</v>
      </c>
      <c r="K69" s="33">
        <f t="shared" si="3"/>
        <v>31.264878094140755</v>
      </c>
      <c r="L69" s="75">
        <f t="shared" si="1"/>
        <v>3126.4878094140754</v>
      </c>
      <c r="M69" s="81">
        <f t="shared" si="6"/>
        <v>72.264878094140755</v>
      </c>
      <c r="N69" s="78">
        <f t="shared" si="7"/>
        <v>7226.4878094140759</v>
      </c>
      <c r="O69" s="18">
        <f t="shared" si="8"/>
        <v>41</v>
      </c>
      <c r="P69" s="18">
        <f t="shared" si="9"/>
        <v>4100</v>
      </c>
      <c r="Q69" s="26">
        <f t="shared" si="10"/>
        <v>1.3113756553454681</v>
      </c>
    </row>
    <row r="70" spans="1:17">
      <c r="A70" s="15"/>
      <c r="B70" s="46"/>
      <c r="C70" s="50"/>
      <c r="D70" s="51"/>
      <c r="E70" s="16">
        <f t="shared" si="4"/>
        <v>0</v>
      </c>
      <c r="F70" s="16">
        <f t="shared" si="2"/>
        <v>0</v>
      </c>
      <c r="G70" s="16">
        <f t="shared" si="5"/>
        <v>0</v>
      </c>
      <c r="H70" s="17">
        <f t="shared" si="12"/>
        <v>0</v>
      </c>
      <c r="I70" s="18">
        <f t="shared" si="0"/>
        <v>0</v>
      </c>
      <c r="J70" s="19"/>
      <c r="K70" s="33">
        <f t="shared" si="3"/>
        <v>0</v>
      </c>
      <c r="L70" s="75">
        <f t="shared" si="1"/>
        <v>0</v>
      </c>
      <c r="M70" s="81">
        <f t="shared" si="6"/>
        <v>0</v>
      </c>
      <c r="N70" s="78">
        <f t="shared" si="7"/>
        <v>0</v>
      </c>
      <c r="O70" s="18">
        <f t="shared" si="8"/>
        <v>0</v>
      </c>
      <c r="P70" s="18">
        <f t="shared" si="9"/>
        <v>0</v>
      </c>
      <c r="Q70" s="26">
        <f t="shared" si="10"/>
        <v>0</v>
      </c>
    </row>
    <row r="71" spans="1:17">
      <c r="A71" s="15"/>
      <c r="B71" s="46"/>
      <c r="C71" s="50"/>
      <c r="D71" s="51"/>
      <c r="E71" s="16">
        <f t="shared" si="4"/>
        <v>0</v>
      </c>
      <c r="F71" s="16">
        <f t="shared" si="2"/>
        <v>0</v>
      </c>
      <c r="G71" s="16">
        <f t="shared" si="5"/>
        <v>0</v>
      </c>
      <c r="H71" s="17">
        <f t="shared" si="12"/>
        <v>0</v>
      </c>
      <c r="I71" s="18">
        <f t="shared" si="0"/>
        <v>0</v>
      </c>
      <c r="J71" s="19"/>
      <c r="K71" s="33">
        <f t="shared" si="3"/>
        <v>0</v>
      </c>
      <c r="L71" s="75">
        <f t="shared" si="1"/>
        <v>0</v>
      </c>
      <c r="M71" s="81">
        <f t="shared" si="6"/>
        <v>0</v>
      </c>
      <c r="N71" s="78">
        <f t="shared" si="7"/>
        <v>0</v>
      </c>
      <c r="O71" s="18">
        <f t="shared" si="8"/>
        <v>0</v>
      </c>
      <c r="P71" s="18">
        <f t="shared" si="9"/>
        <v>0</v>
      </c>
      <c r="Q71" s="26">
        <f t="shared" si="10"/>
        <v>0</v>
      </c>
    </row>
    <row r="72" spans="1:17">
      <c r="A72" s="15"/>
      <c r="B72" s="46"/>
      <c r="C72" s="50"/>
      <c r="D72" s="51"/>
      <c r="E72" s="16">
        <f t="shared" si="4"/>
        <v>0</v>
      </c>
      <c r="F72" s="16">
        <f t="shared" si="2"/>
        <v>0</v>
      </c>
      <c r="G72" s="16">
        <f t="shared" si="5"/>
        <v>0</v>
      </c>
      <c r="H72" s="17">
        <f t="shared" si="12"/>
        <v>0</v>
      </c>
      <c r="I72" s="18">
        <f t="shared" si="0"/>
        <v>0</v>
      </c>
      <c r="J72" s="19"/>
      <c r="K72" s="33">
        <f t="shared" si="3"/>
        <v>0</v>
      </c>
      <c r="L72" s="75">
        <f t="shared" si="1"/>
        <v>0</v>
      </c>
      <c r="M72" s="81">
        <f t="shared" si="6"/>
        <v>0</v>
      </c>
      <c r="N72" s="78">
        <f t="shared" si="7"/>
        <v>0</v>
      </c>
      <c r="O72" s="18">
        <f t="shared" si="8"/>
        <v>0</v>
      </c>
      <c r="P72" s="18">
        <f t="shared" si="9"/>
        <v>0</v>
      </c>
      <c r="Q72" s="26">
        <f t="shared" si="10"/>
        <v>0</v>
      </c>
    </row>
    <row r="73" spans="1:17">
      <c r="A73" s="15"/>
      <c r="B73" s="82"/>
      <c r="C73" s="50"/>
      <c r="D73" s="51"/>
      <c r="E73" s="16">
        <f t="shared" si="4"/>
        <v>0</v>
      </c>
      <c r="F73" s="16">
        <f t="shared" si="2"/>
        <v>0</v>
      </c>
      <c r="G73" s="16">
        <f t="shared" si="5"/>
        <v>0</v>
      </c>
      <c r="H73" s="17">
        <f t="shared" si="12"/>
        <v>0</v>
      </c>
      <c r="I73" s="18">
        <f t="shared" si="0"/>
        <v>0</v>
      </c>
      <c r="J73" s="19"/>
      <c r="K73" s="33">
        <f t="shared" si="3"/>
        <v>0</v>
      </c>
      <c r="L73" s="75">
        <f t="shared" si="1"/>
        <v>0</v>
      </c>
      <c r="M73" s="81">
        <f t="shared" si="6"/>
        <v>0</v>
      </c>
      <c r="N73" s="78">
        <f t="shared" si="7"/>
        <v>0</v>
      </c>
      <c r="O73" s="18">
        <f t="shared" si="8"/>
        <v>0</v>
      </c>
      <c r="P73" s="18">
        <f t="shared" si="9"/>
        <v>0</v>
      </c>
      <c r="Q73" s="26">
        <f t="shared" si="10"/>
        <v>0</v>
      </c>
    </row>
    <row r="74" spans="1:17">
      <c r="A74" s="15"/>
      <c r="B74" s="46"/>
      <c r="C74" s="50"/>
      <c r="D74" s="51"/>
      <c r="E74" s="16">
        <f t="shared" si="4"/>
        <v>0</v>
      </c>
      <c r="F74" s="16">
        <f t="shared" si="2"/>
        <v>0</v>
      </c>
      <c r="G74" s="35">
        <f t="shared" si="5"/>
        <v>0</v>
      </c>
      <c r="H74" s="17">
        <f t="shared" si="12"/>
        <v>0</v>
      </c>
      <c r="I74" s="18">
        <f t="shared" si="0"/>
        <v>0</v>
      </c>
      <c r="J74" s="19"/>
      <c r="K74" s="33">
        <f t="shared" si="3"/>
        <v>0</v>
      </c>
      <c r="L74" s="75">
        <f t="shared" si="1"/>
        <v>0</v>
      </c>
      <c r="M74" s="81">
        <f t="shared" si="6"/>
        <v>0</v>
      </c>
      <c r="N74" s="78">
        <f t="shared" si="7"/>
        <v>0</v>
      </c>
      <c r="O74" s="18">
        <f t="shared" si="8"/>
        <v>0</v>
      </c>
      <c r="P74" s="18">
        <f t="shared" si="9"/>
        <v>0</v>
      </c>
      <c r="Q74" s="26">
        <f t="shared" si="10"/>
        <v>0</v>
      </c>
    </row>
    <row r="75" spans="1:17">
      <c r="A75" s="15"/>
      <c r="B75" s="46"/>
      <c r="C75" s="50"/>
      <c r="D75" s="51"/>
      <c r="E75" s="16">
        <f t="shared" si="4"/>
        <v>0</v>
      </c>
      <c r="F75" s="16">
        <f t="shared" si="2"/>
        <v>0</v>
      </c>
      <c r="G75" s="35">
        <f t="shared" si="5"/>
        <v>0</v>
      </c>
      <c r="H75" s="17">
        <f t="shared" si="12"/>
        <v>0</v>
      </c>
      <c r="I75" s="18">
        <f t="shared" si="0"/>
        <v>0</v>
      </c>
      <c r="J75" s="19"/>
      <c r="K75" s="33">
        <f t="shared" si="3"/>
        <v>0</v>
      </c>
      <c r="L75" s="75">
        <f t="shared" si="1"/>
        <v>0</v>
      </c>
      <c r="M75" s="81">
        <f t="shared" si="6"/>
        <v>0</v>
      </c>
      <c r="N75" s="78">
        <f t="shared" si="7"/>
        <v>0</v>
      </c>
      <c r="O75" s="18">
        <f t="shared" si="8"/>
        <v>0</v>
      </c>
      <c r="P75" s="18">
        <f t="shared" si="9"/>
        <v>0</v>
      </c>
      <c r="Q75" s="26">
        <f t="shared" si="10"/>
        <v>0</v>
      </c>
    </row>
    <row r="76" spans="1:17">
      <c r="A76" s="15"/>
      <c r="B76" s="46"/>
      <c r="C76" s="50"/>
      <c r="D76" s="51"/>
      <c r="E76" s="16">
        <f t="shared" si="4"/>
        <v>0</v>
      </c>
      <c r="F76" s="16">
        <f t="shared" si="2"/>
        <v>0</v>
      </c>
      <c r="G76" s="16">
        <f t="shared" si="5"/>
        <v>0</v>
      </c>
      <c r="H76" s="17">
        <f>(916.91/332)*A76</f>
        <v>0</v>
      </c>
      <c r="I76" s="18">
        <f t="shared" si="0"/>
        <v>0</v>
      </c>
      <c r="J76" s="19"/>
      <c r="K76" s="33">
        <f t="shared" si="3"/>
        <v>0</v>
      </c>
      <c r="L76" s="75">
        <f t="shared" si="1"/>
        <v>0</v>
      </c>
      <c r="M76" s="81">
        <f t="shared" si="6"/>
        <v>0</v>
      </c>
      <c r="N76" s="78">
        <f t="shared" si="7"/>
        <v>0</v>
      </c>
      <c r="O76" s="18">
        <f t="shared" si="8"/>
        <v>0</v>
      </c>
      <c r="P76" s="18">
        <f t="shared" si="9"/>
        <v>0</v>
      </c>
      <c r="Q76" s="26">
        <f t="shared" si="10"/>
        <v>0</v>
      </c>
    </row>
    <row r="77" spans="1:17">
      <c r="A77" s="15"/>
      <c r="B77" s="46"/>
      <c r="C77" s="50"/>
      <c r="D77" s="51"/>
      <c r="E77" s="16">
        <f t="shared" si="4"/>
        <v>0</v>
      </c>
      <c r="F77" s="16">
        <f t="shared" si="2"/>
        <v>0</v>
      </c>
      <c r="G77" s="16">
        <f t="shared" si="5"/>
        <v>0</v>
      </c>
      <c r="H77" s="17">
        <f t="shared" ref="H77:H101" si="13">(916.91/332)*A77</f>
        <v>0</v>
      </c>
      <c r="I77" s="18">
        <f t="shared" si="0"/>
        <v>0</v>
      </c>
      <c r="J77" s="19"/>
      <c r="K77" s="33">
        <f t="shared" si="3"/>
        <v>0</v>
      </c>
      <c r="L77" s="75">
        <f t="shared" si="1"/>
        <v>0</v>
      </c>
      <c r="M77" s="81">
        <f t="shared" si="6"/>
        <v>0</v>
      </c>
      <c r="N77" s="78">
        <f t="shared" si="7"/>
        <v>0</v>
      </c>
      <c r="O77" s="18">
        <f t="shared" si="8"/>
        <v>0</v>
      </c>
      <c r="P77" s="18">
        <f t="shared" si="9"/>
        <v>0</v>
      </c>
      <c r="Q77" s="26">
        <f t="shared" si="10"/>
        <v>0</v>
      </c>
    </row>
    <row r="78" spans="1:17">
      <c r="A78" s="15"/>
      <c r="B78" s="82"/>
      <c r="C78" s="50"/>
      <c r="D78" s="51"/>
      <c r="E78" s="16">
        <f t="shared" si="4"/>
        <v>0</v>
      </c>
      <c r="F78" s="16">
        <f t="shared" si="2"/>
        <v>0</v>
      </c>
      <c r="G78" s="16">
        <f t="shared" si="5"/>
        <v>0</v>
      </c>
      <c r="H78" s="17">
        <f t="shared" si="13"/>
        <v>0</v>
      </c>
      <c r="I78" s="18">
        <f t="shared" si="0"/>
        <v>0</v>
      </c>
      <c r="J78" s="19"/>
      <c r="K78" s="33">
        <f t="shared" si="3"/>
        <v>0</v>
      </c>
      <c r="L78" s="75">
        <f t="shared" si="1"/>
        <v>0</v>
      </c>
      <c r="M78" s="81">
        <f t="shared" si="6"/>
        <v>0</v>
      </c>
      <c r="N78" s="78">
        <f t="shared" si="7"/>
        <v>0</v>
      </c>
      <c r="O78" s="18">
        <f t="shared" si="8"/>
        <v>0</v>
      </c>
      <c r="P78" s="18">
        <f t="shared" si="9"/>
        <v>0</v>
      </c>
      <c r="Q78" s="26">
        <f t="shared" si="10"/>
        <v>0</v>
      </c>
    </row>
    <row r="79" spans="1:17">
      <c r="A79" s="15"/>
      <c r="B79" s="82"/>
      <c r="C79" s="50"/>
      <c r="D79" s="51"/>
      <c r="E79" s="16">
        <f t="shared" si="4"/>
        <v>0</v>
      </c>
      <c r="F79" s="16">
        <f t="shared" si="2"/>
        <v>0</v>
      </c>
      <c r="G79" s="16">
        <f t="shared" si="5"/>
        <v>0</v>
      </c>
      <c r="H79" s="17">
        <f t="shared" si="13"/>
        <v>0</v>
      </c>
      <c r="I79" s="18">
        <f t="shared" si="0"/>
        <v>0</v>
      </c>
      <c r="J79" s="19"/>
      <c r="K79" s="33">
        <f t="shared" si="3"/>
        <v>0</v>
      </c>
      <c r="L79" s="75">
        <f t="shared" si="1"/>
        <v>0</v>
      </c>
      <c r="M79" s="81">
        <f t="shared" si="6"/>
        <v>0</v>
      </c>
      <c r="N79" s="78">
        <f t="shared" si="7"/>
        <v>0</v>
      </c>
      <c r="O79" s="18">
        <f t="shared" si="8"/>
        <v>0</v>
      </c>
      <c r="P79" s="18">
        <f t="shared" si="9"/>
        <v>0</v>
      </c>
      <c r="Q79" s="26">
        <f t="shared" si="10"/>
        <v>0</v>
      </c>
    </row>
    <row r="80" spans="1:17">
      <c r="A80" s="15"/>
      <c r="B80" s="46"/>
      <c r="C80" s="50"/>
      <c r="D80" s="51"/>
      <c r="E80" s="16">
        <f t="shared" si="4"/>
        <v>0</v>
      </c>
      <c r="F80" s="16">
        <f t="shared" si="2"/>
        <v>0</v>
      </c>
      <c r="G80" s="16">
        <f t="shared" si="5"/>
        <v>0</v>
      </c>
      <c r="H80" s="17">
        <f t="shared" si="13"/>
        <v>0</v>
      </c>
      <c r="I80" s="18">
        <f t="shared" si="0"/>
        <v>0</v>
      </c>
      <c r="J80" s="19"/>
      <c r="K80" s="33">
        <f t="shared" si="3"/>
        <v>0</v>
      </c>
      <c r="L80" s="75">
        <f t="shared" si="1"/>
        <v>0</v>
      </c>
      <c r="M80" s="81">
        <f t="shared" si="6"/>
        <v>0</v>
      </c>
      <c r="N80" s="78">
        <f t="shared" si="7"/>
        <v>0</v>
      </c>
      <c r="O80" s="18">
        <f t="shared" si="8"/>
        <v>0</v>
      </c>
      <c r="P80" s="18">
        <f t="shared" si="9"/>
        <v>0</v>
      </c>
      <c r="Q80" s="26">
        <f t="shared" si="10"/>
        <v>0</v>
      </c>
    </row>
    <row r="81" spans="1:17">
      <c r="A81" s="15"/>
      <c r="B81" s="46"/>
      <c r="C81" s="50"/>
      <c r="D81" s="51"/>
      <c r="E81" s="16">
        <f t="shared" si="4"/>
        <v>0</v>
      </c>
      <c r="F81" s="16">
        <f t="shared" si="2"/>
        <v>0</v>
      </c>
      <c r="G81" s="16">
        <f t="shared" si="5"/>
        <v>0</v>
      </c>
      <c r="H81" s="17">
        <f t="shared" si="13"/>
        <v>0</v>
      </c>
      <c r="I81" s="18">
        <f t="shared" ref="I81:I91" si="14">IF(A81&gt;0,J81/A81,0)</f>
        <v>0</v>
      </c>
      <c r="J81" s="19"/>
      <c r="K81" s="33">
        <f t="shared" si="3"/>
        <v>0</v>
      </c>
      <c r="L81" s="75">
        <f t="shared" ref="L81:L144" si="15">K81*A81</f>
        <v>0</v>
      </c>
      <c r="M81" s="81">
        <f t="shared" si="6"/>
        <v>0</v>
      </c>
      <c r="N81" s="78">
        <f t="shared" si="7"/>
        <v>0</v>
      </c>
      <c r="O81" s="18">
        <f t="shared" si="8"/>
        <v>0</v>
      </c>
      <c r="P81" s="18">
        <f t="shared" si="9"/>
        <v>0</v>
      </c>
      <c r="Q81" s="26">
        <f t="shared" si="10"/>
        <v>0</v>
      </c>
    </row>
    <row r="82" spans="1:17">
      <c r="A82" s="15"/>
      <c r="B82" s="46"/>
      <c r="C82" s="50"/>
      <c r="D82" s="51"/>
      <c r="E82" s="16">
        <f t="shared" ref="E82:E145" si="16">IF(F82&gt;0,F82/A82,0)</f>
        <v>0</v>
      </c>
      <c r="F82" s="16">
        <f t="shared" ref="F82:F145" si="17">IF(A82&gt;0,(((D$6+D$8+D$9+D$10)/D$7)*(J82*D$3))*D$2,0)</f>
        <v>0</v>
      </c>
      <c r="G82" s="16">
        <f t="shared" ref="G82:G145" si="18">IF(H82&gt;0,IF(A82&gt;0,H82/A82,0),0)</f>
        <v>0</v>
      </c>
      <c r="H82" s="17">
        <f t="shared" si="13"/>
        <v>0</v>
      </c>
      <c r="I82" s="18">
        <f t="shared" si="14"/>
        <v>0</v>
      </c>
      <c r="J82" s="19"/>
      <c r="K82" s="33">
        <f t="shared" ref="K82:K145" si="19">IF(A82&gt;0,(J82*D$3*D$2/A82)+E82+G82,0)</f>
        <v>0</v>
      </c>
      <c r="L82" s="75">
        <f t="shared" si="15"/>
        <v>0</v>
      </c>
      <c r="M82" s="81">
        <f t="shared" ref="M82:M145" si="20">ROUND(K82*130%,)+K82</f>
        <v>0</v>
      </c>
      <c r="N82" s="78">
        <f t="shared" ref="N82:N145" si="21">M82*A82</f>
        <v>0</v>
      </c>
      <c r="O82" s="18">
        <f t="shared" ref="O82:O145" si="22">IF(M82&gt;0,M82-K82,0)</f>
        <v>0</v>
      </c>
      <c r="P82" s="18">
        <f t="shared" ref="P82:P145" si="23">IF(M82&gt;0,O82*A82,0)</f>
        <v>0</v>
      </c>
      <c r="Q82" s="26">
        <f t="shared" ref="Q82:Q145" si="24">IF(M82&gt;0,IF(K82&gt;0,(M82-K82)/K82,0),0)</f>
        <v>0</v>
      </c>
    </row>
    <row r="83" spans="1:17">
      <c r="A83" s="15"/>
      <c r="B83" s="46"/>
      <c r="C83" s="50"/>
      <c r="D83" s="51"/>
      <c r="E83" s="16">
        <f t="shared" si="16"/>
        <v>0</v>
      </c>
      <c r="F83" s="16">
        <f t="shared" si="17"/>
        <v>0</v>
      </c>
      <c r="G83" s="16">
        <f t="shared" si="18"/>
        <v>0</v>
      </c>
      <c r="H83" s="17">
        <f t="shared" si="13"/>
        <v>0</v>
      </c>
      <c r="I83" s="18">
        <f t="shared" si="14"/>
        <v>0</v>
      </c>
      <c r="J83" s="19"/>
      <c r="K83" s="33">
        <f t="shared" si="19"/>
        <v>0</v>
      </c>
      <c r="L83" s="75">
        <f t="shared" si="15"/>
        <v>0</v>
      </c>
      <c r="M83" s="81">
        <f t="shared" si="20"/>
        <v>0</v>
      </c>
      <c r="N83" s="78">
        <f t="shared" si="21"/>
        <v>0</v>
      </c>
      <c r="O83" s="18">
        <f t="shared" si="22"/>
        <v>0</v>
      </c>
      <c r="P83" s="18">
        <f t="shared" si="23"/>
        <v>0</v>
      </c>
      <c r="Q83" s="26">
        <f t="shared" si="24"/>
        <v>0</v>
      </c>
    </row>
    <row r="84" spans="1:17">
      <c r="A84" s="15"/>
      <c r="B84" s="46"/>
      <c r="C84" s="50"/>
      <c r="D84" s="51"/>
      <c r="E84" s="16">
        <f t="shared" si="16"/>
        <v>0</v>
      </c>
      <c r="F84" s="16">
        <f t="shared" si="17"/>
        <v>0</v>
      </c>
      <c r="G84" s="16">
        <f t="shared" si="18"/>
        <v>0</v>
      </c>
      <c r="H84" s="17">
        <f t="shared" si="13"/>
        <v>0</v>
      </c>
      <c r="I84" s="18">
        <f t="shared" si="14"/>
        <v>0</v>
      </c>
      <c r="J84" s="19"/>
      <c r="K84" s="33">
        <f t="shared" si="19"/>
        <v>0</v>
      </c>
      <c r="L84" s="75">
        <f t="shared" si="15"/>
        <v>0</v>
      </c>
      <c r="M84" s="81">
        <f t="shared" si="20"/>
        <v>0</v>
      </c>
      <c r="N84" s="78">
        <f t="shared" si="21"/>
        <v>0</v>
      </c>
      <c r="O84" s="18">
        <f t="shared" si="22"/>
        <v>0</v>
      </c>
      <c r="P84" s="18">
        <f t="shared" si="23"/>
        <v>0</v>
      </c>
      <c r="Q84" s="26">
        <f t="shared" si="24"/>
        <v>0</v>
      </c>
    </row>
    <row r="85" spans="1:17">
      <c r="A85" s="15"/>
      <c r="B85" s="46"/>
      <c r="C85" s="50"/>
      <c r="D85" s="51"/>
      <c r="E85" s="16">
        <f t="shared" si="16"/>
        <v>0</v>
      </c>
      <c r="F85" s="16">
        <f t="shared" si="17"/>
        <v>0</v>
      </c>
      <c r="G85" s="16">
        <f t="shared" si="18"/>
        <v>0</v>
      </c>
      <c r="H85" s="17">
        <f t="shared" si="13"/>
        <v>0</v>
      </c>
      <c r="I85" s="18">
        <f t="shared" si="14"/>
        <v>0</v>
      </c>
      <c r="J85" s="19"/>
      <c r="K85" s="33">
        <f t="shared" si="19"/>
        <v>0</v>
      </c>
      <c r="L85" s="75">
        <f t="shared" si="15"/>
        <v>0</v>
      </c>
      <c r="M85" s="81">
        <f t="shared" si="20"/>
        <v>0</v>
      </c>
      <c r="N85" s="78">
        <f t="shared" si="21"/>
        <v>0</v>
      </c>
      <c r="O85" s="18">
        <f t="shared" si="22"/>
        <v>0</v>
      </c>
      <c r="P85" s="18">
        <f t="shared" si="23"/>
        <v>0</v>
      </c>
      <c r="Q85" s="26">
        <f t="shared" si="24"/>
        <v>0</v>
      </c>
    </row>
    <row r="86" spans="1:17">
      <c r="A86" s="15"/>
      <c r="B86" s="82"/>
      <c r="C86" s="50"/>
      <c r="D86" s="51"/>
      <c r="E86" s="16">
        <f t="shared" si="16"/>
        <v>0</v>
      </c>
      <c r="F86" s="16">
        <f t="shared" si="17"/>
        <v>0</v>
      </c>
      <c r="G86" s="16">
        <f t="shared" si="18"/>
        <v>0</v>
      </c>
      <c r="H86" s="17">
        <f t="shared" si="13"/>
        <v>0</v>
      </c>
      <c r="I86" s="18">
        <f t="shared" si="14"/>
        <v>0</v>
      </c>
      <c r="J86" s="19"/>
      <c r="K86" s="33">
        <f t="shared" si="19"/>
        <v>0</v>
      </c>
      <c r="L86" s="75">
        <f t="shared" si="15"/>
        <v>0</v>
      </c>
      <c r="M86" s="81">
        <f t="shared" si="20"/>
        <v>0</v>
      </c>
      <c r="N86" s="78">
        <f t="shared" si="21"/>
        <v>0</v>
      </c>
      <c r="O86" s="18">
        <f t="shared" si="22"/>
        <v>0</v>
      </c>
      <c r="P86" s="18">
        <f t="shared" si="23"/>
        <v>0</v>
      </c>
      <c r="Q86" s="26">
        <f t="shared" si="24"/>
        <v>0</v>
      </c>
    </row>
    <row r="87" spans="1:17">
      <c r="A87" s="15"/>
      <c r="B87" s="46"/>
      <c r="C87" s="50"/>
      <c r="D87" s="51"/>
      <c r="E87" s="16">
        <f t="shared" si="16"/>
        <v>0</v>
      </c>
      <c r="F87" s="16">
        <f t="shared" si="17"/>
        <v>0</v>
      </c>
      <c r="G87" s="16">
        <f t="shared" si="18"/>
        <v>0</v>
      </c>
      <c r="H87" s="17">
        <f t="shared" si="13"/>
        <v>0</v>
      </c>
      <c r="I87" s="18">
        <f t="shared" si="14"/>
        <v>0</v>
      </c>
      <c r="J87" s="19"/>
      <c r="K87" s="33">
        <f t="shared" si="19"/>
        <v>0</v>
      </c>
      <c r="L87" s="75">
        <f t="shared" si="15"/>
        <v>0</v>
      </c>
      <c r="M87" s="81">
        <f t="shared" si="20"/>
        <v>0</v>
      </c>
      <c r="N87" s="78">
        <f t="shared" si="21"/>
        <v>0</v>
      </c>
      <c r="O87" s="18">
        <f t="shared" si="22"/>
        <v>0</v>
      </c>
      <c r="P87" s="18">
        <f t="shared" si="23"/>
        <v>0</v>
      </c>
      <c r="Q87" s="26">
        <f t="shared" si="24"/>
        <v>0</v>
      </c>
    </row>
    <row r="88" spans="1:17">
      <c r="A88" s="15"/>
      <c r="B88" s="46"/>
      <c r="C88" s="50"/>
      <c r="D88" s="51"/>
      <c r="E88" s="16">
        <f t="shared" si="16"/>
        <v>0</v>
      </c>
      <c r="F88" s="16">
        <f t="shared" si="17"/>
        <v>0</v>
      </c>
      <c r="G88" s="16">
        <f t="shared" si="18"/>
        <v>0</v>
      </c>
      <c r="H88" s="17">
        <f t="shared" si="13"/>
        <v>0</v>
      </c>
      <c r="I88" s="18">
        <f t="shared" si="14"/>
        <v>0</v>
      </c>
      <c r="J88" s="19"/>
      <c r="K88" s="33">
        <f t="shared" si="19"/>
        <v>0</v>
      </c>
      <c r="L88" s="75">
        <f t="shared" si="15"/>
        <v>0</v>
      </c>
      <c r="M88" s="81">
        <f t="shared" si="20"/>
        <v>0</v>
      </c>
      <c r="N88" s="78">
        <f t="shared" si="21"/>
        <v>0</v>
      </c>
      <c r="O88" s="18">
        <f t="shared" si="22"/>
        <v>0</v>
      </c>
      <c r="P88" s="18">
        <f t="shared" si="23"/>
        <v>0</v>
      </c>
      <c r="Q88" s="26">
        <f t="shared" si="24"/>
        <v>0</v>
      </c>
    </row>
    <row r="89" spans="1:17">
      <c r="A89" s="15"/>
      <c r="B89" s="46"/>
      <c r="C89" s="50"/>
      <c r="D89" s="51"/>
      <c r="E89" s="16">
        <f t="shared" si="16"/>
        <v>0</v>
      </c>
      <c r="F89" s="16">
        <f t="shared" si="17"/>
        <v>0</v>
      </c>
      <c r="G89" s="16">
        <f t="shared" si="18"/>
        <v>0</v>
      </c>
      <c r="H89" s="17">
        <f t="shared" si="13"/>
        <v>0</v>
      </c>
      <c r="I89" s="18">
        <f t="shared" si="14"/>
        <v>0</v>
      </c>
      <c r="J89" s="19"/>
      <c r="K89" s="33">
        <f t="shared" si="19"/>
        <v>0</v>
      </c>
      <c r="L89" s="75">
        <f t="shared" si="15"/>
        <v>0</v>
      </c>
      <c r="M89" s="81">
        <f t="shared" si="20"/>
        <v>0</v>
      </c>
      <c r="N89" s="78">
        <f t="shared" si="21"/>
        <v>0</v>
      </c>
      <c r="O89" s="18">
        <f t="shared" si="22"/>
        <v>0</v>
      </c>
      <c r="P89" s="18">
        <f t="shared" si="23"/>
        <v>0</v>
      </c>
      <c r="Q89" s="26">
        <f t="shared" si="24"/>
        <v>0</v>
      </c>
    </row>
    <row r="90" spans="1:17">
      <c r="A90" s="15"/>
      <c r="B90" s="46"/>
      <c r="C90" s="50"/>
      <c r="D90" s="51"/>
      <c r="E90" s="16">
        <f t="shared" si="16"/>
        <v>0</v>
      </c>
      <c r="F90" s="16">
        <f t="shared" si="17"/>
        <v>0</v>
      </c>
      <c r="G90" s="16">
        <f t="shared" si="18"/>
        <v>0</v>
      </c>
      <c r="H90" s="17">
        <f t="shared" si="13"/>
        <v>0</v>
      </c>
      <c r="I90" s="18">
        <f t="shared" si="14"/>
        <v>0</v>
      </c>
      <c r="J90" s="19"/>
      <c r="K90" s="33">
        <f t="shared" si="19"/>
        <v>0</v>
      </c>
      <c r="L90" s="75">
        <f t="shared" si="15"/>
        <v>0</v>
      </c>
      <c r="M90" s="81">
        <f t="shared" si="20"/>
        <v>0</v>
      </c>
      <c r="N90" s="78">
        <f t="shared" si="21"/>
        <v>0</v>
      </c>
      <c r="O90" s="18">
        <f t="shared" si="22"/>
        <v>0</v>
      </c>
      <c r="P90" s="18">
        <f t="shared" si="23"/>
        <v>0</v>
      </c>
      <c r="Q90" s="26">
        <f t="shared" si="24"/>
        <v>0</v>
      </c>
    </row>
    <row r="91" spans="1:17">
      <c r="A91" s="15"/>
      <c r="B91" s="46"/>
      <c r="C91" s="50"/>
      <c r="D91" s="51"/>
      <c r="E91" s="16">
        <f t="shared" si="16"/>
        <v>0</v>
      </c>
      <c r="F91" s="16">
        <f t="shared" si="17"/>
        <v>0</v>
      </c>
      <c r="G91" s="16">
        <f t="shared" si="18"/>
        <v>0</v>
      </c>
      <c r="H91" s="17">
        <f t="shared" si="13"/>
        <v>0</v>
      </c>
      <c r="I91" s="18">
        <f t="shared" si="14"/>
        <v>0</v>
      </c>
      <c r="J91" s="19"/>
      <c r="K91" s="33">
        <f t="shared" si="19"/>
        <v>0</v>
      </c>
      <c r="L91" s="75">
        <f t="shared" si="15"/>
        <v>0</v>
      </c>
      <c r="M91" s="81">
        <f t="shared" si="20"/>
        <v>0</v>
      </c>
      <c r="N91" s="78">
        <f t="shared" si="21"/>
        <v>0</v>
      </c>
      <c r="O91" s="18">
        <f t="shared" si="22"/>
        <v>0</v>
      </c>
      <c r="P91" s="18">
        <f t="shared" si="23"/>
        <v>0</v>
      </c>
      <c r="Q91" s="26">
        <f t="shared" si="24"/>
        <v>0</v>
      </c>
    </row>
    <row r="92" spans="1:17">
      <c r="A92" s="15"/>
      <c r="B92" s="46"/>
      <c r="C92" s="50"/>
      <c r="D92" s="51"/>
      <c r="E92" s="16">
        <f t="shared" si="16"/>
        <v>0</v>
      </c>
      <c r="F92" s="16">
        <f t="shared" si="17"/>
        <v>0</v>
      </c>
      <c r="G92" s="16">
        <f t="shared" si="18"/>
        <v>0</v>
      </c>
      <c r="H92" s="17">
        <f t="shared" si="13"/>
        <v>0</v>
      </c>
      <c r="I92" s="18">
        <f t="shared" ref="I92:I144" si="25">IF(A92&gt;0,J92/A92,0)</f>
        <v>0</v>
      </c>
      <c r="J92" s="19"/>
      <c r="K92" s="33">
        <f t="shared" si="19"/>
        <v>0</v>
      </c>
      <c r="L92" s="75">
        <f t="shared" si="15"/>
        <v>0</v>
      </c>
      <c r="M92" s="81">
        <f t="shared" si="20"/>
        <v>0</v>
      </c>
      <c r="N92" s="78">
        <f t="shared" si="21"/>
        <v>0</v>
      </c>
      <c r="O92" s="18">
        <f t="shared" si="22"/>
        <v>0</v>
      </c>
      <c r="P92" s="18">
        <f t="shared" si="23"/>
        <v>0</v>
      </c>
      <c r="Q92" s="26">
        <f t="shared" si="24"/>
        <v>0</v>
      </c>
    </row>
    <row r="93" spans="1:17">
      <c r="A93" s="15"/>
      <c r="B93" s="46"/>
      <c r="C93" s="50"/>
      <c r="D93" s="51"/>
      <c r="E93" s="16">
        <f t="shared" si="16"/>
        <v>0</v>
      </c>
      <c r="F93" s="16">
        <f t="shared" si="17"/>
        <v>0</v>
      </c>
      <c r="G93" s="16">
        <f t="shared" si="18"/>
        <v>0</v>
      </c>
      <c r="H93" s="17">
        <f t="shared" si="13"/>
        <v>0</v>
      </c>
      <c r="I93" s="18">
        <f t="shared" si="25"/>
        <v>0</v>
      </c>
      <c r="J93" s="19"/>
      <c r="K93" s="33">
        <f t="shared" si="19"/>
        <v>0</v>
      </c>
      <c r="L93" s="75">
        <f t="shared" si="15"/>
        <v>0</v>
      </c>
      <c r="M93" s="81">
        <f t="shared" si="20"/>
        <v>0</v>
      </c>
      <c r="N93" s="78">
        <f t="shared" si="21"/>
        <v>0</v>
      </c>
      <c r="O93" s="18">
        <f t="shared" si="22"/>
        <v>0</v>
      </c>
      <c r="P93" s="18">
        <f t="shared" si="23"/>
        <v>0</v>
      </c>
      <c r="Q93" s="26">
        <f t="shared" si="24"/>
        <v>0</v>
      </c>
    </row>
    <row r="94" spans="1:17">
      <c r="A94" s="15"/>
      <c r="B94" s="46"/>
      <c r="C94" s="50"/>
      <c r="D94" s="51"/>
      <c r="E94" s="16">
        <f t="shared" si="16"/>
        <v>0</v>
      </c>
      <c r="F94" s="16">
        <f t="shared" si="17"/>
        <v>0</v>
      </c>
      <c r="G94" s="16">
        <f t="shared" si="18"/>
        <v>0</v>
      </c>
      <c r="H94" s="17">
        <f t="shared" si="13"/>
        <v>0</v>
      </c>
      <c r="I94" s="18">
        <f t="shared" si="25"/>
        <v>0</v>
      </c>
      <c r="J94" s="19"/>
      <c r="K94" s="33">
        <f t="shared" si="19"/>
        <v>0</v>
      </c>
      <c r="L94" s="75">
        <f t="shared" si="15"/>
        <v>0</v>
      </c>
      <c r="M94" s="81">
        <f t="shared" si="20"/>
        <v>0</v>
      </c>
      <c r="N94" s="78">
        <f t="shared" si="21"/>
        <v>0</v>
      </c>
      <c r="O94" s="18">
        <f t="shared" si="22"/>
        <v>0</v>
      </c>
      <c r="P94" s="18">
        <f t="shared" si="23"/>
        <v>0</v>
      </c>
      <c r="Q94" s="26">
        <f t="shared" si="24"/>
        <v>0</v>
      </c>
    </row>
    <row r="95" spans="1:17">
      <c r="A95" s="15"/>
      <c r="B95" s="46"/>
      <c r="C95" s="50"/>
      <c r="D95" s="51"/>
      <c r="E95" s="16">
        <f t="shared" si="16"/>
        <v>0</v>
      </c>
      <c r="F95" s="16">
        <f t="shared" si="17"/>
        <v>0</v>
      </c>
      <c r="G95" s="16">
        <f t="shared" si="18"/>
        <v>0</v>
      </c>
      <c r="H95" s="17">
        <f t="shared" si="13"/>
        <v>0</v>
      </c>
      <c r="I95" s="18">
        <f t="shared" si="25"/>
        <v>0</v>
      </c>
      <c r="J95" s="19"/>
      <c r="K95" s="33">
        <f t="shared" si="19"/>
        <v>0</v>
      </c>
      <c r="L95" s="75">
        <f t="shared" si="15"/>
        <v>0</v>
      </c>
      <c r="M95" s="81">
        <f t="shared" si="20"/>
        <v>0</v>
      </c>
      <c r="N95" s="78">
        <f t="shared" si="21"/>
        <v>0</v>
      </c>
      <c r="O95" s="18">
        <f t="shared" si="22"/>
        <v>0</v>
      </c>
      <c r="P95" s="18">
        <f t="shared" si="23"/>
        <v>0</v>
      </c>
      <c r="Q95" s="26">
        <f t="shared" si="24"/>
        <v>0</v>
      </c>
    </row>
    <row r="96" spans="1:17">
      <c r="A96" s="15"/>
      <c r="B96" s="46"/>
      <c r="C96" s="50"/>
      <c r="D96" s="51"/>
      <c r="E96" s="16">
        <f t="shared" si="16"/>
        <v>0</v>
      </c>
      <c r="F96" s="16">
        <f t="shared" si="17"/>
        <v>0</v>
      </c>
      <c r="G96" s="16">
        <f t="shared" si="18"/>
        <v>0</v>
      </c>
      <c r="H96" s="17">
        <f t="shared" si="13"/>
        <v>0</v>
      </c>
      <c r="I96" s="18">
        <f t="shared" si="25"/>
        <v>0</v>
      </c>
      <c r="J96" s="19"/>
      <c r="K96" s="33">
        <f t="shared" si="19"/>
        <v>0</v>
      </c>
      <c r="L96" s="75">
        <f t="shared" si="15"/>
        <v>0</v>
      </c>
      <c r="M96" s="81">
        <f t="shared" si="20"/>
        <v>0</v>
      </c>
      <c r="N96" s="78">
        <f t="shared" si="21"/>
        <v>0</v>
      </c>
      <c r="O96" s="18">
        <f t="shared" si="22"/>
        <v>0</v>
      </c>
      <c r="P96" s="18">
        <f t="shared" si="23"/>
        <v>0</v>
      </c>
      <c r="Q96" s="26">
        <f t="shared" si="24"/>
        <v>0</v>
      </c>
    </row>
    <row r="97" spans="1:17">
      <c r="A97" s="15"/>
      <c r="B97" s="46"/>
      <c r="C97" s="50"/>
      <c r="D97" s="51"/>
      <c r="E97" s="16">
        <f t="shared" si="16"/>
        <v>0</v>
      </c>
      <c r="F97" s="16">
        <f t="shared" si="17"/>
        <v>0</v>
      </c>
      <c r="G97" s="16">
        <f t="shared" si="18"/>
        <v>0</v>
      </c>
      <c r="H97" s="17">
        <f t="shared" si="13"/>
        <v>0</v>
      </c>
      <c r="I97" s="18">
        <f t="shared" si="25"/>
        <v>0</v>
      </c>
      <c r="J97" s="19"/>
      <c r="K97" s="33">
        <f t="shared" si="19"/>
        <v>0</v>
      </c>
      <c r="L97" s="75">
        <f t="shared" si="15"/>
        <v>0</v>
      </c>
      <c r="M97" s="81">
        <f t="shared" si="20"/>
        <v>0</v>
      </c>
      <c r="N97" s="78">
        <f t="shared" si="21"/>
        <v>0</v>
      </c>
      <c r="O97" s="18">
        <f t="shared" si="22"/>
        <v>0</v>
      </c>
      <c r="P97" s="18">
        <f t="shared" si="23"/>
        <v>0</v>
      </c>
      <c r="Q97" s="26">
        <f t="shared" si="24"/>
        <v>0</v>
      </c>
    </row>
    <row r="98" spans="1:17">
      <c r="A98" s="15"/>
      <c r="B98" s="46"/>
      <c r="C98" s="50"/>
      <c r="D98" s="51"/>
      <c r="E98" s="16">
        <f t="shared" si="16"/>
        <v>0</v>
      </c>
      <c r="F98" s="16">
        <f t="shared" si="17"/>
        <v>0</v>
      </c>
      <c r="G98" s="16">
        <f t="shared" si="18"/>
        <v>0</v>
      </c>
      <c r="H98" s="17">
        <f t="shared" si="13"/>
        <v>0</v>
      </c>
      <c r="I98" s="18">
        <f t="shared" si="25"/>
        <v>0</v>
      </c>
      <c r="J98" s="19"/>
      <c r="K98" s="33">
        <f t="shared" si="19"/>
        <v>0</v>
      </c>
      <c r="L98" s="75">
        <f t="shared" si="15"/>
        <v>0</v>
      </c>
      <c r="M98" s="81">
        <f t="shared" si="20"/>
        <v>0</v>
      </c>
      <c r="N98" s="78">
        <f t="shared" si="21"/>
        <v>0</v>
      </c>
      <c r="O98" s="18">
        <f t="shared" si="22"/>
        <v>0</v>
      </c>
      <c r="P98" s="18">
        <f t="shared" si="23"/>
        <v>0</v>
      </c>
      <c r="Q98" s="26">
        <f t="shared" si="24"/>
        <v>0</v>
      </c>
    </row>
    <row r="99" spans="1:17">
      <c r="A99" s="15"/>
      <c r="B99" s="46"/>
      <c r="C99" s="50"/>
      <c r="D99" s="51"/>
      <c r="E99" s="16">
        <f t="shared" si="16"/>
        <v>0</v>
      </c>
      <c r="F99" s="16">
        <f t="shared" si="17"/>
        <v>0</v>
      </c>
      <c r="G99" s="16">
        <f t="shared" si="18"/>
        <v>0</v>
      </c>
      <c r="H99" s="17">
        <f t="shared" si="13"/>
        <v>0</v>
      </c>
      <c r="I99" s="18">
        <f t="shared" si="25"/>
        <v>0</v>
      </c>
      <c r="J99" s="19"/>
      <c r="K99" s="33">
        <f t="shared" si="19"/>
        <v>0</v>
      </c>
      <c r="L99" s="75">
        <f t="shared" si="15"/>
        <v>0</v>
      </c>
      <c r="M99" s="81">
        <f t="shared" si="20"/>
        <v>0</v>
      </c>
      <c r="N99" s="78">
        <f t="shared" si="21"/>
        <v>0</v>
      </c>
      <c r="O99" s="18">
        <f t="shared" si="22"/>
        <v>0</v>
      </c>
      <c r="P99" s="18">
        <f t="shared" si="23"/>
        <v>0</v>
      </c>
      <c r="Q99" s="26">
        <f t="shared" si="24"/>
        <v>0</v>
      </c>
    </row>
    <row r="100" spans="1:17">
      <c r="A100" s="15"/>
      <c r="B100" s="46"/>
      <c r="C100" s="50"/>
      <c r="D100" s="51"/>
      <c r="E100" s="16">
        <f t="shared" si="16"/>
        <v>0</v>
      </c>
      <c r="F100" s="16">
        <f t="shared" si="17"/>
        <v>0</v>
      </c>
      <c r="G100" s="16">
        <f t="shared" si="18"/>
        <v>0</v>
      </c>
      <c r="H100" s="17">
        <f t="shared" si="13"/>
        <v>0</v>
      </c>
      <c r="I100" s="18">
        <f t="shared" si="25"/>
        <v>0</v>
      </c>
      <c r="J100" s="19"/>
      <c r="K100" s="33">
        <f t="shared" si="19"/>
        <v>0</v>
      </c>
      <c r="L100" s="75">
        <f t="shared" si="15"/>
        <v>0</v>
      </c>
      <c r="M100" s="81">
        <f t="shared" si="20"/>
        <v>0</v>
      </c>
      <c r="N100" s="78">
        <f t="shared" si="21"/>
        <v>0</v>
      </c>
      <c r="O100" s="18">
        <f t="shared" si="22"/>
        <v>0</v>
      </c>
      <c r="P100" s="18">
        <f t="shared" si="23"/>
        <v>0</v>
      </c>
      <c r="Q100" s="26">
        <f t="shared" si="24"/>
        <v>0</v>
      </c>
    </row>
    <row r="101" spans="1:17">
      <c r="A101" s="15"/>
      <c r="B101" s="46"/>
      <c r="C101" s="50"/>
      <c r="D101" s="51"/>
      <c r="E101" s="16">
        <f t="shared" si="16"/>
        <v>0</v>
      </c>
      <c r="F101" s="16">
        <f t="shared" si="17"/>
        <v>0</v>
      </c>
      <c r="G101" s="16">
        <f t="shared" si="18"/>
        <v>0</v>
      </c>
      <c r="H101" s="17">
        <f t="shared" si="13"/>
        <v>0</v>
      </c>
      <c r="I101" s="18">
        <f t="shared" si="25"/>
        <v>0</v>
      </c>
      <c r="J101" s="19"/>
      <c r="K101" s="33">
        <f t="shared" si="19"/>
        <v>0</v>
      </c>
      <c r="L101" s="75">
        <f t="shared" si="15"/>
        <v>0</v>
      </c>
      <c r="M101" s="81">
        <f t="shared" si="20"/>
        <v>0</v>
      </c>
      <c r="N101" s="78">
        <f t="shared" si="21"/>
        <v>0</v>
      </c>
      <c r="O101" s="18">
        <f t="shared" si="22"/>
        <v>0</v>
      </c>
      <c r="P101" s="18">
        <f t="shared" si="23"/>
        <v>0</v>
      </c>
      <c r="Q101" s="26">
        <f t="shared" si="24"/>
        <v>0</v>
      </c>
    </row>
    <row r="102" spans="1:17">
      <c r="A102" s="15"/>
      <c r="B102" s="82"/>
      <c r="C102" s="50"/>
      <c r="D102" s="51"/>
      <c r="E102" s="16">
        <f t="shared" si="16"/>
        <v>0</v>
      </c>
      <c r="F102" s="16">
        <f t="shared" si="17"/>
        <v>0</v>
      </c>
      <c r="G102" s="16">
        <f t="shared" si="18"/>
        <v>0</v>
      </c>
      <c r="H102" s="17">
        <f t="shared" ref="H102:H106" si="26">(767.44/864)*A102</f>
        <v>0</v>
      </c>
      <c r="I102" s="18">
        <f t="shared" si="25"/>
        <v>0</v>
      </c>
      <c r="J102" s="19"/>
      <c r="K102" s="33">
        <f t="shared" si="19"/>
        <v>0</v>
      </c>
      <c r="L102" s="75">
        <f t="shared" si="15"/>
        <v>0</v>
      </c>
      <c r="M102" s="81">
        <f t="shared" si="20"/>
        <v>0</v>
      </c>
      <c r="N102" s="78">
        <f t="shared" si="21"/>
        <v>0</v>
      </c>
      <c r="O102" s="18">
        <f t="shared" si="22"/>
        <v>0</v>
      </c>
      <c r="P102" s="18">
        <f t="shared" si="23"/>
        <v>0</v>
      </c>
      <c r="Q102" s="26">
        <f t="shared" si="24"/>
        <v>0</v>
      </c>
    </row>
    <row r="103" spans="1:17">
      <c r="A103" s="15"/>
      <c r="B103" s="82"/>
      <c r="C103" s="50"/>
      <c r="D103" s="51"/>
      <c r="E103" s="16">
        <f t="shared" si="16"/>
        <v>0</v>
      </c>
      <c r="F103" s="16">
        <f t="shared" si="17"/>
        <v>0</v>
      </c>
      <c r="G103" s="16">
        <f t="shared" si="18"/>
        <v>0</v>
      </c>
      <c r="H103" s="17">
        <f t="shared" si="26"/>
        <v>0</v>
      </c>
      <c r="I103" s="18">
        <f t="shared" si="25"/>
        <v>0</v>
      </c>
      <c r="J103" s="19"/>
      <c r="K103" s="33">
        <f t="shared" si="19"/>
        <v>0</v>
      </c>
      <c r="L103" s="75">
        <f t="shared" si="15"/>
        <v>0</v>
      </c>
      <c r="M103" s="81">
        <f t="shared" si="20"/>
        <v>0</v>
      </c>
      <c r="N103" s="78">
        <f t="shared" si="21"/>
        <v>0</v>
      </c>
      <c r="O103" s="18">
        <f t="shared" si="22"/>
        <v>0</v>
      </c>
      <c r="P103" s="18">
        <f t="shared" si="23"/>
        <v>0</v>
      </c>
      <c r="Q103" s="26">
        <f t="shared" si="24"/>
        <v>0</v>
      </c>
    </row>
    <row r="104" spans="1:17">
      <c r="A104" s="15"/>
      <c r="B104" s="82"/>
      <c r="C104" s="50"/>
      <c r="D104" s="51"/>
      <c r="E104" s="16">
        <f t="shared" si="16"/>
        <v>0</v>
      </c>
      <c r="F104" s="16">
        <f t="shared" si="17"/>
        <v>0</v>
      </c>
      <c r="G104" s="16">
        <f t="shared" si="18"/>
        <v>0</v>
      </c>
      <c r="H104" s="17">
        <f t="shared" si="26"/>
        <v>0</v>
      </c>
      <c r="I104" s="18">
        <f t="shared" si="25"/>
        <v>0</v>
      </c>
      <c r="J104" s="19"/>
      <c r="K104" s="33">
        <f t="shared" si="19"/>
        <v>0</v>
      </c>
      <c r="L104" s="75">
        <f t="shared" si="15"/>
        <v>0</v>
      </c>
      <c r="M104" s="81">
        <f t="shared" si="20"/>
        <v>0</v>
      </c>
      <c r="N104" s="78">
        <f t="shared" si="21"/>
        <v>0</v>
      </c>
      <c r="O104" s="18">
        <f t="shared" si="22"/>
        <v>0</v>
      </c>
      <c r="P104" s="18">
        <f t="shared" si="23"/>
        <v>0</v>
      </c>
      <c r="Q104" s="26">
        <f t="shared" si="24"/>
        <v>0</v>
      </c>
    </row>
    <row r="105" spans="1:17">
      <c r="A105" s="15"/>
      <c r="B105" s="82"/>
      <c r="C105" s="50"/>
      <c r="D105" s="51"/>
      <c r="E105" s="16">
        <f t="shared" si="16"/>
        <v>0</v>
      </c>
      <c r="F105" s="16">
        <f t="shared" si="17"/>
        <v>0</v>
      </c>
      <c r="G105" s="16">
        <f t="shared" si="18"/>
        <v>0</v>
      </c>
      <c r="H105" s="17">
        <f t="shared" si="26"/>
        <v>0</v>
      </c>
      <c r="I105" s="18">
        <f t="shared" si="25"/>
        <v>0</v>
      </c>
      <c r="J105" s="19"/>
      <c r="K105" s="33">
        <f t="shared" si="19"/>
        <v>0</v>
      </c>
      <c r="L105" s="75">
        <f t="shared" si="15"/>
        <v>0</v>
      </c>
      <c r="M105" s="81">
        <f t="shared" si="20"/>
        <v>0</v>
      </c>
      <c r="N105" s="78">
        <f t="shared" si="21"/>
        <v>0</v>
      </c>
      <c r="O105" s="18">
        <f t="shared" si="22"/>
        <v>0</v>
      </c>
      <c r="P105" s="18">
        <f t="shared" si="23"/>
        <v>0</v>
      </c>
      <c r="Q105" s="26">
        <f t="shared" si="24"/>
        <v>0</v>
      </c>
    </row>
    <row r="106" spans="1:17">
      <c r="A106" s="15"/>
      <c r="B106" s="82"/>
      <c r="C106" s="50"/>
      <c r="D106" s="51"/>
      <c r="E106" s="16">
        <f t="shared" si="16"/>
        <v>0</v>
      </c>
      <c r="F106" s="16">
        <f t="shared" si="17"/>
        <v>0</v>
      </c>
      <c r="G106" s="16">
        <f t="shared" si="18"/>
        <v>0</v>
      </c>
      <c r="H106" s="17">
        <f t="shared" si="26"/>
        <v>0</v>
      </c>
      <c r="I106" s="18">
        <f t="shared" si="25"/>
        <v>0</v>
      </c>
      <c r="J106" s="19"/>
      <c r="K106" s="33">
        <f t="shared" si="19"/>
        <v>0</v>
      </c>
      <c r="L106" s="75">
        <f t="shared" si="15"/>
        <v>0</v>
      </c>
      <c r="M106" s="81">
        <f t="shared" si="20"/>
        <v>0</v>
      </c>
      <c r="N106" s="78">
        <f t="shared" si="21"/>
        <v>0</v>
      </c>
      <c r="O106" s="18">
        <f t="shared" si="22"/>
        <v>0</v>
      </c>
      <c r="P106" s="18">
        <f t="shared" si="23"/>
        <v>0</v>
      </c>
      <c r="Q106" s="26">
        <f t="shared" si="24"/>
        <v>0</v>
      </c>
    </row>
    <row r="107" spans="1:17">
      <c r="A107" s="15"/>
      <c r="B107" s="46"/>
      <c r="C107" s="50"/>
      <c r="D107" s="51"/>
      <c r="E107" s="16">
        <f t="shared" si="16"/>
        <v>0</v>
      </c>
      <c r="F107" s="16">
        <f t="shared" si="17"/>
        <v>0</v>
      </c>
      <c r="G107" s="16">
        <f t="shared" si="18"/>
        <v>0</v>
      </c>
      <c r="H107" s="17">
        <f>(465.11/250)*A107</f>
        <v>0</v>
      </c>
      <c r="I107" s="18">
        <f t="shared" si="25"/>
        <v>0</v>
      </c>
      <c r="J107" s="19"/>
      <c r="K107" s="33">
        <f t="shared" si="19"/>
        <v>0</v>
      </c>
      <c r="L107" s="75">
        <f t="shared" si="15"/>
        <v>0</v>
      </c>
      <c r="M107" s="81">
        <f t="shared" si="20"/>
        <v>0</v>
      </c>
      <c r="N107" s="78">
        <f t="shared" si="21"/>
        <v>0</v>
      </c>
      <c r="O107" s="18">
        <f t="shared" si="22"/>
        <v>0</v>
      </c>
      <c r="P107" s="18">
        <f t="shared" si="23"/>
        <v>0</v>
      </c>
      <c r="Q107" s="26">
        <f t="shared" si="24"/>
        <v>0</v>
      </c>
    </row>
    <row r="108" spans="1:17">
      <c r="A108" s="15"/>
      <c r="B108" s="46"/>
      <c r="C108" s="50"/>
      <c r="D108" s="51"/>
      <c r="E108" s="16">
        <f t="shared" si="16"/>
        <v>0</v>
      </c>
      <c r="F108" s="16">
        <f t="shared" si="17"/>
        <v>0</v>
      </c>
      <c r="G108" s="16">
        <f t="shared" si="18"/>
        <v>0</v>
      </c>
      <c r="H108" s="17">
        <f t="shared" ref="H108:H109" si="27">(465.11/250)*A108</f>
        <v>0</v>
      </c>
      <c r="I108" s="18">
        <f t="shared" si="25"/>
        <v>0</v>
      </c>
      <c r="J108" s="19"/>
      <c r="K108" s="33">
        <f t="shared" si="19"/>
        <v>0</v>
      </c>
      <c r="L108" s="75">
        <f t="shared" si="15"/>
        <v>0</v>
      </c>
      <c r="M108" s="81">
        <f t="shared" si="20"/>
        <v>0</v>
      </c>
      <c r="N108" s="78">
        <f t="shared" si="21"/>
        <v>0</v>
      </c>
      <c r="O108" s="18">
        <f t="shared" si="22"/>
        <v>0</v>
      </c>
      <c r="P108" s="18">
        <f t="shared" si="23"/>
        <v>0</v>
      </c>
      <c r="Q108" s="26">
        <f t="shared" si="24"/>
        <v>0</v>
      </c>
    </row>
    <row r="109" spans="1:17">
      <c r="A109" s="15"/>
      <c r="B109" s="82"/>
      <c r="C109" s="50"/>
      <c r="D109" s="51"/>
      <c r="E109" s="16">
        <f t="shared" si="16"/>
        <v>0</v>
      </c>
      <c r="F109" s="16">
        <f t="shared" si="17"/>
        <v>0</v>
      </c>
      <c r="G109" s="16">
        <f t="shared" si="18"/>
        <v>0</v>
      </c>
      <c r="H109" s="17">
        <f t="shared" si="27"/>
        <v>0</v>
      </c>
      <c r="I109" s="18">
        <f t="shared" si="25"/>
        <v>0</v>
      </c>
      <c r="J109" s="19"/>
      <c r="K109" s="33">
        <f t="shared" si="19"/>
        <v>0</v>
      </c>
      <c r="L109" s="75">
        <f t="shared" si="15"/>
        <v>0</v>
      </c>
      <c r="M109" s="81">
        <f t="shared" si="20"/>
        <v>0</v>
      </c>
      <c r="N109" s="78">
        <f t="shared" si="21"/>
        <v>0</v>
      </c>
      <c r="O109" s="18">
        <f t="shared" si="22"/>
        <v>0</v>
      </c>
      <c r="P109" s="18">
        <f t="shared" si="23"/>
        <v>0</v>
      </c>
      <c r="Q109" s="26">
        <f t="shared" si="24"/>
        <v>0</v>
      </c>
    </row>
    <row r="110" spans="1:17">
      <c r="A110" s="15"/>
      <c r="B110" s="46"/>
      <c r="C110" s="50"/>
      <c r="D110" s="51"/>
      <c r="E110" s="16">
        <f t="shared" si="16"/>
        <v>0</v>
      </c>
      <c r="F110" s="16">
        <f t="shared" si="17"/>
        <v>0</v>
      </c>
      <c r="G110" s="16">
        <f t="shared" si="18"/>
        <v>0</v>
      </c>
      <c r="H110" s="17">
        <f>(940.17/283)*A110</f>
        <v>0</v>
      </c>
      <c r="I110" s="18">
        <f t="shared" si="25"/>
        <v>0</v>
      </c>
      <c r="J110" s="19"/>
      <c r="K110" s="33">
        <f t="shared" si="19"/>
        <v>0</v>
      </c>
      <c r="L110" s="75">
        <f t="shared" si="15"/>
        <v>0</v>
      </c>
      <c r="M110" s="81">
        <f t="shared" si="20"/>
        <v>0</v>
      </c>
      <c r="N110" s="78">
        <f t="shared" si="21"/>
        <v>0</v>
      </c>
      <c r="O110" s="18">
        <f t="shared" si="22"/>
        <v>0</v>
      </c>
      <c r="P110" s="18">
        <f t="shared" si="23"/>
        <v>0</v>
      </c>
      <c r="Q110" s="26">
        <f t="shared" si="24"/>
        <v>0</v>
      </c>
    </row>
    <row r="111" spans="1:17">
      <c r="A111" s="15"/>
      <c r="B111" s="46"/>
      <c r="C111" s="50"/>
      <c r="D111" s="51"/>
      <c r="E111" s="16">
        <f t="shared" si="16"/>
        <v>0</v>
      </c>
      <c r="F111" s="16">
        <f t="shared" si="17"/>
        <v>0</v>
      </c>
      <c r="G111" s="16">
        <f t="shared" si="18"/>
        <v>0</v>
      </c>
      <c r="H111" s="17">
        <f t="shared" ref="H111:H133" si="28">(940.17/283)*A111</f>
        <v>0</v>
      </c>
      <c r="I111" s="18">
        <f t="shared" si="25"/>
        <v>0</v>
      </c>
      <c r="J111" s="19"/>
      <c r="K111" s="33">
        <f t="shared" si="19"/>
        <v>0</v>
      </c>
      <c r="L111" s="75">
        <f t="shared" si="15"/>
        <v>0</v>
      </c>
      <c r="M111" s="81">
        <f t="shared" si="20"/>
        <v>0</v>
      </c>
      <c r="N111" s="78">
        <f t="shared" si="21"/>
        <v>0</v>
      </c>
      <c r="O111" s="18">
        <f t="shared" si="22"/>
        <v>0</v>
      </c>
      <c r="P111" s="18">
        <f t="shared" si="23"/>
        <v>0</v>
      </c>
      <c r="Q111" s="26">
        <f t="shared" si="24"/>
        <v>0</v>
      </c>
    </row>
    <row r="112" spans="1:17">
      <c r="A112" s="15"/>
      <c r="B112" s="46"/>
      <c r="C112" s="50"/>
      <c r="D112" s="51"/>
      <c r="E112" s="16">
        <f t="shared" si="16"/>
        <v>0</v>
      </c>
      <c r="F112" s="16">
        <f t="shared" si="17"/>
        <v>0</v>
      </c>
      <c r="G112" s="16">
        <f t="shared" si="18"/>
        <v>0</v>
      </c>
      <c r="H112" s="17">
        <f t="shared" si="28"/>
        <v>0</v>
      </c>
      <c r="I112" s="18">
        <f t="shared" si="25"/>
        <v>0</v>
      </c>
      <c r="J112" s="19"/>
      <c r="K112" s="33">
        <f t="shared" si="19"/>
        <v>0</v>
      </c>
      <c r="L112" s="75">
        <f t="shared" si="15"/>
        <v>0</v>
      </c>
      <c r="M112" s="81">
        <f t="shared" si="20"/>
        <v>0</v>
      </c>
      <c r="N112" s="78">
        <f t="shared" si="21"/>
        <v>0</v>
      </c>
      <c r="O112" s="18">
        <f t="shared" si="22"/>
        <v>0</v>
      </c>
      <c r="P112" s="18">
        <f t="shared" si="23"/>
        <v>0</v>
      </c>
      <c r="Q112" s="26">
        <f t="shared" si="24"/>
        <v>0</v>
      </c>
    </row>
    <row r="113" spans="1:17">
      <c r="A113" s="15"/>
      <c r="B113" s="46"/>
      <c r="C113" s="50"/>
      <c r="D113" s="51"/>
      <c r="E113" s="16">
        <f t="shared" si="16"/>
        <v>0</v>
      </c>
      <c r="F113" s="16">
        <f t="shared" si="17"/>
        <v>0</v>
      </c>
      <c r="G113" s="16">
        <f t="shared" si="18"/>
        <v>0</v>
      </c>
      <c r="H113" s="17">
        <f t="shared" si="28"/>
        <v>0</v>
      </c>
      <c r="I113" s="18">
        <f t="shared" si="25"/>
        <v>0</v>
      </c>
      <c r="J113" s="19"/>
      <c r="K113" s="33">
        <f t="shared" si="19"/>
        <v>0</v>
      </c>
      <c r="L113" s="75">
        <f t="shared" si="15"/>
        <v>0</v>
      </c>
      <c r="M113" s="81">
        <f t="shared" si="20"/>
        <v>0</v>
      </c>
      <c r="N113" s="78">
        <f t="shared" si="21"/>
        <v>0</v>
      </c>
      <c r="O113" s="18">
        <f t="shared" si="22"/>
        <v>0</v>
      </c>
      <c r="P113" s="18">
        <f t="shared" si="23"/>
        <v>0</v>
      </c>
      <c r="Q113" s="26">
        <f t="shared" si="24"/>
        <v>0</v>
      </c>
    </row>
    <row r="114" spans="1:17">
      <c r="A114" s="15"/>
      <c r="B114" s="46"/>
      <c r="C114" s="50"/>
      <c r="D114" s="51"/>
      <c r="E114" s="16">
        <f t="shared" si="16"/>
        <v>0</v>
      </c>
      <c r="F114" s="16">
        <f t="shared" si="17"/>
        <v>0</v>
      </c>
      <c r="G114" s="16">
        <f t="shared" si="18"/>
        <v>0</v>
      </c>
      <c r="H114" s="17">
        <f t="shared" si="28"/>
        <v>0</v>
      </c>
      <c r="I114" s="18">
        <f t="shared" si="25"/>
        <v>0</v>
      </c>
      <c r="J114" s="19"/>
      <c r="K114" s="33">
        <f t="shared" si="19"/>
        <v>0</v>
      </c>
      <c r="L114" s="75">
        <f t="shared" si="15"/>
        <v>0</v>
      </c>
      <c r="M114" s="81">
        <f t="shared" si="20"/>
        <v>0</v>
      </c>
      <c r="N114" s="78">
        <f t="shared" si="21"/>
        <v>0</v>
      </c>
      <c r="O114" s="18">
        <f t="shared" si="22"/>
        <v>0</v>
      </c>
      <c r="P114" s="18">
        <f t="shared" si="23"/>
        <v>0</v>
      </c>
      <c r="Q114" s="26">
        <f t="shared" si="24"/>
        <v>0</v>
      </c>
    </row>
    <row r="115" spans="1:17">
      <c r="A115" s="15"/>
      <c r="B115" s="46"/>
      <c r="C115" s="50"/>
      <c r="D115" s="51"/>
      <c r="E115" s="16">
        <f t="shared" si="16"/>
        <v>0</v>
      </c>
      <c r="F115" s="16">
        <f t="shared" si="17"/>
        <v>0</v>
      </c>
      <c r="G115" s="16">
        <f t="shared" si="18"/>
        <v>0</v>
      </c>
      <c r="H115" s="17">
        <f t="shared" si="28"/>
        <v>0</v>
      </c>
      <c r="I115" s="18">
        <f t="shared" si="25"/>
        <v>0</v>
      </c>
      <c r="J115" s="19"/>
      <c r="K115" s="33">
        <f t="shared" si="19"/>
        <v>0</v>
      </c>
      <c r="L115" s="75">
        <f t="shared" si="15"/>
        <v>0</v>
      </c>
      <c r="M115" s="81">
        <f t="shared" si="20"/>
        <v>0</v>
      </c>
      <c r="N115" s="78">
        <f t="shared" si="21"/>
        <v>0</v>
      </c>
      <c r="O115" s="18">
        <f t="shared" si="22"/>
        <v>0</v>
      </c>
      <c r="P115" s="18">
        <f t="shared" si="23"/>
        <v>0</v>
      </c>
      <c r="Q115" s="26">
        <f t="shared" si="24"/>
        <v>0</v>
      </c>
    </row>
    <row r="116" spans="1:17">
      <c r="A116" s="15"/>
      <c r="B116" s="82"/>
      <c r="C116" s="50"/>
      <c r="D116" s="51"/>
      <c r="E116" s="16">
        <f t="shared" si="16"/>
        <v>0</v>
      </c>
      <c r="F116" s="16">
        <f t="shared" si="17"/>
        <v>0</v>
      </c>
      <c r="G116" s="16">
        <f t="shared" si="18"/>
        <v>0</v>
      </c>
      <c r="H116" s="17">
        <f t="shared" si="28"/>
        <v>0</v>
      </c>
      <c r="I116" s="18">
        <f t="shared" si="25"/>
        <v>0</v>
      </c>
      <c r="J116" s="19"/>
      <c r="K116" s="33">
        <f t="shared" si="19"/>
        <v>0</v>
      </c>
      <c r="L116" s="75">
        <f t="shared" si="15"/>
        <v>0</v>
      </c>
      <c r="M116" s="81">
        <f t="shared" si="20"/>
        <v>0</v>
      </c>
      <c r="N116" s="78">
        <f t="shared" si="21"/>
        <v>0</v>
      </c>
      <c r="O116" s="18">
        <f t="shared" si="22"/>
        <v>0</v>
      </c>
      <c r="P116" s="18">
        <f t="shared" si="23"/>
        <v>0</v>
      </c>
      <c r="Q116" s="26">
        <f t="shared" si="24"/>
        <v>0</v>
      </c>
    </row>
    <row r="117" spans="1:17">
      <c r="A117" s="15"/>
      <c r="B117" s="82"/>
      <c r="C117" s="50"/>
      <c r="D117" s="51"/>
      <c r="E117" s="16">
        <f t="shared" si="16"/>
        <v>0</v>
      </c>
      <c r="F117" s="16">
        <f t="shared" si="17"/>
        <v>0</v>
      </c>
      <c r="G117" s="16">
        <f t="shared" si="18"/>
        <v>0</v>
      </c>
      <c r="H117" s="17">
        <f t="shared" si="28"/>
        <v>0</v>
      </c>
      <c r="I117" s="18">
        <f t="shared" si="25"/>
        <v>0</v>
      </c>
      <c r="J117" s="19"/>
      <c r="K117" s="33">
        <f t="shared" si="19"/>
        <v>0</v>
      </c>
      <c r="L117" s="75">
        <f t="shared" si="15"/>
        <v>0</v>
      </c>
      <c r="M117" s="81">
        <f t="shared" si="20"/>
        <v>0</v>
      </c>
      <c r="N117" s="78">
        <f t="shared" si="21"/>
        <v>0</v>
      </c>
      <c r="O117" s="18">
        <f t="shared" si="22"/>
        <v>0</v>
      </c>
      <c r="P117" s="18">
        <f t="shared" si="23"/>
        <v>0</v>
      </c>
      <c r="Q117" s="26">
        <f t="shared" si="24"/>
        <v>0</v>
      </c>
    </row>
    <row r="118" spans="1:17">
      <c r="A118" s="15"/>
      <c r="B118" s="46"/>
      <c r="C118" s="50"/>
      <c r="D118" s="51"/>
      <c r="E118" s="16">
        <f t="shared" si="16"/>
        <v>0</v>
      </c>
      <c r="F118" s="16">
        <f t="shared" si="17"/>
        <v>0</v>
      </c>
      <c r="G118" s="16">
        <f t="shared" si="18"/>
        <v>0</v>
      </c>
      <c r="H118" s="17">
        <f t="shared" si="28"/>
        <v>0</v>
      </c>
      <c r="I118" s="18">
        <f t="shared" si="25"/>
        <v>0</v>
      </c>
      <c r="J118" s="19"/>
      <c r="K118" s="33">
        <f t="shared" si="19"/>
        <v>0</v>
      </c>
      <c r="L118" s="75">
        <f t="shared" si="15"/>
        <v>0</v>
      </c>
      <c r="M118" s="81">
        <f t="shared" si="20"/>
        <v>0</v>
      </c>
      <c r="N118" s="78">
        <f t="shared" si="21"/>
        <v>0</v>
      </c>
      <c r="O118" s="18">
        <f t="shared" si="22"/>
        <v>0</v>
      </c>
      <c r="P118" s="18">
        <f t="shared" si="23"/>
        <v>0</v>
      </c>
      <c r="Q118" s="26">
        <f t="shared" si="24"/>
        <v>0</v>
      </c>
    </row>
    <row r="119" spans="1:17">
      <c r="A119" s="15"/>
      <c r="B119" s="46"/>
      <c r="C119" s="50"/>
      <c r="D119" s="51"/>
      <c r="E119" s="16">
        <f t="shared" si="16"/>
        <v>0</v>
      </c>
      <c r="F119" s="16">
        <f t="shared" si="17"/>
        <v>0</v>
      </c>
      <c r="G119" s="16">
        <f t="shared" si="18"/>
        <v>0</v>
      </c>
      <c r="H119" s="17">
        <f>(940.17/283)*A119</f>
        <v>0</v>
      </c>
      <c r="I119" s="18">
        <f t="shared" si="25"/>
        <v>0</v>
      </c>
      <c r="J119" s="19"/>
      <c r="K119" s="33">
        <f t="shared" si="19"/>
        <v>0</v>
      </c>
      <c r="L119" s="75">
        <f t="shared" si="15"/>
        <v>0</v>
      </c>
      <c r="M119" s="81">
        <f t="shared" si="20"/>
        <v>0</v>
      </c>
      <c r="N119" s="78">
        <f t="shared" si="21"/>
        <v>0</v>
      </c>
      <c r="O119" s="18">
        <f t="shared" si="22"/>
        <v>0</v>
      </c>
      <c r="P119" s="18">
        <f t="shared" si="23"/>
        <v>0</v>
      </c>
      <c r="Q119" s="26">
        <f t="shared" si="24"/>
        <v>0</v>
      </c>
    </row>
    <row r="120" spans="1:17">
      <c r="A120" s="15"/>
      <c r="B120" s="46"/>
      <c r="C120" s="50"/>
      <c r="D120" s="51"/>
      <c r="E120" s="16">
        <f t="shared" si="16"/>
        <v>0</v>
      </c>
      <c r="F120" s="16">
        <f t="shared" si="17"/>
        <v>0</v>
      </c>
      <c r="G120" s="16">
        <f t="shared" si="18"/>
        <v>0</v>
      </c>
      <c r="H120" s="17">
        <f t="shared" si="28"/>
        <v>0</v>
      </c>
      <c r="I120" s="18">
        <f t="shared" si="25"/>
        <v>0</v>
      </c>
      <c r="J120" s="19"/>
      <c r="K120" s="33">
        <f t="shared" si="19"/>
        <v>0</v>
      </c>
      <c r="L120" s="75">
        <f t="shared" si="15"/>
        <v>0</v>
      </c>
      <c r="M120" s="81">
        <f t="shared" si="20"/>
        <v>0</v>
      </c>
      <c r="N120" s="78">
        <f t="shared" si="21"/>
        <v>0</v>
      </c>
      <c r="O120" s="18">
        <f t="shared" si="22"/>
        <v>0</v>
      </c>
      <c r="P120" s="18">
        <f t="shared" si="23"/>
        <v>0</v>
      </c>
      <c r="Q120" s="26">
        <f t="shared" si="24"/>
        <v>0</v>
      </c>
    </row>
    <row r="121" spans="1:17">
      <c r="A121" s="15"/>
      <c r="B121" s="46"/>
      <c r="C121" s="50"/>
      <c r="D121" s="51"/>
      <c r="E121" s="16">
        <f t="shared" si="16"/>
        <v>0</v>
      </c>
      <c r="F121" s="16">
        <f t="shared" si="17"/>
        <v>0</v>
      </c>
      <c r="G121" s="16">
        <f t="shared" si="18"/>
        <v>0</v>
      </c>
      <c r="H121" s="17">
        <f t="shared" si="28"/>
        <v>0</v>
      </c>
      <c r="I121" s="18">
        <f t="shared" si="25"/>
        <v>0</v>
      </c>
      <c r="J121" s="19"/>
      <c r="K121" s="33">
        <f t="shared" si="19"/>
        <v>0</v>
      </c>
      <c r="L121" s="75">
        <f t="shared" si="15"/>
        <v>0</v>
      </c>
      <c r="M121" s="81">
        <f t="shared" si="20"/>
        <v>0</v>
      </c>
      <c r="N121" s="78">
        <f t="shared" si="21"/>
        <v>0</v>
      </c>
      <c r="O121" s="18">
        <f t="shared" si="22"/>
        <v>0</v>
      </c>
      <c r="P121" s="18">
        <f t="shared" si="23"/>
        <v>0</v>
      </c>
      <c r="Q121" s="26">
        <f t="shared" si="24"/>
        <v>0</v>
      </c>
    </row>
    <row r="122" spans="1:17">
      <c r="A122" s="15"/>
      <c r="B122" s="46"/>
      <c r="C122" s="50"/>
      <c r="D122" s="51"/>
      <c r="E122" s="16">
        <f t="shared" si="16"/>
        <v>0</v>
      </c>
      <c r="F122" s="16">
        <f t="shared" si="17"/>
        <v>0</v>
      </c>
      <c r="G122" s="16">
        <f t="shared" si="18"/>
        <v>0</v>
      </c>
      <c r="H122" s="17">
        <f t="shared" si="28"/>
        <v>0</v>
      </c>
      <c r="I122" s="18">
        <f t="shared" si="25"/>
        <v>0</v>
      </c>
      <c r="J122" s="19"/>
      <c r="K122" s="33">
        <f t="shared" si="19"/>
        <v>0</v>
      </c>
      <c r="L122" s="75">
        <f t="shared" si="15"/>
        <v>0</v>
      </c>
      <c r="M122" s="81">
        <f t="shared" si="20"/>
        <v>0</v>
      </c>
      <c r="N122" s="78">
        <f t="shared" si="21"/>
        <v>0</v>
      </c>
      <c r="O122" s="18">
        <f t="shared" si="22"/>
        <v>0</v>
      </c>
      <c r="P122" s="18">
        <f t="shared" si="23"/>
        <v>0</v>
      </c>
      <c r="Q122" s="26">
        <f t="shared" si="24"/>
        <v>0</v>
      </c>
    </row>
    <row r="123" spans="1:17">
      <c r="A123" s="15"/>
      <c r="B123" s="46"/>
      <c r="C123" s="50"/>
      <c r="D123" s="51"/>
      <c r="E123" s="16">
        <f t="shared" si="16"/>
        <v>0</v>
      </c>
      <c r="F123" s="16">
        <f t="shared" si="17"/>
        <v>0</v>
      </c>
      <c r="G123" s="16">
        <f t="shared" si="18"/>
        <v>0</v>
      </c>
      <c r="H123" s="17">
        <f t="shared" si="28"/>
        <v>0</v>
      </c>
      <c r="I123" s="18">
        <f t="shared" si="25"/>
        <v>0</v>
      </c>
      <c r="J123" s="19"/>
      <c r="K123" s="33">
        <f t="shared" si="19"/>
        <v>0</v>
      </c>
      <c r="L123" s="75">
        <f t="shared" si="15"/>
        <v>0</v>
      </c>
      <c r="M123" s="81">
        <f t="shared" si="20"/>
        <v>0</v>
      </c>
      <c r="N123" s="78">
        <f t="shared" si="21"/>
        <v>0</v>
      </c>
      <c r="O123" s="18">
        <f t="shared" si="22"/>
        <v>0</v>
      </c>
      <c r="P123" s="18">
        <f t="shared" si="23"/>
        <v>0</v>
      </c>
      <c r="Q123" s="26">
        <f t="shared" si="24"/>
        <v>0</v>
      </c>
    </row>
    <row r="124" spans="1:17">
      <c r="A124" s="15"/>
      <c r="B124" s="46"/>
      <c r="C124" s="50"/>
      <c r="D124" s="51"/>
      <c r="E124" s="16">
        <f t="shared" si="16"/>
        <v>0</v>
      </c>
      <c r="F124" s="16">
        <f t="shared" si="17"/>
        <v>0</v>
      </c>
      <c r="G124" s="16">
        <f t="shared" si="18"/>
        <v>0</v>
      </c>
      <c r="H124" s="17">
        <f t="shared" si="28"/>
        <v>0</v>
      </c>
      <c r="I124" s="18">
        <f t="shared" si="25"/>
        <v>0</v>
      </c>
      <c r="J124" s="19"/>
      <c r="K124" s="33">
        <f t="shared" si="19"/>
        <v>0</v>
      </c>
      <c r="L124" s="75">
        <f t="shared" si="15"/>
        <v>0</v>
      </c>
      <c r="M124" s="81">
        <f t="shared" si="20"/>
        <v>0</v>
      </c>
      <c r="N124" s="78">
        <f t="shared" si="21"/>
        <v>0</v>
      </c>
      <c r="O124" s="18">
        <f t="shared" si="22"/>
        <v>0</v>
      </c>
      <c r="P124" s="18">
        <f t="shared" si="23"/>
        <v>0</v>
      </c>
      <c r="Q124" s="26">
        <f t="shared" si="24"/>
        <v>0</v>
      </c>
    </row>
    <row r="125" spans="1:17">
      <c r="A125" s="15"/>
      <c r="B125" s="46"/>
      <c r="C125" s="50"/>
      <c r="D125" s="51"/>
      <c r="E125" s="16">
        <f t="shared" si="16"/>
        <v>0</v>
      </c>
      <c r="F125" s="16">
        <f t="shared" si="17"/>
        <v>0</v>
      </c>
      <c r="G125" s="16">
        <f t="shared" si="18"/>
        <v>0</v>
      </c>
      <c r="H125" s="17">
        <f t="shared" si="28"/>
        <v>0</v>
      </c>
      <c r="I125" s="18">
        <f t="shared" si="25"/>
        <v>0</v>
      </c>
      <c r="J125" s="19"/>
      <c r="K125" s="33">
        <f t="shared" si="19"/>
        <v>0</v>
      </c>
      <c r="L125" s="75">
        <f t="shared" si="15"/>
        <v>0</v>
      </c>
      <c r="M125" s="81">
        <f t="shared" si="20"/>
        <v>0</v>
      </c>
      <c r="N125" s="78">
        <f t="shared" si="21"/>
        <v>0</v>
      </c>
      <c r="O125" s="18">
        <f t="shared" si="22"/>
        <v>0</v>
      </c>
      <c r="P125" s="18">
        <f t="shared" si="23"/>
        <v>0</v>
      </c>
      <c r="Q125" s="26">
        <f t="shared" si="24"/>
        <v>0</v>
      </c>
    </row>
    <row r="126" spans="1:17">
      <c r="A126" s="15"/>
      <c r="B126" s="46"/>
      <c r="C126" s="50"/>
      <c r="D126" s="51"/>
      <c r="E126" s="16">
        <f t="shared" si="16"/>
        <v>0</v>
      </c>
      <c r="F126" s="16">
        <f t="shared" si="17"/>
        <v>0</v>
      </c>
      <c r="G126" s="16">
        <f t="shared" si="18"/>
        <v>0</v>
      </c>
      <c r="H126" s="17">
        <f t="shared" si="28"/>
        <v>0</v>
      </c>
      <c r="I126" s="18">
        <f t="shared" si="25"/>
        <v>0</v>
      </c>
      <c r="J126" s="19"/>
      <c r="K126" s="33">
        <f t="shared" si="19"/>
        <v>0</v>
      </c>
      <c r="L126" s="75">
        <f t="shared" si="15"/>
        <v>0</v>
      </c>
      <c r="M126" s="81">
        <f t="shared" si="20"/>
        <v>0</v>
      </c>
      <c r="N126" s="78">
        <f t="shared" si="21"/>
        <v>0</v>
      </c>
      <c r="O126" s="18">
        <f t="shared" si="22"/>
        <v>0</v>
      </c>
      <c r="P126" s="18">
        <f t="shared" si="23"/>
        <v>0</v>
      </c>
      <c r="Q126" s="26">
        <f t="shared" si="24"/>
        <v>0</v>
      </c>
    </row>
    <row r="127" spans="1:17">
      <c r="A127" s="15"/>
      <c r="B127" s="46"/>
      <c r="C127" s="50"/>
      <c r="D127" s="51"/>
      <c r="E127" s="16">
        <f t="shared" si="16"/>
        <v>0</v>
      </c>
      <c r="F127" s="16">
        <f t="shared" si="17"/>
        <v>0</v>
      </c>
      <c r="G127" s="16">
        <f t="shared" si="18"/>
        <v>0</v>
      </c>
      <c r="H127" s="17">
        <f t="shared" si="28"/>
        <v>0</v>
      </c>
      <c r="I127" s="18">
        <f t="shared" si="25"/>
        <v>0</v>
      </c>
      <c r="J127" s="19"/>
      <c r="K127" s="33">
        <f t="shared" si="19"/>
        <v>0</v>
      </c>
      <c r="L127" s="75">
        <f t="shared" si="15"/>
        <v>0</v>
      </c>
      <c r="M127" s="81">
        <f t="shared" si="20"/>
        <v>0</v>
      </c>
      <c r="N127" s="78">
        <f t="shared" si="21"/>
        <v>0</v>
      </c>
      <c r="O127" s="18">
        <f t="shared" si="22"/>
        <v>0</v>
      </c>
      <c r="P127" s="18">
        <f t="shared" si="23"/>
        <v>0</v>
      </c>
      <c r="Q127" s="26">
        <f t="shared" si="24"/>
        <v>0</v>
      </c>
    </row>
    <row r="128" spans="1:17">
      <c r="A128" s="15"/>
      <c r="B128" s="46"/>
      <c r="C128" s="50"/>
      <c r="D128" s="51"/>
      <c r="E128" s="16">
        <f t="shared" si="16"/>
        <v>0</v>
      </c>
      <c r="F128" s="16">
        <f t="shared" si="17"/>
        <v>0</v>
      </c>
      <c r="G128" s="16">
        <f t="shared" si="18"/>
        <v>0</v>
      </c>
      <c r="H128" s="17">
        <f t="shared" si="28"/>
        <v>0</v>
      </c>
      <c r="I128" s="18">
        <f t="shared" si="25"/>
        <v>0</v>
      </c>
      <c r="J128" s="19"/>
      <c r="K128" s="33">
        <f t="shared" si="19"/>
        <v>0</v>
      </c>
      <c r="L128" s="75">
        <f t="shared" si="15"/>
        <v>0</v>
      </c>
      <c r="M128" s="81">
        <f t="shared" si="20"/>
        <v>0</v>
      </c>
      <c r="N128" s="78">
        <f t="shared" si="21"/>
        <v>0</v>
      </c>
      <c r="O128" s="18">
        <f t="shared" si="22"/>
        <v>0</v>
      </c>
      <c r="P128" s="18">
        <f t="shared" si="23"/>
        <v>0</v>
      </c>
      <c r="Q128" s="26">
        <f t="shared" si="24"/>
        <v>0</v>
      </c>
    </row>
    <row r="129" spans="1:17">
      <c r="A129" s="15"/>
      <c r="B129" s="46"/>
      <c r="C129" s="50"/>
      <c r="D129" s="51"/>
      <c r="E129" s="16">
        <f t="shared" si="16"/>
        <v>0</v>
      </c>
      <c r="F129" s="16">
        <f t="shared" si="17"/>
        <v>0</v>
      </c>
      <c r="G129" s="16">
        <f t="shared" si="18"/>
        <v>0</v>
      </c>
      <c r="H129" s="17">
        <f t="shared" si="28"/>
        <v>0</v>
      </c>
      <c r="I129" s="18">
        <f t="shared" si="25"/>
        <v>0</v>
      </c>
      <c r="J129" s="19"/>
      <c r="K129" s="33">
        <f t="shared" si="19"/>
        <v>0</v>
      </c>
      <c r="L129" s="75">
        <f t="shared" si="15"/>
        <v>0</v>
      </c>
      <c r="M129" s="81">
        <f t="shared" si="20"/>
        <v>0</v>
      </c>
      <c r="N129" s="78">
        <f t="shared" si="21"/>
        <v>0</v>
      </c>
      <c r="O129" s="18">
        <f t="shared" si="22"/>
        <v>0</v>
      </c>
      <c r="P129" s="18">
        <f t="shared" si="23"/>
        <v>0</v>
      </c>
      <c r="Q129" s="26">
        <f t="shared" si="24"/>
        <v>0</v>
      </c>
    </row>
    <row r="130" spans="1:17">
      <c r="A130" s="15"/>
      <c r="B130" s="46"/>
      <c r="C130" s="50"/>
      <c r="D130" s="51"/>
      <c r="E130" s="16">
        <f t="shared" si="16"/>
        <v>0</v>
      </c>
      <c r="F130" s="16">
        <f t="shared" si="17"/>
        <v>0</v>
      </c>
      <c r="G130" s="16">
        <f t="shared" si="18"/>
        <v>0</v>
      </c>
      <c r="H130" s="17">
        <f t="shared" si="28"/>
        <v>0</v>
      </c>
      <c r="I130" s="18">
        <f t="shared" si="25"/>
        <v>0</v>
      </c>
      <c r="J130" s="19"/>
      <c r="K130" s="33">
        <f t="shared" si="19"/>
        <v>0</v>
      </c>
      <c r="L130" s="75">
        <f t="shared" si="15"/>
        <v>0</v>
      </c>
      <c r="M130" s="81">
        <f t="shared" si="20"/>
        <v>0</v>
      </c>
      <c r="N130" s="78">
        <f t="shared" si="21"/>
        <v>0</v>
      </c>
      <c r="O130" s="18">
        <f t="shared" si="22"/>
        <v>0</v>
      </c>
      <c r="P130" s="18">
        <f t="shared" si="23"/>
        <v>0</v>
      </c>
      <c r="Q130" s="26">
        <f t="shared" si="24"/>
        <v>0</v>
      </c>
    </row>
    <row r="131" spans="1:17">
      <c r="A131" s="15"/>
      <c r="B131" s="46"/>
      <c r="C131" s="50"/>
      <c r="D131" s="51"/>
      <c r="E131" s="16">
        <f t="shared" si="16"/>
        <v>0</v>
      </c>
      <c r="F131" s="16">
        <f t="shared" si="17"/>
        <v>0</v>
      </c>
      <c r="G131" s="16">
        <f t="shared" si="18"/>
        <v>0</v>
      </c>
      <c r="H131" s="17">
        <f t="shared" si="28"/>
        <v>0</v>
      </c>
      <c r="I131" s="18">
        <f t="shared" si="25"/>
        <v>0</v>
      </c>
      <c r="J131" s="19"/>
      <c r="K131" s="33">
        <f t="shared" si="19"/>
        <v>0</v>
      </c>
      <c r="L131" s="75">
        <f t="shared" si="15"/>
        <v>0</v>
      </c>
      <c r="M131" s="81">
        <f t="shared" si="20"/>
        <v>0</v>
      </c>
      <c r="N131" s="78">
        <f t="shared" si="21"/>
        <v>0</v>
      </c>
      <c r="O131" s="18">
        <f t="shared" si="22"/>
        <v>0</v>
      </c>
      <c r="P131" s="18">
        <f t="shared" si="23"/>
        <v>0</v>
      </c>
      <c r="Q131" s="26">
        <f t="shared" si="24"/>
        <v>0</v>
      </c>
    </row>
    <row r="132" spans="1:17">
      <c r="A132" s="15"/>
      <c r="B132" s="46"/>
      <c r="C132" s="50"/>
      <c r="D132" s="51"/>
      <c r="E132" s="16">
        <f t="shared" si="16"/>
        <v>0</v>
      </c>
      <c r="F132" s="16">
        <f t="shared" si="17"/>
        <v>0</v>
      </c>
      <c r="G132" s="16">
        <f t="shared" si="18"/>
        <v>0</v>
      </c>
      <c r="H132" s="17">
        <f t="shared" si="28"/>
        <v>0</v>
      </c>
      <c r="I132" s="18">
        <f t="shared" si="25"/>
        <v>0</v>
      </c>
      <c r="J132" s="19"/>
      <c r="K132" s="33">
        <f t="shared" si="19"/>
        <v>0</v>
      </c>
      <c r="L132" s="75">
        <f t="shared" si="15"/>
        <v>0</v>
      </c>
      <c r="M132" s="81">
        <f t="shared" si="20"/>
        <v>0</v>
      </c>
      <c r="N132" s="78">
        <f t="shared" si="21"/>
        <v>0</v>
      </c>
      <c r="O132" s="18">
        <f t="shared" si="22"/>
        <v>0</v>
      </c>
      <c r="P132" s="18">
        <f t="shared" si="23"/>
        <v>0</v>
      </c>
      <c r="Q132" s="26">
        <f t="shared" si="24"/>
        <v>0</v>
      </c>
    </row>
    <row r="133" spans="1:17">
      <c r="A133" s="15"/>
      <c r="B133" s="46"/>
      <c r="C133" s="50"/>
      <c r="D133" s="51"/>
      <c r="E133" s="16">
        <f t="shared" si="16"/>
        <v>0</v>
      </c>
      <c r="F133" s="16">
        <f t="shared" si="17"/>
        <v>0</v>
      </c>
      <c r="G133" s="16">
        <f t="shared" si="18"/>
        <v>0</v>
      </c>
      <c r="H133" s="17">
        <f t="shared" si="28"/>
        <v>0</v>
      </c>
      <c r="I133" s="18">
        <f t="shared" si="25"/>
        <v>0</v>
      </c>
      <c r="J133" s="19"/>
      <c r="K133" s="33">
        <f t="shared" si="19"/>
        <v>0</v>
      </c>
      <c r="L133" s="75">
        <f t="shared" si="15"/>
        <v>0</v>
      </c>
      <c r="M133" s="81">
        <f t="shared" si="20"/>
        <v>0</v>
      </c>
      <c r="N133" s="78">
        <f t="shared" si="21"/>
        <v>0</v>
      </c>
      <c r="O133" s="18">
        <f t="shared" si="22"/>
        <v>0</v>
      </c>
      <c r="P133" s="18">
        <f t="shared" si="23"/>
        <v>0</v>
      </c>
      <c r="Q133" s="26">
        <f t="shared" si="24"/>
        <v>0</v>
      </c>
    </row>
    <row r="134" spans="1:17">
      <c r="A134" s="15"/>
      <c r="B134" s="46"/>
      <c r="C134" s="50"/>
      <c r="D134" s="51"/>
      <c r="E134" s="16">
        <f t="shared" si="16"/>
        <v>0</v>
      </c>
      <c r="F134" s="16">
        <f t="shared" si="17"/>
        <v>0</v>
      </c>
      <c r="G134" s="16">
        <f t="shared" si="18"/>
        <v>0</v>
      </c>
      <c r="H134" s="17">
        <f>(3732.48/551)*A134</f>
        <v>0</v>
      </c>
      <c r="I134" s="18">
        <f t="shared" si="25"/>
        <v>0</v>
      </c>
      <c r="J134" s="19"/>
      <c r="K134" s="33">
        <f t="shared" si="19"/>
        <v>0</v>
      </c>
      <c r="L134" s="75">
        <f t="shared" si="15"/>
        <v>0</v>
      </c>
      <c r="M134" s="81">
        <f t="shared" si="20"/>
        <v>0</v>
      </c>
      <c r="N134" s="78">
        <f t="shared" si="21"/>
        <v>0</v>
      </c>
      <c r="O134" s="18">
        <f t="shared" si="22"/>
        <v>0</v>
      </c>
      <c r="P134" s="18">
        <f t="shared" si="23"/>
        <v>0</v>
      </c>
      <c r="Q134" s="26">
        <f t="shared" si="24"/>
        <v>0</v>
      </c>
    </row>
    <row r="135" spans="1:17">
      <c r="A135" s="15"/>
      <c r="B135" s="46"/>
      <c r="C135" s="50"/>
      <c r="D135" s="51"/>
      <c r="E135" s="16">
        <f t="shared" si="16"/>
        <v>0</v>
      </c>
      <c r="F135" s="16">
        <f t="shared" si="17"/>
        <v>0</v>
      </c>
      <c r="G135" s="16">
        <f t="shared" si="18"/>
        <v>0</v>
      </c>
      <c r="H135" s="17"/>
      <c r="I135" s="18">
        <f t="shared" si="25"/>
        <v>0</v>
      </c>
      <c r="J135" s="19"/>
      <c r="K135" s="33">
        <f t="shared" si="19"/>
        <v>0</v>
      </c>
      <c r="L135" s="75">
        <f t="shared" si="15"/>
        <v>0</v>
      </c>
      <c r="M135" s="81">
        <f t="shared" si="20"/>
        <v>0</v>
      </c>
      <c r="N135" s="78">
        <f t="shared" si="21"/>
        <v>0</v>
      </c>
      <c r="O135" s="18">
        <f t="shared" si="22"/>
        <v>0</v>
      </c>
      <c r="P135" s="18">
        <f t="shared" si="23"/>
        <v>0</v>
      </c>
      <c r="Q135" s="26">
        <f t="shared" si="24"/>
        <v>0</v>
      </c>
    </row>
    <row r="136" spans="1:17">
      <c r="A136" s="15"/>
      <c r="B136" s="46"/>
      <c r="C136" s="50"/>
      <c r="D136" s="51"/>
      <c r="E136" s="16">
        <f t="shared" si="16"/>
        <v>0</v>
      </c>
      <c r="F136" s="16">
        <f t="shared" si="17"/>
        <v>0</v>
      </c>
      <c r="G136" s="16">
        <f t="shared" si="18"/>
        <v>0</v>
      </c>
      <c r="H136" s="17"/>
      <c r="I136" s="18">
        <f t="shared" si="25"/>
        <v>0</v>
      </c>
      <c r="J136" s="19"/>
      <c r="K136" s="33">
        <f t="shared" si="19"/>
        <v>0</v>
      </c>
      <c r="L136" s="75">
        <f t="shared" si="15"/>
        <v>0</v>
      </c>
      <c r="M136" s="81">
        <f t="shared" si="20"/>
        <v>0</v>
      </c>
      <c r="N136" s="78">
        <f t="shared" si="21"/>
        <v>0</v>
      </c>
      <c r="O136" s="18">
        <f t="shared" si="22"/>
        <v>0</v>
      </c>
      <c r="P136" s="18">
        <f t="shared" si="23"/>
        <v>0</v>
      </c>
      <c r="Q136" s="26">
        <f t="shared" si="24"/>
        <v>0</v>
      </c>
    </row>
    <row r="137" spans="1:17">
      <c r="A137" s="15"/>
      <c r="B137" s="46"/>
      <c r="C137" s="50"/>
      <c r="D137" s="51"/>
      <c r="E137" s="16">
        <f t="shared" si="16"/>
        <v>0</v>
      </c>
      <c r="F137" s="16">
        <f t="shared" si="17"/>
        <v>0</v>
      </c>
      <c r="G137" s="16">
        <f t="shared" si="18"/>
        <v>0</v>
      </c>
      <c r="H137" s="17"/>
      <c r="I137" s="18">
        <f t="shared" si="25"/>
        <v>0</v>
      </c>
      <c r="J137" s="19"/>
      <c r="K137" s="33">
        <f t="shared" si="19"/>
        <v>0</v>
      </c>
      <c r="L137" s="75">
        <f t="shared" si="15"/>
        <v>0</v>
      </c>
      <c r="M137" s="81">
        <f t="shared" si="20"/>
        <v>0</v>
      </c>
      <c r="N137" s="78">
        <f t="shared" si="21"/>
        <v>0</v>
      </c>
      <c r="O137" s="18">
        <f t="shared" si="22"/>
        <v>0</v>
      </c>
      <c r="P137" s="18">
        <f t="shared" si="23"/>
        <v>0</v>
      </c>
      <c r="Q137" s="26">
        <f t="shared" si="24"/>
        <v>0</v>
      </c>
    </row>
    <row r="138" spans="1:17">
      <c r="A138" s="15"/>
      <c r="B138" s="46"/>
      <c r="C138" s="50"/>
      <c r="D138" s="51"/>
      <c r="E138" s="16">
        <f t="shared" si="16"/>
        <v>0</v>
      </c>
      <c r="F138" s="16">
        <f t="shared" si="17"/>
        <v>0</v>
      </c>
      <c r="G138" s="16">
        <f t="shared" si="18"/>
        <v>0</v>
      </c>
      <c r="H138" s="17"/>
      <c r="I138" s="18">
        <f t="shared" si="25"/>
        <v>0</v>
      </c>
      <c r="J138" s="19"/>
      <c r="K138" s="33">
        <f t="shared" si="19"/>
        <v>0</v>
      </c>
      <c r="L138" s="75">
        <f t="shared" si="15"/>
        <v>0</v>
      </c>
      <c r="M138" s="81">
        <f t="shared" si="20"/>
        <v>0</v>
      </c>
      <c r="N138" s="78">
        <f t="shared" si="21"/>
        <v>0</v>
      </c>
      <c r="O138" s="18">
        <f t="shared" si="22"/>
        <v>0</v>
      </c>
      <c r="P138" s="18">
        <f t="shared" si="23"/>
        <v>0</v>
      </c>
      <c r="Q138" s="26">
        <f t="shared" si="24"/>
        <v>0</v>
      </c>
    </row>
    <row r="139" spans="1:17">
      <c r="A139" s="15"/>
      <c r="B139" s="46"/>
      <c r="C139" s="50"/>
      <c r="D139" s="51"/>
      <c r="E139" s="16">
        <f t="shared" si="16"/>
        <v>0</v>
      </c>
      <c r="F139" s="16">
        <f t="shared" si="17"/>
        <v>0</v>
      </c>
      <c r="G139" s="16">
        <f t="shared" si="18"/>
        <v>0</v>
      </c>
      <c r="H139" s="17"/>
      <c r="I139" s="18">
        <f t="shared" si="25"/>
        <v>0</v>
      </c>
      <c r="J139" s="19"/>
      <c r="K139" s="33">
        <f t="shared" si="19"/>
        <v>0</v>
      </c>
      <c r="L139" s="75">
        <f t="shared" si="15"/>
        <v>0</v>
      </c>
      <c r="M139" s="81">
        <f t="shared" si="20"/>
        <v>0</v>
      </c>
      <c r="N139" s="78">
        <f t="shared" si="21"/>
        <v>0</v>
      </c>
      <c r="O139" s="18">
        <f t="shared" si="22"/>
        <v>0</v>
      </c>
      <c r="P139" s="18">
        <f t="shared" si="23"/>
        <v>0</v>
      </c>
      <c r="Q139" s="26">
        <f t="shared" si="24"/>
        <v>0</v>
      </c>
    </row>
    <row r="140" spans="1:17">
      <c r="A140" s="15"/>
      <c r="B140" s="46"/>
      <c r="C140" s="50"/>
      <c r="D140" s="51"/>
      <c r="E140" s="16">
        <f t="shared" si="16"/>
        <v>0</v>
      </c>
      <c r="F140" s="16">
        <f t="shared" si="17"/>
        <v>0</v>
      </c>
      <c r="G140" s="16">
        <f t="shared" si="18"/>
        <v>0</v>
      </c>
      <c r="H140" s="17"/>
      <c r="I140" s="18">
        <f t="shared" si="25"/>
        <v>0</v>
      </c>
      <c r="J140" s="19"/>
      <c r="K140" s="33">
        <f t="shared" si="19"/>
        <v>0</v>
      </c>
      <c r="L140" s="75">
        <f t="shared" si="15"/>
        <v>0</v>
      </c>
      <c r="M140" s="81">
        <f t="shared" si="20"/>
        <v>0</v>
      </c>
      <c r="N140" s="78">
        <f t="shared" si="21"/>
        <v>0</v>
      </c>
      <c r="O140" s="18">
        <f t="shared" si="22"/>
        <v>0</v>
      </c>
      <c r="P140" s="18">
        <f t="shared" si="23"/>
        <v>0</v>
      </c>
      <c r="Q140" s="26">
        <f t="shared" si="24"/>
        <v>0</v>
      </c>
    </row>
    <row r="141" spans="1:17">
      <c r="A141" s="15"/>
      <c r="B141" s="46"/>
      <c r="C141" s="50"/>
      <c r="D141" s="51"/>
      <c r="E141" s="16">
        <f t="shared" si="16"/>
        <v>0</v>
      </c>
      <c r="F141" s="16">
        <f t="shared" si="17"/>
        <v>0</v>
      </c>
      <c r="G141" s="16">
        <f t="shared" si="18"/>
        <v>0</v>
      </c>
      <c r="H141" s="17"/>
      <c r="I141" s="18">
        <f t="shared" si="25"/>
        <v>0</v>
      </c>
      <c r="J141" s="19"/>
      <c r="K141" s="33">
        <f t="shared" si="19"/>
        <v>0</v>
      </c>
      <c r="L141" s="75">
        <f t="shared" si="15"/>
        <v>0</v>
      </c>
      <c r="M141" s="81">
        <f t="shared" si="20"/>
        <v>0</v>
      </c>
      <c r="N141" s="78">
        <f t="shared" si="21"/>
        <v>0</v>
      </c>
      <c r="O141" s="18">
        <f t="shared" si="22"/>
        <v>0</v>
      </c>
      <c r="P141" s="18">
        <f t="shared" si="23"/>
        <v>0</v>
      </c>
      <c r="Q141" s="26">
        <f t="shared" si="24"/>
        <v>0</v>
      </c>
    </row>
    <row r="142" spans="1:17">
      <c r="A142" s="15"/>
      <c r="B142" s="46"/>
      <c r="C142" s="50"/>
      <c r="D142" s="51"/>
      <c r="E142" s="16">
        <f t="shared" si="16"/>
        <v>0</v>
      </c>
      <c r="F142" s="16">
        <f t="shared" si="17"/>
        <v>0</v>
      </c>
      <c r="G142" s="16">
        <f t="shared" si="18"/>
        <v>0</v>
      </c>
      <c r="H142" s="17"/>
      <c r="I142" s="18">
        <f t="shared" si="25"/>
        <v>0</v>
      </c>
      <c r="J142" s="19"/>
      <c r="K142" s="33">
        <f t="shared" si="19"/>
        <v>0</v>
      </c>
      <c r="L142" s="75">
        <f t="shared" si="15"/>
        <v>0</v>
      </c>
      <c r="M142" s="81">
        <f t="shared" si="20"/>
        <v>0</v>
      </c>
      <c r="N142" s="78">
        <f t="shared" si="21"/>
        <v>0</v>
      </c>
      <c r="O142" s="18">
        <f t="shared" si="22"/>
        <v>0</v>
      </c>
      <c r="P142" s="18">
        <f t="shared" si="23"/>
        <v>0</v>
      </c>
      <c r="Q142" s="26">
        <f t="shared" si="24"/>
        <v>0</v>
      </c>
    </row>
    <row r="143" spans="1:17">
      <c r="A143" s="15"/>
      <c r="B143" s="46"/>
      <c r="C143" s="50"/>
      <c r="D143" s="51"/>
      <c r="E143" s="16">
        <f t="shared" si="16"/>
        <v>0</v>
      </c>
      <c r="F143" s="16">
        <f t="shared" si="17"/>
        <v>0</v>
      </c>
      <c r="G143" s="16">
        <f t="shared" si="18"/>
        <v>0</v>
      </c>
      <c r="H143" s="17"/>
      <c r="I143" s="18">
        <f t="shared" si="25"/>
        <v>0</v>
      </c>
      <c r="J143" s="19"/>
      <c r="K143" s="33">
        <f t="shared" si="19"/>
        <v>0</v>
      </c>
      <c r="L143" s="75">
        <f t="shared" si="15"/>
        <v>0</v>
      </c>
      <c r="M143" s="81">
        <f t="shared" si="20"/>
        <v>0</v>
      </c>
      <c r="N143" s="78">
        <f t="shared" si="21"/>
        <v>0</v>
      </c>
      <c r="O143" s="18">
        <f t="shared" si="22"/>
        <v>0</v>
      </c>
      <c r="P143" s="18">
        <f t="shared" si="23"/>
        <v>0</v>
      </c>
      <c r="Q143" s="26">
        <f t="shared" si="24"/>
        <v>0</v>
      </c>
    </row>
    <row r="144" spans="1:17">
      <c r="A144" s="15"/>
      <c r="B144" s="46"/>
      <c r="C144" s="50"/>
      <c r="D144" s="51"/>
      <c r="E144" s="16">
        <f t="shared" si="16"/>
        <v>0</v>
      </c>
      <c r="F144" s="16">
        <f t="shared" si="17"/>
        <v>0</v>
      </c>
      <c r="G144" s="16">
        <f t="shared" si="18"/>
        <v>0</v>
      </c>
      <c r="H144" s="17"/>
      <c r="I144" s="18">
        <f t="shared" si="25"/>
        <v>0</v>
      </c>
      <c r="J144" s="19"/>
      <c r="K144" s="33">
        <f t="shared" si="19"/>
        <v>0</v>
      </c>
      <c r="L144" s="75">
        <f t="shared" si="15"/>
        <v>0</v>
      </c>
      <c r="M144" s="81">
        <f t="shared" si="20"/>
        <v>0</v>
      </c>
      <c r="N144" s="78">
        <f t="shared" si="21"/>
        <v>0</v>
      </c>
      <c r="O144" s="18">
        <f t="shared" si="22"/>
        <v>0</v>
      </c>
      <c r="P144" s="18">
        <f t="shared" si="23"/>
        <v>0</v>
      </c>
      <c r="Q144" s="26">
        <f t="shared" si="24"/>
        <v>0</v>
      </c>
    </row>
    <row r="145" spans="1:17">
      <c r="A145" s="15"/>
      <c r="B145" s="46"/>
      <c r="C145" s="50"/>
      <c r="D145" s="51"/>
      <c r="E145" s="16">
        <f t="shared" si="16"/>
        <v>0</v>
      </c>
      <c r="F145" s="16">
        <f t="shared" si="17"/>
        <v>0</v>
      </c>
      <c r="G145" s="16">
        <f t="shared" si="18"/>
        <v>0</v>
      </c>
      <c r="H145" s="17"/>
      <c r="I145" s="18">
        <f t="shared" ref="I145:I208" si="29">IF(A145&gt;0,J145/A145,0)</f>
        <v>0</v>
      </c>
      <c r="J145" s="19"/>
      <c r="K145" s="33">
        <f t="shared" si="19"/>
        <v>0</v>
      </c>
      <c r="L145" s="75">
        <f t="shared" ref="L145:L208" si="30">K145*A145</f>
        <v>0</v>
      </c>
      <c r="M145" s="81">
        <f t="shared" si="20"/>
        <v>0</v>
      </c>
      <c r="N145" s="78">
        <f t="shared" si="21"/>
        <v>0</v>
      </c>
      <c r="O145" s="18">
        <f t="shared" si="22"/>
        <v>0</v>
      </c>
      <c r="P145" s="18">
        <f t="shared" si="23"/>
        <v>0</v>
      </c>
      <c r="Q145" s="26">
        <f t="shared" si="24"/>
        <v>0</v>
      </c>
    </row>
    <row r="146" spans="1:17">
      <c r="A146" s="15"/>
      <c r="B146" s="46"/>
      <c r="C146" s="50"/>
      <c r="D146" s="51"/>
      <c r="E146" s="16">
        <f t="shared" ref="E146:E209" si="31">IF(F146&gt;0,F146/A146,0)</f>
        <v>0</v>
      </c>
      <c r="F146" s="16">
        <f t="shared" ref="F146:F209" si="32">IF(A146&gt;0,(((D$6+D$8+D$9+D$10)/D$7)*(J146*D$3))*D$2,0)</f>
        <v>0</v>
      </c>
      <c r="G146" s="16">
        <f t="shared" ref="G146:G209" si="33">IF(H146&gt;0,IF(A146&gt;0,H146/A146,0),0)</f>
        <v>0</v>
      </c>
      <c r="H146" s="17"/>
      <c r="I146" s="18">
        <f t="shared" si="29"/>
        <v>0</v>
      </c>
      <c r="J146" s="19"/>
      <c r="K146" s="33">
        <f t="shared" ref="K146:K209" si="34">IF(A146&gt;0,(J146*D$3*D$2/A146)+E146+G146,0)</f>
        <v>0</v>
      </c>
      <c r="L146" s="75">
        <f t="shared" si="30"/>
        <v>0</v>
      </c>
      <c r="M146" s="81">
        <f t="shared" ref="M146:M209" si="35">ROUND(K146*130%,)+K146</f>
        <v>0</v>
      </c>
      <c r="N146" s="78">
        <f t="shared" ref="N146:N209" si="36">M146*A146</f>
        <v>0</v>
      </c>
      <c r="O146" s="18">
        <f t="shared" ref="O146:O209" si="37">IF(M146&gt;0,M146-K146,0)</f>
        <v>0</v>
      </c>
      <c r="P146" s="18">
        <f t="shared" ref="P146:P209" si="38">IF(M146&gt;0,O146*A146,0)</f>
        <v>0</v>
      </c>
      <c r="Q146" s="26">
        <f t="shared" ref="Q146:Q209" si="39">IF(M146&gt;0,IF(K146&gt;0,(M146-K146)/K146,0),0)</f>
        <v>0</v>
      </c>
    </row>
    <row r="147" spans="1:17">
      <c r="A147" s="15"/>
      <c r="B147" s="46"/>
      <c r="C147" s="50"/>
      <c r="D147" s="51"/>
      <c r="E147" s="16">
        <f t="shared" si="31"/>
        <v>0</v>
      </c>
      <c r="F147" s="16">
        <f t="shared" si="32"/>
        <v>0</v>
      </c>
      <c r="G147" s="16">
        <f t="shared" si="33"/>
        <v>0</v>
      </c>
      <c r="H147" s="17"/>
      <c r="I147" s="18">
        <f t="shared" si="29"/>
        <v>0</v>
      </c>
      <c r="J147" s="19"/>
      <c r="K147" s="33">
        <f t="shared" si="34"/>
        <v>0</v>
      </c>
      <c r="L147" s="75">
        <f t="shared" si="30"/>
        <v>0</v>
      </c>
      <c r="M147" s="81">
        <f t="shared" si="35"/>
        <v>0</v>
      </c>
      <c r="N147" s="78">
        <f t="shared" si="36"/>
        <v>0</v>
      </c>
      <c r="O147" s="18">
        <f t="shared" si="37"/>
        <v>0</v>
      </c>
      <c r="P147" s="18">
        <f t="shared" si="38"/>
        <v>0</v>
      </c>
      <c r="Q147" s="26">
        <f t="shared" si="39"/>
        <v>0</v>
      </c>
    </row>
    <row r="148" spans="1:17">
      <c r="A148" s="15"/>
      <c r="B148" s="46"/>
      <c r="C148" s="50"/>
      <c r="D148" s="51"/>
      <c r="E148" s="16">
        <f t="shared" si="31"/>
        <v>0</v>
      </c>
      <c r="F148" s="16">
        <f t="shared" si="32"/>
        <v>0</v>
      </c>
      <c r="G148" s="16">
        <f t="shared" si="33"/>
        <v>0</v>
      </c>
      <c r="H148" s="17"/>
      <c r="I148" s="18">
        <f t="shared" si="29"/>
        <v>0</v>
      </c>
      <c r="J148" s="19"/>
      <c r="K148" s="33">
        <f t="shared" si="34"/>
        <v>0</v>
      </c>
      <c r="L148" s="75">
        <f t="shared" si="30"/>
        <v>0</v>
      </c>
      <c r="M148" s="81">
        <f t="shared" si="35"/>
        <v>0</v>
      </c>
      <c r="N148" s="78">
        <f t="shared" si="36"/>
        <v>0</v>
      </c>
      <c r="O148" s="18">
        <f t="shared" si="37"/>
        <v>0</v>
      </c>
      <c r="P148" s="18">
        <f t="shared" si="38"/>
        <v>0</v>
      </c>
      <c r="Q148" s="26">
        <f t="shared" si="39"/>
        <v>0</v>
      </c>
    </row>
    <row r="149" spans="1:17">
      <c r="A149" s="15"/>
      <c r="B149" s="46"/>
      <c r="C149" s="50"/>
      <c r="D149" s="51"/>
      <c r="E149" s="16">
        <f t="shared" si="31"/>
        <v>0</v>
      </c>
      <c r="F149" s="16">
        <f t="shared" si="32"/>
        <v>0</v>
      </c>
      <c r="G149" s="16">
        <f t="shared" si="33"/>
        <v>0</v>
      </c>
      <c r="H149" s="17"/>
      <c r="I149" s="18">
        <f t="shared" si="29"/>
        <v>0</v>
      </c>
      <c r="J149" s="19"/>
      <c r="K149" s="33">
        <f t="shared" si="34"/>
        <v>0</v>
      </c>
      <c r="L149" s="75">
        <f t="shared" si="30"/>
        <v>0</v>
      </c>
      <c r="M149" s="81">
        <f t="shared" si="35"/>
        <v>0</v>
      </c>
      <c r="N149" s="78">
        <f t="shared" si="36"/>
        <v>0</v>
      </c>
      <c r="O149" s="18">
        <f t="shared" si="37"/>
        <v>0</v>
      </c>
      <c r="P149" s="18">
        <f t="shared" si="38"/>
        <v>0</v>
      </c>
      <c r="Q149" s="26">
        <f t="shared" si="39"/>
        <v>0</v>
      </c>
    </row>
    <row r="150" spans="1:17">
      <c r="A150" s="15"/>
      <c r="B150" s="46"/>
      <c r="C150" s="50"/>
      <c r="D150" s="51"/>
      <c r="E150" s="16">
        <f t="shared" si="31"/>
        <v>0</v>
      </c>
      <c r="F150" s="16">
        <f t="shared" si="32"/>
        <v>0</v>
      </c>
      <c r="G150" s="16">
        <f t="shared" si="33"/>
        <v>0</v>
      </c>
      <c r="H150" s="17"/>
      <c r="I150" s="18">
        <f t="shared" si="29"/>
        <v>0</v>
      </c>
      <c r="J150" s="19"/>
      <c r="K150" s="33">
        <f t="shared" si="34"/>
        <v>0</v>
      </c>
      <c r="L150" s="75">
        <f t="shared" si="30"/>
        <v>0</v>
      </c>
      <c r="M150" s="81">
        <f t="shared" si="35"/>
        <v>0</v>
      </c>
      <c r="N150" s="78">
        <f t="shared" si="36"/>
        <v>0</v>
      </c>
      <c r="O150" s="18">
        <f t="shared" si="37"/>
        <v>0</v>
      </c>
      <c r="P150" s="18">
        <f t="shared" si="38"/>
        <v>0</v>
      </c>
      <c r="Q150" s="26">
        <f t="shared" si="39"/>
        <v>0</v>
      </c>
    </row>
    <row r="151" spans="1:17">
      <c r="A151" s="15"/>
      <c r="B151" s="46"/>
      <c r="C151" s="50"/>
      <c r="D151" s="51"/>
      <c r="E151" s="16">
        <f t="shared" si="31"/>
        <v>0</v>
      </c>
      <c r="F151" s="16">
        <f t="shared" si="32"/>
        <v>0</v>
      </c>
      <c r="G151" s="16">
        <f t="shared" si="33"/>
        <v>0</v>
      </c>
      <c r="H151" s="17"/>
      <c r="I151" s="18">
        <f t="shared" si="29"/>
        <v>0</v>
      </c>
      <c r="J151" s="19"/>
      <c r="K151" s="33">
        <f t="shared" si="34"/>
        <v>0</v>
      </c>
      <c r="L151" s="75">
        <f t="shared" si="30"/>
        <v>0</v>
      </c>
      <c r="M151" s="81">
        <f t="shared" si="35"/>
        <v>0</v>
      </c>
      <c r="N151" s="78">
        <f t="shared" si="36"/>
        <v>0</v>
      </c>
      <c r="O151" s="18">
        <f t="shared" si="37"/>
        <v>0</v>
      </c>
      <c r="P151" s="18">
        <f t="shared" si="38"/>
        <v>0</v>
      </c>
      <c r="Q151" s="26">
        <f t="shared" si="39"/>
        <v>0</v>
      </c>
    </row>
    <row r="152" spans="1:17">
      <c r="A152" s="15"/>
      <c r="B152" s="46"/>
      <c r="C152" s="50"/>
      <c r="D152" s="51"/>
      <c r="E152" s="16">
        <f t="shared" si="31"/>
        <v>0</v>
      </c>
      <c r="F152" s="16">
        <f t="shared" si="32"/>
        <v>0</v>
      </c>
      <c r="G152" s="16">
        <f t="shared" si="33"/>
        <v>0</v>
      </c>
      <c r="H152" s="17"/>
      <c r="I152" s="18">
        <f t="shared" si="29"/>
        <v>0</v>
      </c>
      <c r="J152" s="19"/>
      <c r="K152" s="33">
        <f t="shared" si="34"/>
        <v>0</v>
      </c>
      <c r="L152" s="75">
        <f t="shared" si="30"/>
        <v>0</v>
      </c>
      <c r="M152" s="81">
        <f t="shared" si="35"/>
        <v>0</v>
      </c>
      <c r="N152" s="78">
        <f t="shared" si="36"/>
        <v>0</v>
      </c>
      <c r="O152" s="18">
        <f t="shared" si="37"/>
        <v>0</v>
      </c>
      <c r="P152" s="18">
        <f t="shared" si="38"/>
        <v>0</v>
      </c>
      <c r="Q152" s="26">
        <f t="shared" si="39"/>
        <v>0</v>
      </c>
    </row>
    <row r="153" spans="1:17">
      <c r="A153" s="15"/>
      <c r="B153" s="46"/>
      <c r="C153" s="50"/>
      <c r="D153" s="51"/>
      <c r="E153" s="16">
        <f t="shared" si="31"/>
        <v>0</v>
      </c>
      <c r="F153" s="16">
        <f t="shared" si="32"/>
        <v>0</v>
      </c>
      <c r="G153" s="16">
        <f t="shared" si="33"/>
        <v>0</v>
      </c>
      <c r="H153" s="17"/>
      <c r="I153" s="18">
        <f t="shared" si="29"/>
        <v>0</v>
      </c>
      <c r="J153" s="19"/>
      <c r="K153" s="33">
        <f t="shared" si="34"/>
        <v>0</v>
      </c>
      <c r="L153" s="75">
        <f t="shared" si="30"/>
        <v>0</v>
      </c>
      <c r="M153" s="81">
        <f t="shared" si="35"/>
        <v>0</v>
      </c>
      <c r="N153" s="78">
        <f t="shared" si="36"/>
        <v>0</v>
      </c>
      <c r="O153" s="18">
        <f t="shared" si="37"/>
        <v>0</v>
      </c>
      <c r="P153" s="18">
        <f t="shared" si="38"/>
        <v>0</v>
      </c>
      <c r="Q153" s="26">
        <f t="shared" si="39"/>
        <v>0</v>
      </c>
    </row>
    <row r="154" spans="1:17">
      <c r="A154" s="15"/>
      <c r="B154" s="46"/>
      <c r="C154" s="50"/>
      <c r="D154" s="51"/>
      <c r="E154" s="16">
        <f t="shared" si="31"/>
        <v>0</v>
      </c>
      <c r="F154" s="16">
        <f t="shared" si="32"/>
        <v>0</v>
      </c>
      <c r="G154" s="16">
        <f t="shared" si="33"/>
        <v>0</v>
      </c>
      <c r="H154" s="17"/>
      <c r="I154" s="18">
        <f t="shared" si="29"/>
        <v>0</v>
      </c>
      <c r="J154" s="19"/>
      <c r="K154" s="33">
        <f t="shared" si="34"/>
        <v>0</v>
      </c>
      <c r="L154" s="75">
        <f t="shared" si="30"/>
        <v>0</v>
      </c>
      <c r="M154" s="81">
        <f t="shared" si="35"/>
        <v>0</v>
      </c>
      <c r="N154" s="78">
        <f t="shared" si="36"/>
        <v>0</v>
      </c>
      <c r="O154" s="18">
        <f t="shared" si="37"/>
        <v>0</v>
      </c>
      <c r="P154" s="18">
        <f t="shared" si="38"/>
        <v>0</v>
      </c>
      <c r="Q154" s="26">
        <f t="shared" si="39"/>
        <v>0</v>
      </c>
    </row>
    <row r="155" spans="1:17">
      <c r="A155" s="15"/>
      <c r="B155" s="46"/>
      <c r="C155" s="50"/>
      <c r="D155" s="51"/>
      <c r="E155" s="16">
        <f t="shared" si="31"/>
        <v>0</v>
      </c>
      <c r="F155" s="16">
        <f t="shared" si="32"/>
        <v>0</v>
      </c>
      <c r="G155" s="16">
        <f t="shared" si="33"/>
        <v>0</v>
      </c>
      <c r="H155" s="17"/>
      <c r="I155" s="18">
        <f t="shared" si="29"/>
        <v>0</v>
      </c>
      <c r="J155" s="19"/>
      <c r="K155" s="33">
        <f t="shared" si="34"/>
        <v>0</v>
      </c>
      <c r="L155" s="75">
        <f t="shared" si="30"/>
        <v>0</v>
      </c>
      <c r="M155" s="81">
        <f t="shared" si="35"/>
        <v>0</v>
      </c>
      <c r="N155" s="78">
        <f t="shared" si="36"/>
        <v>0</v>
      </c>
      <c r="O155" s="18">
        <f t="shared" si="37"/>
        <v>0</v>
      </c>
      <c r="P155" s="18">
        <f t="shared" si="38"/>
        <v>0</v>
      </c>
      <c r="Q155" s="26">
        <f t="shared" si="39"/>
        <v>0</v>
      </c>
    </row>
    <row r="156" spans="1:17">
      <c r="A156" s="15"/>
      <c r="B156" s="46"/>
      <c r="C156" s="50"/>
      <c r="D156" s="51"/>
      <c r="E156" s="16">
        <f t="shared" si="31"/>
        <v>0</v>
      </c>
      <c r="F156" s="16">
        <f t="shared" si="32"/>
        <v>0</v>
      </c>
      <c r="G156" s="16">
        <f t="shared" si="33"/>
        <v>0</v>
      </c>
      <c r="H156" s="17"/>
      <c r="I156" s="18">
        <f t="shared" si="29"/>
        <v>0</v>
      </c>
      <c r="J156" s="19"/>
      <c r="K156" s="33">
        <f t="shared" si="34"/>
        <v>0</v>
      </c>
      <c r="L156" s="75">
        <f t="shared" si="30"/>
        <v>0</v>
      </c>
      <c r="M156" s="81">
        <f t="shared" si="35"/>
        <v>0</v>
      </c>
      <c r="N156" s="78">
        <f t="shared" si="36"/>
        <v>0</v>
      </c>
      <c r="O156" s="18">
        <f t="shared" si="37"/>
        <v>0</v>
      </c>
      <c r="P156" s="18">
        <f t="shared" si="38"/>
        <v>0</v>
      </c>
      <c r="Q156" s="26">
        <f t="shared" si="39"/>
        <v>0</v>
      </c>
    </row>
    <row r="157" spans="1:17">
      <c r="A157" s="15"/>
      <c r="B157" s="46"/>
      <c r="C157" s="50"/>
      <c r="D157" s="51"/>
      <c r="E157" s="16">
        <f t="shared" si="31"/>
        <v>0</v>
      </c>
      <c r="F157" s="16">
        <f t="shared" si="32"/>
        <v>0</v>
      </c>
      <c r="G157" s="16">
        <f t="shared" si="33"/>
        <v>0</v>
      </c>
      <c r="H157" s="17"/>
      <c r="I157" s="18">
        <f t="shared" si="29"/>
        <v>0</v>
      </c>
      <c r="J157" s="19"/>
      <c r="K157" s="33">
        <f t="shared" si="34"/>
        <v>0</v>
      </c>
      <c r="L157" s="75">
        <f t="shared" si="30"/>
        <v>0</v>
      </c>
      <c r="M157" s="81">
        <f t="shared" si="35"/>
        <v>0</v>
      </c>
      <c r="N157" s="78">
        <f t="shared" si="36"/>
        <v>0</v>
      </c>
      <c r="O157" s="18">
        <f t="shared" si="37"/>
        <v>0</v>
      </c>
      <c r="P157" s="18">
        <f t="shared" si="38"/>
        <v>0</v>
      </c>
      <c r="Q157" s="26">
        <f t="shared" si="39"/>
        <v>0</v>
      </c>
    </row>
    <row r="158" spans="1:17">
      <c r="A158" s="15"/>
      <c r="B158" s="46"/>
      <c r="C158" s="50"/>
      <c r="D158" s="51"/>
      <c r="E158" s="16">
        <f t="shared" si="31"/>
        <v>0</v>
      </c>
      <c r="F158" s="16">
        <f t="shared" si="32"/>
        <v>0</v>
      </c>
      <c r="G158" s="16">
        <f t="shared" si="33"/>
        <v>0</v>
      </c>
      <c r="H158" s="17"/>
      <c r="I158" s="18">
        <f t="shared" si="29"/>
        <v>0</v>
      </c>
      <c r="J158" s="19"/>
      <c r="K158" s="33">
        <f t="shared" si="34"/>
        <v>0</v>
      </c>
      <c r="L158" s="75">
        <f t="shared" si="30"/>
        <v>0</v>
      </c>
      <c r="M158" s="81">
        <f t="shared" si="35"/>
        <v>0</v>
      </c>
      <c r="N158" s="78">
        <f t="shared" si="36"/>
        <v>0</v>
      </c>
      <c r="O158" s="18">
        <f t="shared" si="37"/>
        <v>0</v>
      </c>
      <c r="P158" s="18">
        <f t="shared" si="38"/>
        <v>0</v>
      </c>
      <c r="Q158" s="26">
        <f t="shared" si="39"/>
        <v>0</v>
      </c>
    </row>
    <row r="159" spans="1:17">
      <c r="A159" s="15"/>
      <c r="B159" s="46"/>
      <c r="C159" s="50"/>
      <c r="D159" s="51"/>
      <c r="E159" s="16">
        <f t="shared" si="31"/>
        <v>0</v>
      </c>
      <c r="F159" s="16">
        <f t="shared" si="32"/>
        <v>0</v>
      </c>
      <c r="G159" s="16">
        <f t="shared" si="33"/>
        <v>0</v>
      </c>
      <c r="H159" s="17"/>
      <c r="I159" s="18">
        <f t="shared" si="29"/>
        <v>0</v>
      </c>
      <c r="J159" s="19"/>
      <c r="K159" s="33">
        <f t="shared" si="34"/>
        <v>0</v>
      </c>
      <c r="L159" s="75">
        <f t="shared" si="30"/>
        <v>0</v>
      </c>
      <c r="M159" s="81">
        <f t="shared" si="35"/>
        <v>0</v>
      </c>
      <c r="N159" s="78">
        <f t="shared" si="36"/>
        <v>0</v>
      </c>
      <c r="O159" s="18">
        <f t="shared" si="37"/>
        <v>0</v>
      </c>
      <c r="P159" s="18">
        <f t="shared" si="38"/>
        <v>0</v>
      </c>
      <c r="Q159" s="26">
        <f t="shared" si="39"/>
        <v>0</v>
      </c>
    </row>
    <row r="160" spans="1:17">
      <c r="A160" s="15"/>
      <c r="B160" s="46"/>
      <c r="C160" s="50"/>
      <c r="D160" s="51"/>
      <c r="E160" s="16">
        <f t="shared" si="31"/>
        <v>0</v>
      </c>
      <c r="F160" s="16">
        <f t="shared" si="32"/>
        <v>0</v>
      </c>
      <c r="G160" s="16">
        <f t="shared" si="33"/>
        <v>0</v>
      </c>
      <c r="H160" s="17"/>
      <c r="I160" s="18">
        <f t="shared" si="29"/>
        <v>0</v>
      </c>
      <c r="J160" s="19"/>
      <c r="K160" s="33">
        <f t="shared" si="34"/>
        <v>0</v>
      </c>
      <c r="L160" s="75">
        <f t="shared" si="30"/>
        <v>0</v>
      </c>
      <c r="M160" s="81">
        <f t="shared" si="35"/>
        <v>0</v>
      </c>
      <c r="N160" s="78">
        <f t="shared" si="36"/>
        <v>0</v>
      </c>
      <c r="O160" s="18">
        <f t="shared" si="37"/>
        <v>0</v>
      </c>
      <c r="P160" s="18">
        <f t="shared" si="38"/>
        <v>0</v>
      </c>
      <c r="Q160" s="26">
        <f t="shared" si="39"/>
        <v>0</v>
      </c>
    </row>
    <row r="161" spans="1:17">
      <c r="A161" s="15"/>
      <c r="B161" s="46"/>
      <c r="C161" s="50"/>
      <c r="D161" s="51"/>
      <c r="E161" s="16">
        <f t="shared" si="31"/>
        <v>0</v>
      </c>
      <c r="F161" s="16">
        <f t="shared" si="32"/>
        <v>0</v>
      </c>
      <c r="G161" s="16">
        <f t="shared" si="33"/>
        <v>0</v>
      </c>
      <c r="H161" s="17"/>
      <c r="I161" s="18">
        <f t="shared" si="29"/>
        <v>0</v>
      </c>
      <c r="J161" s="19"/>
      <c r="K161" s="33">
        <f t="shared" si="34"/>
        <v>0</v>
      </c>
      <c r="L161" s="75">
        <f t="shared" si="30"/>
        <v>0</v>
      </c>
      <c r="M161" s="81">
        <f t="shared" si="35"/>
        <v>0</v>
      </c>
      <c r="N161" s="78">
        <f t="shared" si="36"/>
        <v>0</v>
      </c>
      <c r="O161" s="18">
        <f t="shared" si="37"/>
        <v>0</v>
      </c>
      <c r="P161" s="18">
        <f t="shared" si="38"/>
        <v>0</v>
      </c>
      <c r="Q161" s="26">
        <f t="shared" si="39"/>
        <v>0</v>
      </c>
    </row>
    <row r="162" spans="1:17">
      <c r="A162" s="15"/>
      <c r="B162" s="46"/>
      <c r="C162" s="50"/>
      <c r="D162" s="51"/>
      <c r="E162" s="16">
        <f t="shared" si="31"/>
        <v>0</v>
      </c>
      <c r="F162" s="16">
        <f t="shared" si="32"/>
        <v>0</v>
      </c>
      <c r="G162" s="16">
        <f t="shared" si="33"/>
        <v>0</v>
      </c>
      <c r="H162" s="17"/>
      <c r="I162" s="18">
        <f t="shared" si="29"/>
        <v>0</v>
      </c>
      <c r="J162" s="19"/>
      <c r="K162" s="33">
        <f t="shared" si="34"/>
        <v>0</v>
      </c>
      <c r="L162" s="75">
        <f t="shared" si="30"/>
        <v>0</v>
      </c>
      <c r="M162" s="81">
        <f t="shared" si="35"/>
        <v>0</v>
      </c>
      <c r="N162" s="78">
        <f t="shared" si="36"/>
        <v>0</v>
      </c>
      <c r="O162" s="18">
        <f t="shared" si="37"/>
        <v>0</v>
      </c>
      <c r="P162" s="18">
        <f t="shared" si="38"/>
        <v>0</v>
      </c>
      <c r="Q162" s="26">
        <f t="shared" si="39"/>
        <v>0</v>
      </c>
    </row>
    <row r="163" spans="1:17">
      <c r="A163" s="15"/>
      <c r="B163" s="46"/>
      <c r="C163" s="50"/>
      <c r="D163" s="51"/>
      <c r="E163" s="16">
        <f t="shared" si="31"/>
        <v>0</v>
      </c>
      <c r="F163" s="16">
        <f t="shared" si="32"/>
        <v>0</v>
      </c>
      <c r="G163" s="16">
        <f t="shared" si="33"/>
        <v>0</v>
      </c>
      <c r="H163" s="17"/>
      <c r="I163" s="18">
        <f t="shared" si="29"/>
        <v>0</v>
      </c>
      <c r="J163" s="19"/>
      <c r="K163" s="33">
        <f t="shared" si="34"/>
        <v>0</v>
      </c>
      <c r="L163" s="75">
        <f t="shared" si="30"/>
        <v>0</v>
      </c>
      <c r="M163" s="81">
        <f t="shared" si="35"/>
        <v>0</v>
      </c>
      <c r="N163" s="78">
        <f t="shared" si="36"/>
        <v>0</v>
      </c>
      <c r="O163" s="18">
        <f t="shared" si="37"/>
        <v>0</v>
      </c>
      <c r="P163" s="18">
        <f t="shared" si="38"/>
        <v>0</v>
      </c>
      <c r="Q163" s="26">
        <f t="shared" si="39"/>
        <v>0</v>
      </c>
    </row>
    <row r="164" spans="1:17">
      <c r="A164" s="15"/>
      <c r="B164" s="46"/>
      <c r="C164" s="50"/>
      <c r="D164" s="51"/>
      <c r="E164" s="16">
        <f t="shared" si="31"/>
        <v>0</v>
      </c>
      <c r="F164" s="16">
        <f t="shared" si="32"/>
        <v>0</v>
      </c>
      <c r="G164" s="16">
        <f t="shared" si="33"/>
        <v>0</v>
      </c>
      <c r="H164" s="17"/>
      <c r="I164" s="18">
        <f t="shared" si="29"/>
        <v>0</v>
      </c>
      <c r="J164" s="19"/>
      <c r="K164" s="33">
        <f t="shared" si="34"/>
        <v>0</v>
      </c>
      <c r="L164" s="75">
        <f t="shared" si="30"/>
        <v>0</v>
      </c>
      <c r="M164" s="81">
        <f t="shared" si="35"/>
        <v>0</v>
      </c>
      <c r="N164" s="78">
        <f t="shared" si="36"/>
        <v>0</v>
      </c>
      <c r="O164" s="18">
        <f t="shared" si="37"/>
        <v>0</v>
      </c>
      <c r="P164" s="18">
        <f t="shared" si="38"/>
        <v>0</v>
      </c>
      <c r="Q164" s="26">
        <f t="shared" si="39"/>
        <v>0</v>
      </c>
    </row>
    <row r="165" spans="1:17">
      <c r="A165" s="15"/>
      <c r="B165" s="46"/>
      <c r="C165" s="50"/>
      <c r="D165" s="51"/>
      <c r="E165" s="16">
        <f t="shared" si="31"/>
        <v>0</v>
      </c>
      <c r="F165" s="16">
        <f t="shared" si="32"/>
        <v>0</v>
      </c>
      <c r="G165" s="16">
        <f t="shared" si="33"/>
        <v>0</v>
      </c>
      <c r="H165" s="17"/>
      <c r="I165" s="18">
        <f t="shared" si="29"/>
        <v>0</v>
      </c>
      <c r="J165" s="19"/>
      <c r="K165" s="33">
        <f t="shared" si="34"/>
        <v>0</v>
      </c>
      <c r="L165" s="75">
        <f t="shared" si="30"/>
        <v>0</v>
      </c>
      <c r="M165" s="81">
        <f t="shared" si="35"/>
        <v>0</v>
      </c>
      <c r="N165" s="78">
        <f t="shared" si="36"/>
        <v>0</v>
      </c>
      <c r="O165" s="18">
        <f t="shared" si="37"/>
        <v>0</v>
      </c>
      <c r="P165" s="18">
        <f t="shared" si="38"/>
        <v>0</v>
      </c>
      <c r="Q165" s="26">
        <f t="shared" si="39"/>
        <v>0</v>
      </c>
    </row>
    <row r="166" spans="1:17">
      <c r="A166" s="15"/>
      <c r="B166" s="46"/>
      <c r="C166" s="50"/>
      <c r="D166" s="51"/>
      <c r="E166" s="16">
        <f t="shared" si="31"/>
        <v>0</v>
      </c>
      <c r="F166" s="16">
        <f t="shared" si="32"/>
        <v>0</v>
      </c>
      <c r="G166" s="16">
        <f t="shared" si="33"/>
        <v>0</v>
      </c>
      <c r="H166" s="17"/>
      <c r="I166" s="18">
        <f t="shared" si="29"/>
        <v>0</v>
      </c>
      <c r="J166" s="19"/>
      <c r="K166" s="33">
        <f t="shared" si="34"/>
        <v>0</v>
      </c>
      <c r="L166" s="75">
        <f t="shared" si="30"/>
        <v>0</v>
      </c>
      <c r="M166" s="81">
        <f t="shared" si="35"/>
        <v>0</v>
      </c>
      <c r="N166" s="78">
        <f t="shared" si="36"/>
        <v>0</v>
      </c>
      <c r="O166" s="18">
        <f t="shared" si="37"/>
        <v>0</v>
      </c>
      <c r="P166" s="18">
        <f t="shared" si="38"/>
        <v>0</v>
      </c>
      <c r="Q166" s="26">
        <f t="shared" si="39"/>
        <v>0</v>
      </c>
    </row>
    <row r="167" spans="1:17">
      <c r="A167" s="15"/>
      <c r="B167" s="46"/>
      <c r="C167" s="50"/>
      <c r="D167" s="51"/>
      <c r="E167" s="16">
        <f t="shared" si="31"/>
        <v>0</v>
      </c>
      <c r="F167" s="16">
        <f t="shared" si="32"/>
        <v>0</v>
      </c>
      <c r="G167" s="16">
        <f t="shared" si="33"/>
        <v>0</v>
      </c>
      <c r="H167" s="17"/>
      <c r="I167" s="18">
        <f t="shared" si="29"/>
        <v>0</v>
      </c>
      <c r="J167" s="19"/>
      <c r="K167" s="33">
        <f t="shared" si="34"/>
        <v>0</v>
      </c>
      <c r="L167" s="75">
        <f t="shared" si="30"/>
        <v>0</v>
      </c>
      <c r="M167" s="81">
        <f t="shared" si="35"/>
        <v>0</v>
      </c>
      <c r="N167" s="78">
        <f t="shared" si="36"/>
        <v>0</v>
      </c>
      <c r="O167" s="18">
        <f t="shared" si="37"/>
        <v>0</v>
      </c>
      <c r="P167" s="18">
        <f t="shared" si="38"/>
        <v>0</v>
      </c>
      <c r="Q167" s="26">
        <f t="shared" si="39"/>
        <v>0</v>
      </c>
    </row>
    <row r="168" spans="1:17">
      <c r="A168" s="15"/>
      <c r="B168" s="46"/>
      <c r="C168" s="50"/>
      <c r="D168" s="51"/>
      <c r="E168" s="16">
        <f t="shared" si="31"/>
        <v>0</v>
      </c>
      <c r="F168" s="16">
        <f t="shared" si="32"/>
        <v>0</v>
      </c>
      <c r="G168" s="16">
        <f t="shared" si="33"/>
        <v>0</v>
      </c>
      <c r="H168" s="17"/>
      <c r="I168" s="18">
        <f t="shared" si="29"/>
        <v>0</v>
      </c>
      <c r="J168" s="19"/>
      <c r="K168" s="33">
        <f t="shared" si="34"/>
        <v>0</v>
      </c>
      <c r="L168" s="75">
        <f t="shared" si="30"/>
        <v>0</v>
      </c>
      <c r="M168" s="81">
        <f t="shared" si="35"/>
        <v>0</v>
      </c>
      <c r="N168" s="78">
        <f t="shared" si="36"/>
        <v>0</v>
      </c>
      <c r="O168" s="18">
        <f t="shared" si="37"/>
        <v>0</v>
      </c>
      <c r="P168" s="18">
        <f t="shared" si="38"/>
        <v>0</v>
      </c>
      <c r="Q168" s="26">
        <f t="shared" si="39"/>
        <v>0</v>
      </c>
    </row>
    <row r="169" spans="1:17">
      <c r="A169" s="15"/>
      <c r="B169" s="46"/>
      <c r="C169" s="50"/>
      <c r="D169" s="51"/>
      <c r="E169" s="16">
        <f t="shared" si="31"/>
        <v>0</v>
      </c>
      <c r="F169" s="16">
        <f t="shared" si="32"/>
        <v>0</v>
      </c>
      <c r="G169" s="16">
        <f t="shared" si="33"/>
        <v>0</v>
      </c>
      <c r="H169" s="17"/>
      <c r="I169" s="18">
        <f t="shared" si="29"/>
        <v>0</v>
      </c>
      <c r="J169" s="19"/>
      <c r="K169" s="33">
        <f t="shared" si="34"/>
        <v>0</v>
      </c>
      <c r="L169" s="75">
        <f t="shared" si="30"/>
        <v>0</v>
      </c>
      <c r="M169" s="81">
        <f t="shared" si="35"/>
        <v>0</v>
      </c>
      <c r="N169" s="78">
        <f t="shared" si="36"/>
        <v>0</v>
      </c>
      <c r="O169" s="18">
        <f t="shared" si="37"/>
        <v>0</v>
      </c>
      <c r="P169" s="18">
        <f t="shared" si="38"/>
        <v>0</v>
      </c>
      <c r="Q169" s="26">
        <f t="shared" si="39"/>
        <v>0</v>
      </c>
    </row>
    <row r="170" spans="1:17">
      <c r="A170" s="15"/>
      <c r="B170" s="46"/>
      <c r="C170" s="50"/>
      <c r="D170" s="51"/>
      <c r="E170" s="16">
        <f t="shared" si="31"/>
        <v>0</v>
      </c>
      <c r="F170" s="16">
        <f t="shared" si="32"/>
        <v>0</v>
      </c>
      <c r="G170" s="16">
        <f t="shared" si="33"/>
        <v>0</v>
      </c>
      <c r="H170" s="17"/>
      <c r="I170" s="18">
        <f t="shared" si="29"/>
        <v>0</v>
      </c>
      <c r="J170" s="19"/>
      <c r="K170" s="33">
        <f t="shared" si="34"/>
        <v>0</v>
      </c>
      <c r="L170" s="75">
        <f t="shared" si="30"/>
        <v>0</v>
      </c>
      <c r="M170" s="81">
        <f t="shared" si="35"/>
        <v>0</v>
      </c>
      <c r="N170" s="78">
        <f t="shared" si="36"/>
        <v>0</v>
      </c>
      <c r="O170" s="18">
        <f t="shared" si="37"/>
        <v>0</v>
      </c>
      <c r="P170" s="18">
        <f t="shared" si="38"/>
        <v>0</v>
      </c>
      <c r="Q170" s="26">
        <f t="shared" si="39"/>
        <v>0</v>
      </c>
    </row>
    <row r="171" spans="1:17">
      <c r="A171" s="15"/>
      <c r="B171" s="46"/>
      <c r="C171" s="50"/>
      <c r="D171" s="51"/>
      <c r="E171" s="16">
        <f t="shared" si="31"/>
        <v>0</v>
      </c>
      <c r="F171" s="16">
        <f t="shared" si="32"/>
        <v>0</v>
      </c>
      <c r="G171" s="16">
        <f t="shared" si="33"/>
        <v>0</v>
      </c>
      <c r="H171" s="17"/>
      <c r="I171" s="18">
        <f t="shared" si="29"/>
        <v>0</v>
      </c>
      <c r="J171" s="19"/>
      <c r="K171" s="33">
        <f t="shared" si="34"/>
        <v>0</v>
      </c>
      <c r="L171" s="75">
        <f t="shared" si="30"/>
        <v>0</v>
      </c>
      <c r="M171" s="81">
        <f t="shared" si="35"/>
        <v>0</v>
      </c>
      <c r="N171" s="78">
        <f t="shared" si="36"/>
        <v>0</v>
      </c>
      <c r="O171" s="18">
        <f t="shared" si="37"/>
        <v>0</v>
      </c>
      <c r="P171" s="18">
        <f t="shared" si="38"/>
        <v>0</v>
      </c>
      <c r="Q171" s="26">
        <f t="shared" si="39"/>
        <v>0</v>
      </c>
    </row>
    <row r="172" spans="1:17">
      <c r="A172" s="15"/>
      <c r="B172" s="46"/>
      <c r="C172" s="50"/>
      <c r="D172" s="51"/>
      <c r="E172" s="16">
        <f t="shared" si="31"/>
        <v>0</v>
      </c>
      <c r="F172" s="16">
        <f t="shared" si="32"/>
        <v>0</v>
      </c>
      <c r="G172" s="16">
        <f t="shared" si="33"/>
        <v>0</v>
      </c>
      <c r="H172" s="17"/>
      <c r="I172" s="18">
        <f t="shared" si="29"/>
        <v>0</v>
      </c>
      <c r="J172" s="19"/>
      <c r="K172" s="33">
        <f t="shared" si="34"/>
        <v>0</v>
      </c>
      <c r="L172" s="75">
        <f t="shared" si="30"/>
        <v>0</v>
      </c>
      <c r="M172" s="81">
        <f t="shared" si="35"/>
        <v>0</v>
      </c>
      <c r="N172" s="78">
        <f t="shared" si="36"/>
        <v>0</v>
      </c>
      <c r="O172" s="18">
        <f t="shared" si="37"/>
        <v>0</v>
      </c>
      <c r="P172" s="18">
        <f t="shared" si="38"/>
        <v>0</v>
      </c>
      <c r="Q172" s="26">
        <f t="shared" si="39"/>
        <v>0</v>
      </c>
    </row>
    <row r="173" spans="1:17">
      <c r="A173" s="15"/>
      <c r="B173" s="46"/>
      <c r="C173" s="50"/>
      <c r="D173" s="51"/>
      <c r="E173" s="16">
        <f t="shared" si="31"/>
        <v>0</v>
      </c>
      <c r="F173" s="16">
        <f t="shared" si="32"/>
        <v>0</v>
      </c>
      <c r="G173" s="16">
        <f t="shared" si="33"/>
        <v>0</v>
      </c>
      <c r="H173" s="17"/>
      <c r="I173" s="18">
        <f t="shared" si="29"/>
        <v>0</v>
      </c>
      <c r="J173" s="19"/>
      <c r="K173" s="33">
        <f t="shared" si="34"/>
        <v>0</v>
      </c>
      <c r="L173" s="75">
        <f t="shared" si="30"/>
        <v>0</v>
      </c>
      <c r="M173" s="81">
        <f t="shared" si="35"/>
        <v>0</v>
      </c>
      <c r="N173" s="78">
        <f t="shared" si="36"/>
        <v>0</v>
      </c>
      <c r="O173" s="18">
        <f t="shared" si="37"/>
        <v>0</v>
      </c>
      <c r="P173" s="18">
        <f t="shared" si="38"/>
        <v>0</v>
      </c>
      <c r="Q173" s="26">
        <f t="shared" si="39"/>
        <v>0</v>
      </c>
    </row>
    <row r="174" spans="1:17">
      <c r="A174" s="15"/>
      <c r="B174" s="46"/>
      <c r="C174" s="50"/>
      <c r="D174" s="51"/>
      <c r="E174" s="16">
        <f t="shared" si="31"/>
        <v>0</v>
      </c>
      <c r="F174" s="16">
        <f t="shared" si="32"/>
        <v>0</v>
      </c>
      <c r="G174" s="16">
        <f t="shared" si="33"/>
        <v>0</v>
      </c>
      <c r="H174" s="17"/>
      <c r="I174" s="18">
        <f t="shared" si="29"/>
        <v>0</v>
      </c>
      <c r="J174" s="19"/>
      <c r="K174" s="33">
        <f t="shared" si="34"/>
        <v>0</v>
      </c>
      <c r="L174" s="75">
        <f t="shared" si="30"/>
        <v>0</v>
      </c>
      <c r="M174" s="81">
        <f t="shared" si="35"/>
        <v>0</v>
      </c>
      <c r="N174" s="78">
        <f t="shared" si="36"/>
        <v>0</v>
      </c>
      <c r="O174" s="18">
        <f t="shared" si="37"/>
        <v>0</v>
      </c>
      <c r="P174" s="18">
        <f t="shared" si="38"/>
        <v>0</v>
      </c>
      <c r="Q174" s="26">
        <f t="shared" si="39"/>
        <v>0</v>
      </c>
    </row>
    <row r="175" spans="1:17">
      <c r="A175" s="15"/>
      <c r="B175" s="46"/>
      <c r="C175" s="50"/>
      <c r="D175" s="51"/>
      <c r="E175" s="16">
        <f t="shared" si="31"/>
        <v>0</v>
      </c>
      <c r="F175" s="16">
        <f t="shared" si="32"/>
        <v>0</v>
      </c>
      <c r="G175" s="16">
        <f t="shared" si="33"/>
        <v>0</v>
      </c>
      <c r="H175" s="17"/>
      <c r="I175" s="18">
        <f t="shared" si="29"/>
        <v>0</v>
      </c>
      <c r="J175" s="19"/>
      <c r="K175" s="33">
        <f t="shared" si="34"/>
        <v>0</v>
      </c>
      <c r="L175" s="75">
        <f t="shared" si="30"/>
        <v>0</v>
      </c>
      <c r="M175" s="81">
        <f t="shared" si="35"/>
        <v>0</v>
      </c>
      <c r="N175" s="78">
        <f t="shared" si="36"/>
        <v>0</v>
      </c>
      <c r="O175" s="18">
        <f t="shared" si="37"/>
        <v>0</v>
      </c>
      <c r="P175" s="18">
        <f t="shared" si="38"/>
        <v>0</v>
      </c>
      <c r="Q175" s="26">
        <f t="shared" si="39"/>
        <v>0</v>
      </c>
    </row>
    <row r="176" spans="1:17">
      <c r="A176" s="15"/>
      <c r="B176" s="46"/>
      <c r="C176" s="50"/>
      <c r="D176" s="51"/>
      <c r="E176" s="16">
        <f t="shared" si="31"/>
        <v>0</v>
      </c>
      <c r="F176" s="16">
        <f t="shared" si="32"/>
        <v>0</v>
      </c>
      <c r="G176" s="16">
        <f t="shared" si="33"/>
        <v>0</v>
      </c>
      <c r="H176" s="17"/>
      <c r="I176" s="18">
        <f t="shared" si="29"/>
        <v>0</v>
      </c>
      <c r="J176" s="19"/>
      <c r="K176" s="33">
        <f t="shared" si="34"/>
        <v>0</v>
      </c>
      <c r="L176" s="75">
        <f t="shared" si="30"/>
        <v>0</v>
      </c>
      <c r="M176" s="81">
        <f t="shared" si="35"/>
        <v>0</v>
      </c>
      <c r="N176" s="78">
        <f t="shared" si="36"/>
        <v>0</v>
      </c>
      <c r="O176" s="18">
        <f t="shared" si="37"/>
        <v>0</v>
      </c>
      <c r="P176" s="18">
        <f t="shared" si="38"/>
        <v>0</v>
      </c>
      <c r="Q176" s="26">
        <f t="shared" si="39"/>
        <v>0</v>
      </c>
    </row>
    <row r="177" spans="1:17">
      <c r="A177" s="15"/>
      <c r="B177" s="46"/>
      <c r="C177" s="50"/>
      <c r="D177" s="51"/>
      <c r="E177" s="16">
        <f t="shared" si="31"/>
        <v>0</v>
      </c>
      <c r="F177" s="16">
        <f t="shared" si="32"/>
        <v>0</v>
      </c>
      <c r="G177" s="16">
        <f t="shared" si="33"/>
        <v>0</v>
      </c>
      <c r="H177" s="17"/>
      <c r="I177" s="18">
        <f t="shared" si="29"/>
        <v>0</v>
      </c>
      <c r="J177" s="19"/>
      <c r="K177" s="33">
        <f t="shared" si="34"/>
        <v>0</v>
      </c>
      <c r="L177" s="75">
        <f t="shared" si="30"/>
        <v>0</v>
      </c>
      <c r="M177" s="81">
        <f t="shared" si="35"/>
        <v>0</v>
      </c>
      <c r="N177" s="78">
        <f t="shared" si="36"/>
        <v>0</v>
      </c>
      <c r="O177" s="18">
        <f t="shared" si="37"/>
        <v>0</v>
      </c>
      <c r="P177" s="18">
        <f t="shared" si="38"/>
        <v>0</v>
      </c>
      <c r="Q177" s="26">
        <f t="shared" si="39"/>
        <v>0</v>
      </c>
    </row>
    <row r="178" spans="1:17">
      <c r="A178" s="15"/>
      <c r="B178" s="46"/>
      <c r="C178" s="50"/>
      <c r="D178" s="51"/>
      <c r="E178" s="16">
        <f t="shared" si="31"/>
        <v>0</v>
      </c>
      <c r="F178" s="16">
        <f t="shared" si="32"/>
        <v>0</v>
      </c>
      <c r="G178" s="16">
        <f t="shared" si="33"/>
        <v>0</v>
      </c>
      <c r="H178" s="17"/>
      <c r="I178" s="18">
        <f t="shared" si="29"/>
        <v>0</v>
      </c>
      <c r="J178" s="19"/>
      <c r="K178" s="33">
        <f t="shared" si="34"/>
        <v>0</v>
      </c>
      <c r="L178" s="75">
        <f t="shared" si="30"/>
        <v>0</v>
      </c>
      <c r="M178" s="81">
        <f t="shared" si="35"/>
        <v>0</v>
      </c>
      <c r="N178" s="78">
        <f t="shared" si="36"/>
        <v>0</v>
      </c>
      <c r="O178" s="18">
        <f t="shared" si="37"/>
        <v>0</v>
      </c>
      <c r="P178" s="18">
        <f t="shared" si="38"/>
        <v>0</v>
      </c>
      <c r="Q178" s="26">
        <f t="shared" si="39"/>
        <v>0</v>
      </c>
    </row>
    <row r="179" spans="1:17">
      <c r="A179" s="15"/>
      <c r="B179" s="46"/>
      <c r="C179" s="50"/>
      <c r="D179" s="51"/>
      <c r="E179" s="16">
        <f t="shared" si="31"/>
        <v>0</v>
      </c>
      <c r="F179" s="16">
        <f t="shared" si="32"/>
        <v>0</v>
      </c>
      <c r="G179" s="16">
        <f t="shared" si="33"/>
        <v>0</v>
      </c>
      <c r="H179" s="17"/>
      <c r="I179" s="18">
        <f t="shared" si="29"/>
        <v>0</v>
      </c>
      <c r="J179" s="19"/>
      <c r="K179" s="33">
        <f t="shared" si="34"/>
        <v>0</v>
      </c>
      <c r="L179" s="75">
        <f t="shared" si="30"/>
        <v>0</v>
      </c>
      <c r="M179" s="81">
        <f t="shared" si="35"/>
        <v>0</v>
      </c>
      <c r="N179" s="78">
        <f t="shared" si="36"/>
        <v>0</v>
      </c>
      <c r="O179" s="18">
        <f t="shared" si="37"/>
        <v>0</v>
      </c>
      <c r="P179" s="18">
        <f t="shared" si="38"/>
        <v>0</v>
      </c>
      <c r="Q179" s="26">
        <f t="shared" si="39"/>
        <v>0</v>
      </c>
    </row>
    <row r="180" spans="1:17">
      <c r="A180" s="15"/>
      <c r="B180" s="46"/>
      <c r="C180" s="50"/>
      <c r="D180" s="51"/>
      <c r="E180" s="16">
        <f t="shared" si="31"/>
        <v>0</v>
      </c>
      <c r="F180" s="16">
        <f t="shared" si="32"/>
        <v>0</v>
      </c>
      <c r="G180" s="16">
        <f t="shared" si="33"/>
        <v>0</v>
      </c>
      <c r="H180" s="17"/>
      <c r="I180" s="18">
        <f t="shared" si="29"/>
        <v>0</v>
      </c>
      <c r="J180" s="19"/>
      <c r="K180" s="33">
        <f t="shared" si="34"/>
        <v>0</v>
      </c>
      <c r="L180" s="75">
        <f t="shared" si="30"/>
        <v>0</v>
      </c>
      <c r="M180" s="81">
        <f t="shared" si="35"/>
        <v>0</v>
      </c>
      <c r="N180" s="78">
        <f t="shared" si="36"/>
        <v>0</v>
      </c>
      <c r="O180" s="18">
        <f t="shared" si="37"/>
        <v>0</v>
      </c>
      <c r="P180" s="18">
        <f t="shared" si="38"/>
        <v>0</v>
      </c>
      <c r="Q180" s="26">
        <f t="shared" si="39"/>
        <v>0</v>
      </c>
    </row>
    <row r="181" spans="1:17">
      <c r="A181" s="15"/>
      <c r="B181" s="46"/>
      <c r="C181" s="50"/>
      <c r="D181" s="51"/>
      <c r="E181" s="16">
        <f t="shared" si="31"/>
        <v>0</v>
      </c>
      <c r="F181" s="16">
        <f t="shared" si="32"/>
        <v>0</v>
      </c>
      <c r="G181" s="16">
        <f t="shared" si="33"/>
        <v>0</v>
      </c>
      <c r="H181" s="17"/>
      <c r="I181" s="18">
        <f t="shared" si="29"/>
        <v>0</v>
      </c>
      <c r="J181" s="19"/>
      <c r="K181" s="33">
        <f t="shared" si="34"/>
        <v>0</v>
      </c>
      <c r="L181" s="75">
        <f t="shared" si="30"/>
        <v>0</v>
      </c>
      <c r="M181" s="81">
        <f t="shared" si="35"/>
        <v>0</v>
      </c>
      <c r="N181" s="78">
        <f t="shared" si="36"/>
        <v>0</v>
      </c>
      <c r="O181" s="18">
        <f t="shared" si="37"/>
        <v>0</v>
      </c>
      <c r="P181" s="18">
        <f t="shared" si="38"/>
        <v>0</v>
      </c>
      <c r="Q181" s="26">
        <f t="shared" si="39"/>
        <v>0</v>
      </c>
    </row>
    <row r="182" spans="1:17">
      <c r="A182" s="15"/>
      <c r="B182" s="46"/>
      <c r="C182" s="50"/>
      <c r="D182" s="51"/>
      <c r="E182" s="16">
        <f t="shared" si="31"/>
        <v>0</v>
      </c>
      <c r="F182" s="16">
        <f t="shared" si="32"/>
        <v>0</v>
      </c>
      <c r="G182" s="16">
        <f t="shared" si="33"/>
        <v>0</v>
      </c>
      <c r="H182" s="17"/>
      <c r="I182" s="18">
        <f t="shared" si="29"/>
        <v>0</v>
      </c>
      <c r="J182" s="19"/>
      <c r="K182" s="33">
        <f t="shared" si="34"/>
        <v>0</v>
      </c>
      <c r="L182" s="75">
        <f t="shared" si="30"/>
        <v>0</v>
      </c>
      <c r="M182" s="81">
        <f t="shared" si="35"/>
        <v>0</v>
      </c>
      <c r="N182" s="78">
        <f t="shared" si="36"/>
        <v>0</v>
      </c>
      <c r="O182" s="18">
        <f t="shared" si="37"/>
        <v>0</v>
      </c>
      <c r="P182" s="18">
        <f t="shared" si="38"/>
        <v>0</v>
      </c>
      <c r="Q182" s="26">
        <f t="shared" si="39"/>
        <v>0</v>
      </c>
    </row>
    <row r="183" spans="1:17">
      <c r="A183" s="15"/>
      <c r="B183" s="46"/>
      <c r="C183" s="50"/>
      <c r="D183" s="51"/>
      <c r="E183" s="16">
        <f t="shared" si="31"/>
        <v>0</v>
      </c>
      <c r="F183" s="16">
        <f t="shared" si="32"/>
        <v>0</v>
      </c>
      <c r="G183" s="16">
        <f t="shared" si="33"/>
        <v>0</v>
      </c>
      <c r="H183" s="17"/>
      <c r="I183" s="18">
        <f t="shared" si="29"/>
        <v>0</v>
      </c>
      <c r="J183" s="19"/>
      <c r="K183" s="33">
        <f t="shared" si="34"/>
        <v>0</v>
      </c>
      <c r="L183" s="75">
        <f t="shared" si="30"/>
        <v>0</v>
      </c>
      <c r="M183" s="81">
        <f t="shared" si="35"/>
        <v>0</v>
      </c>
      <c r="N183" s="78">
        <f t="shared" si="36"/>
        <v>0</v>
      </c>
      <c r="O183" s="18">
        <f t="shared" si="37"/>
        <v>0</v>
      </c>
      <c r="P183" s="18">
        <f t="shared" si="38"/>
        <v>0</v>
      </c>
      <c r="Q183" s="26">
        <f t="shared" si="39"/>
        <v>0</v>
      </c>
    </row>
    <row r="184" spans="1:17">
      <c r="A184" s="15"/>
      <c r="B184" s="46"/>
      <c r="C184" s="50"/>
      <c r="D184" s="51"/>
      <c r="E184" s="16">
        <f t="shared" si="31"/>
        <v>0</v>
      </c>
      <c r="F184" s="16">
        <f t="shared" si="32"/>
        <v>0</v>
      </c>
      <c r="G184" s="16">
        <f t="shared" si="33"/>
        <v>0</v>
      </c>
      <c r="H184" s="17"/>
      <c r="I184" s="18">
        <f t="shared" si="29"/>
        <v>0</v>
      </c>
      <c r="J184" s="19"/>
      <c r="K184" s="33">
        <f t="shared" si="34"/>
        <v>0</v>
      </c>
      <c r="L184" s="75">
        <f t="shared" si="30"/>
        <v>0</v>
      </c>
      <c r="M184" s="81">
        <f t="shared" si="35"/>
        <v>0</v>
      </c>
      <c r="N184" s="78">
        <f t="shared" si="36"/>
        <v>0</v>
      </c>
      <c r="O184" s="18">
        <f t="shared" si="37"/>
        <v>0</v>
      </c>
      <c r="P184" s="18">
        <f t="shared" si="38"/>
        <v>0</v>
      </c>
      <c r="Q184" s="26">
        <f t="shared" si="39"/>
        <v>0</v>
      </c>
    </row>
    <row r="185" spans="1:17">
      <c r="A185" s="15"/>
      <c r="B185" s="46"/>
      <c r="C185" s="50"/>
      <c r="D185" s="51"/>
      <c r="E185" s="16">
        <f t="shared" si="31"/>
        <v>0</v>
      </c>
      <c r="F185" s="16">
        <f t="shared" si="32"/>
        <v>0</v>
      </c>
      <c r="G185" s="16">
        <f t="shared" si="33"/>
        <v>0</v>
      </c>
      <c r="H185" s="17"/>
      <c r="I185" s="18">
        <f t="shared" si="29"/>
        <v>0</v>
      </c>
      <c r="J185" s="19"/>
      <c r="K185" s="33">
        <f t="shared" si="34"/>
        <v>0</v>
      </c>
      <c r="L185" s="75">
        <f t="shared" si="30"/>
        <v>0</v>
      </c>
      <c r="M185" s="81">
        <f t="shared" si="35"/>
        <v>0</v>
      </c>
      <c r="N185" s="78">
        <f t="shared" si="36"/>
        <v>0</v>
      </c>
      <c r="O185" s="18">
        <f t="shared" si="37"/>
        <v>0</v>
      </c>
      <c r="P185" s="18">
        <f t="shared" si="38"/>
        <v>0</v>
      </c>
      <c r="Q185" s="26">
        <f t="shared" si="39"/>
        <v>0</v>
      </c>
    </row>
    <row r="186" spans="1:17">
      <c r="A186" s="15"/>
      <c r="B186" s="46"/>
      <c r="C186" s="50"/>
      <c r="D186" s="51"/>
      <c r="E186" s="16">
        <f t="shared" si="31"/>
        <v>0</v>
      </c>
      <c r="F186" s="16">
        <f t="shared" si="32"/>
        <v>0</v>
      </c>
      <c r="G186" s="16">
        <f t="shared" si="33"/>
        <v>0</v>
      </c>
      <c r="H186" s="17"/>
      <c r="I186" s="18">
        <f t="shared" si="29"/>
        <v>0</v>
      </c>
      <c r="J186" s="19"/>
      <c r="K186" s="33">
        <f t="shared" si="34"/>
        <v>0</v>
      </c>
      <c r="L186" s="75">
        <f t="shared" si="30"/>
        <v>0</v>
      </c>
      <c r="M186" s="81">
        <f t="shared" si="35"/>
        <v>0</v>
      </c>
      <c r="N186" s="78">
        <f t="shared" si="36"/>
        <v>0</v>
      </c>
      <c r="O186" s="18">
        <f t="shared" si="37"/>
        <v>0</v>
      </c>
      <c r="P186" s="18">
        <f t="shared" si="38"/>
        <v>0</v>
      </c>
      <c r="Q186" s="26">
        <f t="shared" si="39"/>
        <v>0</v>
      </c>
    </row>
    <row r="187" spans="1:17">
      <c r="A187" s="15"/>
      <c r="B187" s="46"/>
      <c r="C187" s="50"/>
      <c r="D187" s="51"/>
      <c r="E187" s="16">
        <f t="shared" si="31"/>
        <v>0</v>
      </c>
      <c r="F187" s="16">
        <f t="shared" si="32"/>
        <v>0</v>
      </c>
      <c r="G187" s="16">
        <f t="shared" si="33"/>
        <v>0</v>
      </c>
      <c r="H187" s="17"/>
      <c r="I187" s="18">
        <f t="shared" si="29"/>
        <v>0</v>
      </c>
      <c r="J187" s="19"/>
      <c r="K187" s="33">
        <f t="shared" si="34"/>
        <v>0</v>
      </c>
      <c r="L187" s="75">
        <f t="shared" si="30"/>
        <v>0</v>
      </c>
      <c r="M187" s="81">
        <f t="shared" si="35"/>
        <v>0</v>
      </c>
      <c r="N187" s="78">
        <f t="shared" si="36"/>
        <v>0</v>
      </c>
      <c r="O187" s="18">
        <f t="shared" si="37"/>
        <v>0</v>
      </c>
      <c r="P187" s="18">
        <f t="shared" si="38"/>
        <v>0</v>
      </c>
      <c r="Q187" s="26">
        <f t="shared" si="39"/>
        <v>0</v>
      </c>
    </row>
    <row r="188" spans="1:17">
      <c r="A188" s="15"/>
      <c r="B188" s="46"/>
      <c r="C188" s="50"/>
      <c r="D188" s="51"/>
      <c r="E188" s="16">
        <f t="shared" si="31"/>
        <v>0</v>
      </c>
      <c r="F188" s="16">
        <f t="shared" si="32"/>
        <v>0</v>
      </c>
      <c r="G188" s="16">
        <f t="shared" si="33"/>
        <v>0</v>
      </c>
      <c r="H188" s="17"/>
      <c r="I188" s="18">
        <f t="shared" si="29"/>
        <v>0</v>
      </c>
      <c r="J188" s="19"/>
      <c r="K188" s="33">
        <f t="shared" si="34"/>
        <v>0</v>
      </c>
      <c r="L188" s="75">
        <f t="shared" si="30"/>
        <v>0</v>
      </c>
      <c r="M188" s="81">
        <f t="shared" si="35"/>
        <v>0</v>
      </c>
      <c r="N188" s="78">
        <f t="shared" si="36"/>
        <v>0</v>
      </c>
      <c r="O188" s="18">
        <f t="shared" si="37"/>
        <v>0</v>
      </c>
      <c r="P188" s="18">
        <f t="shared" si="38"/>
        <v>0</v>
      </c>
      <c r="Q188" s="26">
        <f t="shared" si="39"/>
        <v>0</v>
      </c>
    </row>
    <row r="189" spans="1:17">
      <c r="A189" s="15"/>
      <c r="B189" s="46"/>
      <c r="C189" s="50"/>
      <c r="D189" s="51"/>
      <c r="E189" s="16">
        <f t="shared" si="31"/>
        <v>0</v>
      </c>
      <c r="F189" s="16">
        <f t="shared" si="32"/>
        <v>0</v>
      </c>
      <c r="G189" s="16">
        <f t="shared" si="33"/>
        <v>0</v>
      </c>
      <c r="H189" s="17"/>
      <c r="I189" s="18">
        <f t="shared" si="29"/>
        <v>0</v>
      </c>
      <c r="J189" s="19"/>
      <c r="K189" s="33">
        <f t="shared" si="34"/>
        <v>0</v>
      </c>
      <c r="L189" s="75">
        <f t="shared" si="30"/>
        <v>0</v>
      </c>
      <c r="M189" s="81">
        <f t="shared" si="35"/>
        <v>0</v>
      </c>
      <c r="N189" s="78">
        <f t="shared" si="36"/>
        <v>0</v>
      </c>
      <c r="O189" s="18">
        <f t="shared" si="37"/>
        <v>0</v>
      </c>
      <c r="P189" s="18">
        <f t="shared" si="38"/>
        <v>0</v>
      </c>
      <c r="Q189" s="26">
        <f t="shared" si="39"/>
        <v>0</v>
      </c>
    </row>
    <row r="190" spans="1:17">
      <c r="A190" s="15"/>
      <c r="B190" s="46"/>
      <c r="C190" s="50"/>
      <c r="D190" s="51"/>
      <c r="E190" s="16">
        <f t="shared" si="31"/>
        <v>0</v>
      </c>
      <c r="F190" s="16">
        <f t="shared" si="32"/>
        <v>0</v>
      </c>
      <c r="G190" s="16">
        <f t="shared" si="33"/>
        <v>0</v>
      </c>
      <c r="H190" s="17"/>
      <c r="I190" s="18">
        <f t="shared" si="29"/>
        <v>0</v>
      </c>
      <c r="J190" s="19"/>
      <c r="K190" s="33">
        <f t="shared" si="34"/>
        <v>0</v>
      </c>
      <c r="L190" s="75">
        <f t="shared" si="30"/>
        <v>0</v>
      </c>
      <c r="M190" s="81">
        <f t="shared" si="35"/>
        <v>0</v>
      </c>
      <c r="N190" s="78">
        <f t="shared" si="36"/>
        <v>0</v>
      </c>
      <c r="O190" s="18">
        <f t="shared" si="37"/>
        <v>0</v>
      </c>
      <c r="P190" s="18">
        <f t="shared" si="38"/>
        <v>0</v>
      </c>
      <c r="Q190" s="26">
        <f t="shared" si="39"/>
        <v>0</v>
      </c>
    </row>
    <row r="191" spans="1:17">
      <c r="A191" s="15"/>
      <c r="B191" s="46"/>
      <c r="C191" s="50"/>
      <c r="D191" s="51"/>
      <c r="E191" s="16">
        <f t="shared" si="31"/>
        <v>0</v>
      </c>
      <c r="F191" s="16">
        <f t="shared" si="32"/>
        <v>0</v>
      </c>
      <c r="G191" s="16">
        <f t="shared" si="33"/>
        <v>0</v>
      </c>
      <c r="H191" s="17"/>
      <c r="I191" s="18">
        <f t="shared" si="29"/>
        <v>0</v>
      </c>
      <c r="J191" s="19"/>
      <c r="K191" s="33">
        <f t="shared" si="34"/>
        <v>0</v>
      </c>
      <c r="L191" s="75">
        <f t="shared" si="30"/>
        <v>0</v>
      </c>
      <c r="M191" s="81">
        <f t="shared" si="35"/>
        <v>0</v>
      </c>
      <c r="N191" s="78">
        <f t="shared" si="36"/>
        <v>0</v>
      </c>
      <c r="O191" s="18">
        <f t="shared" si="37"/>
        <v>0</v>
      </c>
      <c r="P191" s="18">
        <f t="shared" si="38"/>
        <v>0</v>
      </c>
      <c r="Q191" s="26">
        <f t="shared" si="39"/>
        <v>0</v>
      </c>
    </row>
    <row r="192" spans="1:17">
      <c r="A192" s="15"/>
      <c r="B192" s="46"/>
      <c r="C192" s="50"/>
      <c r="D192" s="51"/>
      <c r="E192" s="16">
        <f t="shared" si="31"/>
        <v>0</v>
      </c>
      <c r="F192" s="16">
        <f t="shared" si="32"/>
        <v>0</v>
      </c>
      <c r="G192" s="16">
        <f t="shared" si="33"/>
        <v>0</v>
      </c>
      <c r="H192" s="17"/>
      <c r="I192" s="18">
        <f t="shared" si="29"/>
        <v>0</v>
      </c>
      <c r="J192" s="19"/>
      <c r="K192" s="33">
        <f t="shared" si="34"/>
        <v>0</v>
      </c>
      <c r="L192" s="75">
        <f t="shared" si="30"/>
        <v>0</v>
      </c>
      <c r="M192" s="81">
        <f t="shared" si="35"/>
        <v>0</v>
      </c>
      <c r="N192" s="78">
        <f t="shared" si="36"/>
        <v>0</v>
      </c>
      <c r="O192" s="18">
        <f t="shared" si="37"/>
        <v>0</v>
      </c>
      <c r="P192" s="18">
        <f t="shared" si="38"/>
        <v>0</v>
      </c>
      <c r="Q192" s="26">
        <f t="shared" si="39"/>
        <v>0</v>
      </c>
    </row>
    <row r="193" spans="1:17">
      <c r="A193" s="15"/>
      <c r="B193" s="46"/>
      <c r="C193" s="50"/>
      <c r="D193" s="51"/>
      <c r="E193" s="16">
        <f t="shared" si="31"/>
        <v>0</v>
      </c>
      <c r="F193" s="16">
        <f t="shared" si="32"/>
        <v>0</v>
      </c>
      <c r="G193" s="16">
        <f t="shared" si="33"/>
        <v>0</v>
      </c>
      <c r="H193" s="17"/>
      <c r="I193" s="18">
        <f t="shared" si="29"/>
        <v>0</v>
      </c>
      <c r="J193" s="19"/>
      <c r="K193" s="33">
        <f t="shared" si="34"/>
        <v>0</v>
      </c>
      <c r="L193" s="75">
        <f t="shared" si="30"/>
        <v>0</v>
      </c>
      <c r="M193" s="81">
        <f t="shared" si="35"/>
        <v>0</v>
      </c>
      <c r="N193" s="78">
        <f t="shared" si="36"/>
        <v>0</v>
      </c>
      <c r="O193" s="18">
        <f t="shared" si="37"/>
        <v>0</v>
      </c>
      <c r="P193" s="18">
        <f t="shared" si="38"/>
        <v>0</v>
      </c>
      <c r="Q193" s="26">
        <f t="shared" si="39"/>
        <v>0</v>
      </c>
    </row>
    <row r="194" spans="1:17">
      <c r="A194" s="15"/>
      <c r="B194" s="46"/>
      <c r="C194" s="50"/>
      <c r="D194" s="51"/>
      <c r="E194" s="16">
        <f t="shared" si="31"/>
        <v>0</v>
      </c>
      <c r="F194" s="16">
        <f t="shared" si="32"/>
        <v>0</v>
      </c>
      <c r="G194" s="16">
        <f t="shared" si="33"/>
        <v>0</v>
      </c>
      <c r="H194" s="17"/>
      <c r="I194" s="18">
        <f t="shared" si="29"/>
        <v>0</v>
      </c>
      <c r="J194" s="19"/>
      <c r="K194" s="33">
        <f t="shared" si="34"/>
        <v>0</v>
      </c>
      <c r="L194" s="75">
        <f t="shared" si="30"/>
        <v>0</v>
      </c>
      <c r="M194" s="81">
        <f t="shared" si="35"/>
        <v>0</v>
      </c>
      <c r="N194" s="78">
        <f t="shared" si="36"/>
        <v>0</v>
      </c>
      <c r="O194" s="18">
        <f t="shared" si="37"/>
        <v>0</v>
      </c>
      <c r="P194" s="18">
        <f t="shared" si="38"/>
        <v>0</v>
      </c>
      <c r="Q194" s="26">
        <f t="shared" si="39"/>
        <v>0</v>
      </c>
    </row>
    <row r="195" spans="1:17">
      <c r="A195" s="15"/>
      <c r="B195" s="46"/>
      <c r="C195" s="50"/>
      <c r="D195" s="51"/>
      <c r="E195" s="16">
        <f t="shared" si="31"/>
        <v>0</v>
      </c>
      <c r="F195" s="16">
        <f t="shared" si="32"/>
        <v>0</v>
      </c>
      <c r="G195" s="16">
        <f t="shared" si="33"/>
        <v>0</v>
      </c>
      <c r="H195" s="17"/>
      <c r="I195" s="18">
        <f t="shared" si="29"/>
        <v>0</v>
      </c>
      <c r="J195" s="19"/>
      <c r="K195" s="33">
        <f t="shared" si="34"/>
        <v>0</v>
      </c>
      <c r="L195" s="75">
        <f t="shared" si="30"/>
        <v>0</v>
      </c>
      <c r="M195" s="81">
        <f t="shared" si="35"/>
        <v>0</v>
      </c>
      <c r="N195" s="78">
        <f t="shared" si="36"/>
        <v>0</v>
      </c>
      <c r="O195" s="18">
        <f t="shared" si="37"/>
        <v>0</v>
      </c>
      <c r="P195" s="18">
        <f t="shared" si="38"/>
        <v>0</v>
      </c>
      <c r="Q195" s="26">
        <f t="shared" si="39"/>
        <v>0</v>
      </c>
    </row>
    <row r="196" spans="1:17">
      <c r="A196" s="15"/>
      <c r="B196" s="46"/>
      <c r="C196" s="50"/>
      <c r="D196" s="51"/>
      <c r="E196" s="16">
        <f t="shared" si="31"/>
        <v>0</v>
      </c>
      <c r="F196" s="16">
        <f t="shared" si="32"/>
        <v>0</v>
      </c>
      <c r="G196" s="16">
        <f t="shared" si="33"/>
        <v>0</v>
      </c>
      <c r="H196" s="17"/>
      <c r="I196" s="18">
        <f t="shared" si="29"/>
        <v>0</v>
      </c>
      <c r="J196" s="19"/>
      <c r="K196" s="33">
        <f t="shared" si="34"/>
        <v>0</v>
      </c>
      <c r="L196" s="75">
        <f t="shared" si="30"/>
        <v>0</v>
      </c>
      <c r="M196" s="81">
        <f t="shared" si="35"/>
        <v>0</v>
      </c>
      <c r="N196" s="78">
        <f t="shared" si="36"/>
        <v>0</v>
      </c>
      <c r="O196" s="18">
        <f t="shared" si="37"/>
        <v>0</v>
      </c>
      <c r="P196" s="18">
        <f t="shared" si="38"/>
        <v>0</v>
      </c>
      <c r="Q196" s="26">
        <f t="shared" si="39"/>
        <v>0</v>
      </c>
    </row>
    <row r="197" spans="1:17">
      <c r="A197" s="15"/>
      <c r="B197" s="46"/>
      <c r="C197" s="50"/>
      <c r="D197" s="51"/>
      <c r="E197" s="16">
        <f t="shared" si="31"/>
        <v>0</v>
      </c>
      <c r="F197" s="16">
        <f t="shared" si="32"/>
        <v>0</v>
      </c>
      <c r="G197" s="16">
        <f t="shared" si="33"/>
        <v>0</v>
      </c>
      <c r="H197" s="17"/>
      <c r="I197" s="18">
        <f t="shared" si="29"/>
        <v>0</v>
      </c>
      <c r="J197" s="19"/>
      <c r="K197" s="33">
        <f t="shared" si="34"/>
        <v>0</v>
      </c>
      <c r="L197" s="75">
        <f t="shared" si="30"/>
        <v>0</v>
      </c>
      <c r="M197" s="81">
        <f t="shared" si="35"/>
        <v>0</v>
      </c>
      <c r="N197" s="78">
        <f t="shared" si="36"/>
        <v>0</v>
      </c>
      <c r="O197" s="18">
        <f t="shared" si="37"/>
        <v>0</v>
      </c>
      <c r="P197" s="18">
        <f t="shared" si="38"/>
        <v>0</v>
      </c>
      <c r="Q197" s="26">
        <f t="shared" si="39"/>
        <v>0</v>
      </c>
    </row>
    <row r="198" spans="1:17">
      <c r="A198" s="15"/>
      <c r="B198" s="46"/>
      <c r="C198" s="50"/>
      <c r="D198" s="51"/>
      <c r="E198" s="16">
        <f t="shared" si="31"/>
        <v>0</v>
      </c>
      <c r="F198" s="16">
        <f t="shared" si="32"/>
        <v>0</v>
      </c>
      <c r="G198" s="16">
        <f t="shared" si="33"/>
        <v>0</v>
      </c>
      <c r="H198" s="17"/>
      <c r="I198" s="18">
        <f t="shared" si="29"/>
        <v>0</v>
      </c>
      <c r="J198" s="19"/>
      <c r="K198" s="33">
        <f t="shared" si="34"/>
        <v>0</v>
      </c>
      <c r="L198" s="75">
        <f t="shared" si="30"/>
        <v>0</v>
      </c>
      <c r="M198" s="81">
        <f t="shared" si="35"/>
        <v>0</v>
      </c>
      <c r="N198" s="78">
        <f t="shared" si="36"/>
        <v>0</v>
      </c>
      <c r="O198" s="18">
        <f t="shared" si="37"/>
        <v>0</v>
      </c>
      <c r="P198" s="18">
        <f t="shared" si="38"/>
        <v>0</v>
      </c>
      <c r="Q198" s="26">
        <f t="shared" si="39"/>
        <v>0</v>
      </c>
    </row>
    <row r="199" spans="1:17">
      <c r="A199" s="15"/>
      <c r="B199" s="46"/>
      <c r="C199" s="50"/>
      <c r="D199" s="51"/>
      <c r="E199" s="16">
        <f t="shared" si="31"/>
        <v>0</v>
      </c>
      <c r="F199" s="16">
        <f t="shared" si="32"/>
        <v>0</v>
      </c>
      <c r="G199" s="16">
        <f t="shared" si="33"/>
        <v>0</v>
      </c>
      <c r="H199" s="17"/>
      <c r="I199" s="18">
        <f t="shared" si="29"/>
        <v>0</v>
      </c>
      <c r="J199" s="19"/>
      <c r="K199" s="33">
        <f t="shared" si="34"/>
        <v>0</v>
      </c>
      <c r="L199" s="75">
        <f t="shared" si="30"/>
        <v>0</v>
      </c>
      <c r="M199" s="81">
        <f t="shared" si="35"/>
        <v>0</v>
      </c>
      <c r="N199" s="78">
        <f t="shared" si="36"/>
        <v>0</v>
      </c>
      <c r="O199" s="18">
        <f t="shared" si="37"/>
        <v>0</v>
      </c>
      <c r="P199" s="18">
        <f t="shared" si="38"/>
        <v>0</v>
      </c>
      <c r="Q199" s="26">
        <f t="shared" si="39"/>
        <v>0</v>
      </c>
    </row>
    <row r="200" spans="1:17">
      <c r="A200" s="15"/>
      <c r="B200" s="46"/>
      <c r="C200" s="50"/>
      <c r="D200" s="51"/>
      <c r="E200" s="16">
        <f t="shared" si="31"/>
        <v>0</v>
      </c>
      <c r="F200" s="16">
        <f t="shared" si="32"/>
        <v>0</v>
      </c>
      <c r="G200" s="16">
        <f t="shared" si="33"/>
        <v>0</v>
      </c>
      <c r="H200" s="17"/>
      <c r="I200" s="18">
        <f t="shared" si="29"/>
        <v>0</v>
      </c>
      <c r="J200" s="19"/>
      <c r="K200" s="33">
        <f t="shared" si="34"/>
        <v>0</v>
      </c>
      <c r="L200" s="75">
        <f t="shared" si="30"/>
        <v>0</v>
      </c>
      <c r="M200" s="81">
        <f t="shared" si="35"/>
        <v>0</v>
      </c>
      <c r="N200" s="78">
        <f t="shared" si="36"/>
        <v>0</v>
      </c>
      <c r="O200" s="18">
        <f t="shared" si="37"/>
        <v>0</v>
      </c>
      <c r="P200" s="18">
        <f t="shared" si="38"/>
        <v>0</v>
      </c>
      <c r="Q200" s="26">
        <f t="shared" si="39"/>
        <v>0</v>
      </c>
    </row>
    <row r="201" spans="1:17">
      <c r="A201" s="15"/>
      <c r="B201" s="46"/>
      <c r="C201" s="50"/>
      <c r="D201" s="51"/>
      <c r="E201" s="16">
        <f t="shared" si="31"/>
        <v>0</v>
      </c>
      <c r="F201" s="16">
        <f t="shared" si="32"/>
        <v>0</v>
      </c>
      <c r="G201" s="16">
        <f t="shared" si="33"/>
        <v>0</v>
      </c>
      <c r="H201" s="17"/>
      <c r="I201" s="18">
        <f t="shared" si="29"/>
        <v>0</v>
      </c>
      <c r="J201" s="19"/>
      <c r="K201" s="33">
        <f t="shared" si="34"/>
        <v>0</v>
      </c>
      <c r="L201" s="75">
        <f t="shared" si="30"/>
        <v>0</v>
      </c>
      <c r="M201" s="81">
        <f t="shared" si="35"/>
        <v>0</v>
      </c>
      <c r="N201" s="78">
        <f t="shared" si="36"/>
        <v>0</v>
      </c>
      <c r="O201" s="18">
        <f t="shared" si="37"/>
        <v>0</v>
      </c>
      <c r="P201" s="18">
        <f t="shared" si="38"/>
        <v>0</v>
      </c>
      <c r="Q201" s="26">
        <f t="shared" si="39"/>
        <v>0</v>
      </c>
    </row>
    <row r="202" spans="1:17">
      <c r="A202" s="15"/>
      <c r="B202" s="46"/>
      <c r="C202" s="50"/>
      <c r="D202" s="51"/>
      <c r="E202" s="16">
        <f t="shared" si="31"/>
        <v>0</v>
      </c>
      <c r="F202" s="16">
        <f t="shared" si="32"/>
        <v>0</v>
      </c>
      <c r="G202" s="16">
        <f t="shared" si="33"/>
        <v>0</v>
      </c>
      <c r="H202" s="17"/>
      <c r="I202" s="18">
        <f t="shared" si="29"/>
        <v>0</v>
      </c>
      <c r="J202" s="19"/>
      <c r="K202" s="33">
        <f t="shared" si="34"/>
        <v>0</v>
      </c>
      <c r="L202" s="75">
        <f t="shared" si="30"/>
        <v>0</v>
      </c>
      <c r="M202" s="81">
        <f t="shared" si="35"/>
        <v>0</v>
      </c>
      <c r="N202" s="78">
        <f t="shared" si="36"/>
        <v>0</v>
      </c>
      <c r="O202" s="18">
        <f t="shared" si="37"/>
        <v>0</v>
      </c>
      <c r="P202" s="18">
        <f t="shared" si="38"/>
        <v>0</v>
      </c>
      <c r="Q202" s="26">
        <f t="shared" si="39"/>
        <v>0</v>
      </c>
    </row>
    <row r="203" spans="1:17">
      <c r="A203" s="15"/>
      <c r="B203" s="46"/>
      <c r="C203" s="50"/>
      <c r="D203" s="51"/>
      <c r="E203" s="16">
        <f t="shared" si="31"/>
        <v>0</v>
      </c>
      <c r="F203" s="16">
        <f t="shared" si="32"/>
        <v>0</v>
      </c>
      <c r="G203" s="16">
        <f t="shared" si="33"/>
        <v>0</v>
      </c>
      <c r="H203" s="17"/>
      <c r="I203" s="18">
        <f t="shared" si="29"/>
        <v>0</v>
      </c>
      <c r="J203" s="19"/>
      <c r="K203" s="33">
        <f t="shared" si="34"/>
        <v>0</v>
      </c>
      <c r="L203" s="75">
        <f t="shared" si="30"/>
        <v>0</v>
      </c>
      <c r="M203" s="81">
        <f t="shared" si="35"/>
        <v>0</v>
      </c>
      <c r="N203" s="78">
        <f t="shared" si="36"/>
        <v>0</v>
      </c>
      <c r="O203" s="18">
        <f t="shared" si="37"/>
        <v>0</v>
      </c>
      <c r="P203" s="18">
        <f t="shared" si="38"/>
        <v>0</v>
      </c>
      <c r="Q203" s="26">
        <f t="shared" si="39"/>
        <v>0</v>
      </c>
    </row>
    <row r="204" spans="1:17">
      <c r="A204" s="15"/>
      <c r="B204" s="46"/>
      <c r="C204" s="50"/>
      <c r="D204" s="51"/>
      <c r="E204" s="16">
        <f t="shared" si="31"/>
        <v>0</v>
      </c>
      <c r="F204" s="16">
        <f t="shared" si="32"/>
        <v>0</v>
      </c>
      <c r="G204" s="16">
        <f t="shared" si="33"/>
        <v>0</v>
      </c>
      <c r="H204" s="17"/>
      <c r="I204" s="18">
        <f t="shared" si="29"/>
        <v>0</v>
      </c>
      <c r="J204" s="19"/>
      <c r="K204" s="33">
        <f t="shared" si="34"/>
        <v>0</v>
      </c>
      <c r="L204" s="75">
        <f t="shared" si="30"/>
        <v>0</v>
      </c>
      <c r="M204" s="81">
        <f t="shared" si="35"/>
        <v>0</v>
      </c>
      <c r="N204" s="78">
        <f t="shared" si="36"/>
        <v>0</v>
      </c>
      <c r="O204" s="18">
        <f t="shared" si="37"/>
        <v>0</v>
      </c>
      <c r="P204" s="18">
        <f t="shared" si="38"/>
        <v>0</v>
      </c>
      <c r="Q204" s="26">
        <f t="shared" si="39"/>
        <v>0</v>
      </c>
    </row>
    <row r="205" spans="1:17">
      <c r="A205" s="15"/>
      <c r="B205" s="46"/>
      <c r="C205" s="50"/>
      <c r="D205" s="51"/>
      <c r="E205" s="16">
        <f t="shared" si="31"/>
        <v>0</v>
      </c>
      <c r="F205" s="16">
        <f t="shared" si="32"/>
        <v>0</v>
      </c>
      <c r="G205" s="16">
        <f t="shared" si="33"/>
        <v>0</v>
      </c>
      <c r="H205" s="17"/>
      <c r="I205" s="18">
        <f t="shared" si="29"/>
        <v>0</v>
      </c>
      <c r="J205" s="19"/>
      <c r="K205" s="33">
        <f t="shared" si="34"/>
        <v>0</v>
      </c>
      <c r="L205" s="75">
        <f t="shared" si="30"/>
        <v>0</v>
      </c>
      <c r="M205" s="81">
        <f t="shared" si="35"/>
        <v>0</v>
      </c>
      <c r="N205" s="78">
        <f t="shared" si="36"/>
        <v>0</v>
      </c>
      <c r="O205" s="18">
        <f t="shared" si="37"/>
        <v>0</v>
      </c>
      <c r="P205" s="18">
        <f t="shared" si="38"/>
        <v>0</v>
      </c>
      <c r="Q205" s="26">
        <f t="shared" si="39"/>
        <v>0</v>
      </c>
    </row>
    <row r="206" spans="1:17">
      <c r="A206" s="15"/>
      <c r="B206" s="46"/>
      <c r="C206" s="50"/>
      <c r="D206" s="51"/>
      <c r="E206" s="16">
        <f t="shared" si="31"/>
        <v>0</v>
      </c>
      <c r="F206" s="16">
        <f t="shared" si="32"/>
        <v>0</v>
      </c>
      <c r="G206" s="16">
        <f t="shared" si="33"/>
        <v>0</v>
      </c>
      <c r="H206" s="17"/>
      <c r="I206" s="18">
        <f t="shared" si="29"/>
        <v>0</v>
      </c>
      <c r="J206" s="19"/>
      <c r="K206" s="33">
        <f t="shared" si="34"/>
        <v>0</v>
      </c>
      <c r="L206" s="75">
        <f t="shared" si="30"/>
        <v>0</v>
      </c>
      <c r="M206" s="81">
        <f t="shared" si="35"/>
        <v>0</v>
      </c>
      <c r="N206" s="78">
        <f t="shared" si="36"/>
        <v>0</v>
      </c>
      <c r="O206" s="18">
        <f t="shared" si="37"/>
        <v>0</v>
      </c>
      <c r="P206" s="18">
        <f t="shared" si="38"/>
        <v>0</v>
      </c>
      <c r="Q206" s="26">
        <f t="shared" si="39"/>
        <v>0</v>
      </c>
    </row>
    <row r="207" spans="1:17">
      <c r="A207" s="15"/>
      <c r="B207" s="46"/>
      <c r="C207" s="50"/>
      <c r="D207" s="51"/>
      <c r="E207" s="16">
        <f t="shared" si="31"/>
        <v>0</v>
      </c>
      <c r="F207" s="16">
        <f t="shared" si="32"/>
        <v>0</v>
      </c>
      <c r="G207" s="16">
        <f t="shared" si="33"/>
        <v>0</v>
      </c>
      <c r="H207" s="17"/>
      <c r="I207" s="18">
        <f t="shared" si="29"/>
        <v>0</v>
      </c>
      <c r="J207" s="19"/>
      <c r="K207" s="33">
        <f t="shared" si="34"/>
        <v>0</v>
      </c>
      <c r="L207" s="75">
        <f t="shared" si="30"/>
        <v>0</v>
      </c>
      <c r="M207" s="81">
        <f t="shared" si="35"/>
        <v>0</v>
      </c>
      <c r="N207" s="78">
        <f t="shared" si="36"/>
        <v>0</v>
      </c>
      <c r="O207" s="18">
        <f t="shared" si="37"/>
        <v>0</v>
      </c>
      <c r="P207" s="18">
        <f t="shared" si="38"/>
        <v>0</v>
      </c>
      <c r="Q207" s="26">
        <f t="shared" si="39"/>
        <v>0</v>
      </c>
    </row>
    <row r="208" spans="1:17">
      <c r="A208" s="15"/>
      <c r="B208" s="46"/>
      <c r="C208" s="50"/>
      <c r="D208" s="51"/>
      <c r="E208" s="16">
        <f t="shared" si="31"/>
        <v>0</v>
      </c>
      <c r="F208" s="16">
        <f t="shared" si="32"/>
        <v>0</v>
      </c>
      <c r="G208" s="16">
        <f t="shared" si="33"/>
        <v>0</v>
      </c>
      <c r="H208" s="17"/>
      <c r="I208" s="18">
        <f t="shared" si="29"/>
        <v>0</v>
      </c>
      <c r="J208" s="19"/>
      <c r="K208" s="33">
        <f t="shared" si="34"/>
        <v>0</v>
      </c>
      <c r="L208" s="75">
        <f t="shared" si="30"/>
        <v>0</v>
      </c>
      <c r="M208" s="81">
        <f t="shared" si="35"/>
        <v>0</v>
      </c>
      <c r="N208" s="78">
        <f t="shared" si="36"/>
        <v>0</v>
      </c>
      <c r="O208" s="18">
        <f t="shared" si="37"/>
        <v>0</v>
      </c>
      <c r="P208" s="18">
        <f t="shared" si="38"/>
        <v>0</v>
      </c>
      <c r="Q208" s="26">
        <f t="shared" si="39"/>
        <v>0</v>
      </c>
    </row>
    <row r="209" spans="1:17">
      <c r="A209" s="15"/>
      <c r="B209" s="46"/>
      <c r="C209" s="50"/>
      <c r="D209" s="51"/>
      <c r="E209" s="16">
        <f t="shared" si="31"/>
        <v>0</v>
      </c>
      <c r="F209" s="16">
        <f t="shared" si="32"/>
        <v>0</v>
      </c>
      <c r="G209" s="16">
        <f t="shared" si="33"/>
        <v>0</v>
      </c>
      <c r="H209" s="17"/>
      <c r="I209" s="18">
        <f t="shared" ref="I209:I272" si="40">IF(A209&gt;0,J209/A209,0)</f>
        <v>0</v>
      </c>
      <c r="J209" s="19"/>
      <c r="K209" s="33">
        <f t="shared" si="34"/>
        <v>0</v>
      </c>
      <c r="L209" s="75">
        <f t="shared" ref="L209:L272" si="41">K209*A209</f>
        <v>0</v>
      </c>
      <c r="M209" s="81">
        <f t="shared" si="35"/>
        <v>0</v>
      </c>
      <c r="N209" s="78">
        <f t="shared" si="36"/>
        <v>0</v>
      </c>
      <c r="O209" s="18">
        <f t="shared" si="37"/>
        <v>0</v>
      </c>
      <c r="P209" s="18">
        <f t="shared" si="38"/>
        <v>0</v>
      </c>
      <c r="Q209" s="26">
        <f t="shared" si="39"/>
        <v>0</v>
      </c>
    </row>
    <row r="210" spans="1:17">
      <c r="A210" s="15"/>
      <c r="B210" s="46"/>
      <c r="C210" s="50"/>
      <c r="D210" s="51"/>
      <c r="E210" s="16">
        <f t="shared" ref="E210:E273" si="42">IF(F210&gt;0,F210/A210,0)</f>
        <v>0</v>
      </c>
      <c r="F210" s="16">
        <f t="shared" ref="F210:F273" si="43">IF(A210&gt;0,(((D$6+D$8+D$9+D$10)/D$7)*(J210*D$3))*D$2,0)</f>
        <v>0</v>
      </c>
      <c r="G210" s="16">
        <f t="shared" ref="G210:G273" si="44">IF(H210&gt;0,IF(A210&gt;0,H210/A210,0),0)</f>
        <v>0</v>
      </c>
      <c r="H210" s="17"/>
      <c r="I210" s="18">
        <f t="shared" si="40"/>
        <v>0</v>
      </c>
      <c r="J210" s="19"/>
      <c r="K210" s="33">
        <f t="shared" ref="K210:K273" si="45">IF(A210&gt;0,(J210*D$3*D$2/A210)+E210+G210,0)</f>
        <v>0</v>
      </c>
      <c r="L210" s="75">
        <f t="shared" si="41"/>
        <v>0</v>
      </c>
      <c r="M210" s="81">
        <f t="shared" ref="M210:M273" si="46">ROUND(K210*130%,)+K210</f>
        <v>0</v>
      </c>
      <c r="N210" s="78">
        <f t="shared" ref="N210:N273" si="47">M210*A210</f>
        <v>0</v>
      </c>
      <c r="O210" s="18">
        <f t="shared" ref="O210:O273" si="48">IF(M210&gt;0,M210-K210,0)</f>
        <v>0</v>
      </c>
      <c r="P210" s="18">
        <f t="shared" ref="P210:P273" si="49">IF(M210&gt;0,O210*A210,0)</f>
        <v>0</v>
      </c>
      <c r="Q210" s="26">
        <f t="shared" ref="Q210:Q273" si="50">IF(M210&gt;0,IF(K210&gt;0,(M210-K210)/K210,0),0)</f>
        <v>0</v>
      </c>
    </row>
    <row r="211" spans="1:17">
      <c r="A211" s="15"/>
      <c r="B211" s="46"/>
      <c r="C211" s="50"/>
      <c r="D211" s="51"/>
      <c r="E211" s="16">
        <f t="shared" si="42"/>
        <v>0</v>
      </c>
      <c r="F211" s="16">
        <f t="shared" si="43"/>
        <v>0</v>
      </c>
      <c r="G211" s="16">
        <f t="shared" si="44"/>
        <v>0</v>
      </c>
      <c r="H211" s="17"/>
      <c r="I211" s="18">
        <f t="shared" si="40"/>
        <v>0</v>
      </c>
      <c r="J211" s="19"/>
      <c r="K211" s="33">
        <f t="shared" si="45"/>
        <v>0</v>
      </c>
      <c r="L211" s="75">
        <f t="shared" si="41"/>
        <v>0</v>
      </c>
      <c r="M211" s="81">
        <f t="shared" si="46"/>
        <v>0</v>
      </c>
      <c r="N211" s="78">
        <f t="shared" si="47"/>
        <v>0</v>
      </c>
      <c r="O211" s="18">
        <f t="shared" si="48"/>
        <v>0</v>
      </c>
      <c r="P211" s="18">
        <f t="shared" si="49"/>
        <v>0</v>
      </c>
      <c r="Q211" s="26">
        <f t="shared" si="50"/>
        <v>0</v>
      </c>
    </row>
    <row r="212" spans="1:17">
      <c r="A212" s="15"/>
      <c r="B212" s="46"/>
      <c r="C212" s="50"/>
      <c r="D212" s="51"/>
      <c r="E212" s="16">
        <f t="shared" si="42"/>
        <v>0</v>
      </c>
      <c r="F212" s="16">
        <f t="shared" si="43"/>
        <v>0</v>
      </c>
      <c r="G212" s="16">
        <f t="shared" si="44"/>
        <v>0</v>
      </c>
      <c r="H212" s="17"/>
      <c r="I212" s="18">
        <f t="shared" si="40"/>
        <v>0</v>
      </c>
      <c r="J212" s="19"/>
      <c r="K212" s="33">
        <f t="shared" si="45"/>
        <v>0</v>
      </c>
      <c r="L212" s="75">
        <f t="shared" si="41"/>
        <v>0</v>
      </c>
      <c r="M212" s="81">
        <f t="shared" si="46"/>
        <v>0</v>
      </c>
      <c r="N212" s="78">
        <f t="shared" si="47"/>
        <v>0</v>
      </c>
      <c r="O212" s="18">
        <f t="shared" si="48"/>
        <v>0</v>
      </c>
      <c r="P212" s="18">
        <f t="shared" si="49"/>
        <v>0</v>
      </c>
      <c r="Q212" s="26">
        <f t="shared" si="50"/>
        <v>0</v>
      </c>
    </row>
    <row r="213" spans="1:17">
      <c r="A213" s="15"/>
      <c r="B213" s="46"/>
      <c r="C213" s="50"/>
      <c r="D213" s="51"/>
      <c r="E213" s="16">
        <f t="shared" si="42"/>
        <v>0</v>
      </c>
      <c r="F213" s="16">
        <f t="shared" si="43"/>
        <v>0</v>
      </c>
      <c r="G213" s="16">
        <f t="shared" si="44"/>
        <v>0</v>
      </c>
      <c r="H213" s="17"/>
      <c r="I213" s="18">
        <f t="shared" si="40"/>
        <v>0</v>
      </c>
      <c r="J213" s="19"/>
      <c r="K213" s="33">
        <f t="shared" si="45"/>
        <v>0</v>
      </c>
      <c r="L213" s="75">
        <f t="shared" si="41"/>
        <v>0</v>
      </c>
      <c r="M213" s="81">
        <f t="shared" si="46"/>
        <v>0</v>
      </c>
      <c r="N213" s="78">
        <f t="shared" si="47"/>
        <v>0</v>
      </c>
      <c r="O213" s="18">
        <f t="shared" si="48"/>
        <v>0</v>
      </c>
      <c r="P213" s="18">
        <f t="shared" si="49"/>
        <v>0</v>
      </c>
      <c r="Q213" s="26">
        <f t="shared" si="50"/>
        <v>0</v>
      </c>
    </row>
    <row r="214" spans="1:17">
      <c r="A214" s="15"/>
      <c r="B214" s="46"/>
      <c r="C214" s="50"/>
      <c r="D214" s="51"/>
      <c r="E214" s="16">
        <f t="shared" si="42"/>
        <v>0</v>
      </c>
      <c r="F214" s="16">
        <f t="shared" si="43"/>
        <v>0</v>
      </c>
      <c r="G214" s="16">
        <f t="shared" si="44"/>
        <v>0</v>
      </c>
      <c r="H214" s="17"/>
      <c r="I214" s="18">
        <f t="shared" si="40"/>
        <v>0</v>
      </c>
      <c r="J214" s="19"/>
      <c r="K214" s="33">
        <f t="shared" si="45"/>
        <v>0</v>
      </c>
      <c r="L214" s="75">
        <f t="shared" si="41"/>
        <v>0</v>
      </c>
      <c r="M214" s="81">
        <f t="shared" si="46"/>
        <v>0</v>
      </c>
      <c r="N214" s="78">
        <f t="shared" si="47"/>
        <v>0</v>
      </c>
      <c r="O214" s="18">
        <f t="shared" si="48"/>
        <v>0</v>
      </c>
      <c r="P214" s="18">
        <f t="shared" si="49"/>
        <v>0</v>
      </c>
      <c r="Q214" s="26">
        <f t="shared" si="50"/>
        <v>0</v>
      </c>
    </row>
    <row r="215" spans="1:17">
      <c r="A215" s="15"/>
      <c r="B215" s="46"/>
      <c r="C215" s="50"/>
      <c r="D215" s="51"/>
      <c r="E215" s="16">
        <f t="shared" si="42"/>
        <v>0</v>
      </c>
      <c r="F215" s="16">
        <f t="shared" si="43"/>
        <v>0</v>
      </c>
      <c r="G215" s="16">
        <f t="shared" si="44"/>
        <v>0</v>
      </c>
      <c r="H215" s="17"/>
      <c r="I215" s="18">
        <f t="shared" si="40"/>
        <v>0</v>
      </c>
      <c r="J215" s="19"/>
      <c r="K215" s="33">
        <f t="shared" si="45"/>
        <v>0</v>
      </c>
      <c r="L215" s="75">
        <f t="shared" si="41"/>
        <v>0</v>
      </c>
      <c r="M215" s="81">
        <f t="shared" si="46"/>
        <v>0</v>
      </c>
      <c r="N215" s="78">
        <f t="shared" si="47"/>
        <v>0</v>
      </c>
      <c r="O215" s="18">
        <f t="shared" si="48"/>
        <v>0</v>
      </c>
      <c r="P215" s="18">
        <f t="shared" si="49"/>
        <v>0</v>
      </c>
      <c r="Q215" s="26">
        <f t="shared" si="50"/>
        <v>0</v>
      </c>
    </row>
    <row r="216" spans="1:17">
      <c r="A216" s="15"/>
      <c r="B216" s="46"/>
      <c r="C216" s="50"/>
      <c r="D216" s="51"/>
      <c r="E216" s="16">
        <f t="shared" si="42"/>
        <v>0</v>
      </c>
      <c r="F216" s="16">
        <f t="shared" si="43"/>
        <v>0</v>
      </c>
      <c r="G216" s="16">
        <f t="shared" si="44"/>
        <v>0</v>
      </c>
      <c r="H216" s="17"/>
      <c r="I216" s="18">
        <f t="shared" si="40"/>
        <v>0</v>
      </c>
      <c r="J216" s="19"/>
      <c r="K216" s="33">
        <f t="shared" si="45"/>
        <v>0</v>
      </c>
      <c r="L216" s="75">
        <f t="shared" si="41"/>
        <v>0</v>
      </c>
      <c r="M216" s="81">
        <f t="shared" si="46"/>
        <v>0</v>
      </c>
      <c r="N216" s="78">
        <f t="shared" si="47"/>
        <v>0</v>
      </c>
      <c r="O216" s="18">
        <f t="shared" si="48"/>
        <v>0</v>
      </c>
      <c r="P216" s="18">
        <f t="shared" si="49"/>
        <v>0</v>
      </c>
      <c r="Q216" s="26">
        <f t="shared" si="50"/>
        <v>0</v>
      </c>
    </row>
    <row r="217" spans="1:17">
      <c r="A217" s="15"/>
      <c r="B217" s="46"/>
      <c r="C217" s="50"/>
      <c r="D217" s="51"/>
      <c r="E217" s="16">
        <f t="shared" si="42"/>
        <v>0</v>
      </c>
      <c r="F217" s="16">
        <f t="shared" si="43"/>
        <v>0</v>
      </c>
      <c r="G217" s="16">
        <f t="shared" si="44"/>
        <v>0</v>
      </c>
      <c r="H217" s="17"/>
      <c r="I217" s="18">
        <f t="shared" si="40"/>
        <v>0</v>
      </c>
      <c r="J217" s="19"/>
      <c r="K217" s="33">
        <f t="shared" si="45"/>
        <v>0</v>
      </c>
      <c r="L217" s="75">
        <f t="shared" si="41"/>
        <v>0</v>
      </c>
      <c r="M217" s="81">
        <f t="shared" si="46"/>
        <v>0</v>
      </c>
      <c r="N217" s="78">
        <f t="shared" si="47"/>
        <v>0</v>
      </c>
      <c r="O217" s="18">
        <f t="shared" si="48"/>
        <v>0</v>
      </c>
      <c r="P217" s="18">
        <f t="shared" si="49"/>
        <v>0</v>
      </c>
      <c r="Q217" s="26">
        <f t="shared" si="50"/>
        <v>0</v>
      </c>
    </row>
    <row r="218" spans="1:17">
      <c r="A218" s="15"/>
      <c r="B218" s="46"/>
      <c r="C218" s="50"/>
      <c r="D218" s="51"/>
      <c r="E218" s="16">
        <f t="shared" si="42"/>
        <v>0</v>
      </c>
      <c r="F218" s="16">
        <f t="shared" si="43"/>
        <v>0</v>
      </c>
      <c r="G218" s="16">
        <f t="shared" si="44"/>
        <v>0</v>
      </c>
      <c r="H218" s="17"/>
      <c r="I218" s="18">
        <f t="shared" si="40"/>
        <v>0</v>
      </c>
      <c r="J218" s="19"/>
      <c r="K218" s="33">
        <f t="shared" si="45"/>
        <v>0</v>
      </c>
      <c r="L218" s="75">
        <f t="shared" si="41"/>
        <v>0</v>
      </c>
      <c r="M218" s="81">
        <f t="shared" si="46"/>
        <v>0</v>
      </c>
      <c r="N218" s="78">
        <f t="shared" si="47"/>
        <v>0</v>
      </c>
      <c r="O218" s="18">
        <f t="shared" si="48"/>
        <v>0</v>
      </c>
      <c r="P218" s="18">
        <f t="shared" si="49"/>
        <v>0</v>
      </c>
      <c r="Q218" s="26">
        <f t="shared" si="50"/>
        <v>0</v>
      </c>
    </row>
    <row r="219" spans="1:17">
      <c r="A219" s="15"/>
      <c r="B219" s="46"/>
      <c r="C219" s="50"/>
      <c r="D219" s="51"/>
      <c r="E219" s="16">
        <f t="shared" si="42"/>
        <v>0</v>
      </c>
      <c r="F219" s="16">
        <f t="shared" si="43"/>
        <v>0</v>
      </c>
      <c r="G219" s="16">
        <f t="shared" si="44"/>
        <v>0</v>
      </c>
      <c r="H219" s="17"/>
      <c r="I219" s="18">
        <f t="shared" si="40"/>
        <v>0</v>
      </c>
      <c r="J219" s="19"/>
      <c r="K219" s="33">
        <f t="shared" si="45"/>
        <v>0</v>
      </c>
      <c r="L219" s="75">
        <f t="shared" si="41"/>
        <v>0</v>
      </c>
      <c r="M219" s="81">
        <f t="shared" si="46"/>
        <v>0</v>
      </c>
      <c r="N219" s="78">
        <f t="shared" si="47"/>
        <v>0</v>
      </c>
      <c r="O219" s="18">
        <f t="shared" si="48"/>
        <v>0</v>
      </c>
      <c r="P219" s="18">
        <f t="shared" si="49"/>
        <v>0</v>
      </c>
      <c r="Q219" s="26">
        <f t="shared" si="50"/>
        <v>0</v>
      </c>
    </row>
    <row r="220" spans="1:17">
      <c r="A220" s="15"/>
      <c r="B220" s="46"/>
      <c r="C220" s="50"/>
      <c r="D220" s="51"/>
      <c r="E220" s="16">
        <f t="shared" si="42"/>
        <v>0</v>
      </c>
      <c r="F220" s="16">
        <f t="shared" si="43"/>
        <v>0</v>
      </c>
      <c r="G220" s="16">
        <f t="shared" si="44"/>
        <v>0</v>
      </c>
      <c r="H220" s="17"/>
      <c r="I220" s="18">
        <f t="shared" si="40"/>
        <v>0</v>
      </c>
      <c r="J220" s="19"/>
      <c r="K220" s="33">
        <f t="shared" si="45"/>
        <v>0</v>
      </c>
      <c r="L220" s="75">
        <f t="shared" si="41"/>
        <v>0</v>
      </c>
      <c r="M220" s="81">
        <f t="shared" si="46"/>
        <v>0</v>
      </c>
      <c r="N220" s="78">
        <f t="shared" si="47"/>
        <v>0</v>
      </c>
      <c r="O220" s="18">
        <f t="shared" si="48"/>
        <v>0</v>
      </c>
      <c r="P220" s="18">
        <f t="shared" si="49"/>
        <v>0</v>
      </c>
      <c r="Q220" s="26">
        <f t="shared" si="50"/>
        <v>0</v>
      </c>
    </row>
    <row r="221" spans="1:17">
      <c r="A221" s="15"/>
      <c r="B221" s="46"/>
      <c r="C221" s="50"/>
      <c r="D221" s="51"/>
      <c r="E221" s="16">
        <f t="shared" si="42"/>
        <v>0</v>
      </c>
      <c r="F221" s="16">
        <f t="shared" si="43"/>
        <v>0</v>
      </c>
      <c r="G221" s="16">
        <f t="shared" si="44"/>
        <v>0</v>
      </c>
      <c r="H221" s="17"/>
      <c r="I221" s="18">
        <f t="shared" si="40"/>
        <v>0</v>
      </c>
      <c r="J221" s="19"/>
      <c r="K221" s="33">
        <f t="shared" si="45"/>
        <v>0</v>
      </c>
      <c r="L221" s="75">
        <f t="shared" si="41"/>
        <v>0</v>
      </c>
      <c r="M221" s="81">
        <f t="shared" si="46"/>
        <v>0</v>
      </c>
      <c r="N221" s="78">
        <f t="shared" si="47"/>
        <v>0</v>
      </c>
      <c r="O221" s="18">
        <f t="shared" si="48"/>
        <v>0</v>
      </c>
      <c r="P221" s="18">
        <f t="shared" si="49"/>
        <v>0</v>
      </c>
      <c r="Q221" s="26">
        <f t="shared" si="50"/>
        <v>0</v>
      </c>
    </row>
    <row r="222" spans="1:17">
      <c r="A222" s="15"/>
      <c r="B222" s="46"/>
      <c r="C222" s="50"/>
      <c r="D222" s="51"/>
      <c r="E222" s="16">
        <f t="shared" si="42"/>
        <v>0</v>
      </c>
      <c r="F222" s="16">
        <f t="shared" si="43"/>
        <v>0</v>
      </c>
      <c r="G222" s="16">
        <f t="shared" si="44"/>
        <v>0</v>
      </c>
      <c r="H222" s="17"/>
      <c r="I222" s="18">
        <f t="shared" si="40"/>
        <v>0</v>
      </c>
      <c r="J222" s="19"/>
      <c r="K222" s="33">
        <f t="shared" si="45"/>
        <v>0</v>
      </c>
      <c r="L222" s="75">
        <f t="shared" si="41"/>
        <v>0</v>
      </c>
      <c r="M222" s="81">
        <f t="shared" si="46"/>
        <v>0</v>
      </c>
      <c r="N222" s="78">
        <f t="shared" si="47"/>
        <v>0</v>
      </c>
      <c r="O222" s="18">
        <f t="shared" si="48"/>
        <v>0</v>
      </c>
      <c r="P222" s="18">
        <f t="shared" si="49"/>
        <v>0</v>
      </c>
      <c r="Q222" s="26">
        <f t="shared" si="50"/>
        <v>0</v>
      </c>
    </row>
    <row r="223" spans="1:17">
      <c r="A223" s="15"/>
      <c r="B223" s="46"/>
      <c r="C223" s="50"/>
      <c r="D223" s="51"/>
      <c r="E223" s="16">
        <f t="shared" si="42"/>
        <v>0</v>
      </c>
      <c r="F223" s="16">
        <f t="shared" si="43"/>
        <v>0</v>
      </c>
      <c r="G223" s="16">
        <f t="shared" si="44"/>
        <v>0</v>
      </c>
      <c r="H223" s="17"/>
      <c r="I223" s="18">
        <f t="shared" si="40"/>
        <v>0</v>
      </c>
      <c r="J223" s="19"/>
      <c r="K223" s="33">
        <f t="shared" si="45"/>
        <v>0</v>
      </c>
      <c r="L223" s="75">
        <f t="shared" si="41"/>
        <v>0</v>
      </c>
      <c r="M223" s="81">
        <f t="shared" si="46"/>
        <v>0</v>
      </c>
      <c r="N223" s="78">
        <f t="shared" si="47"/>
        <v>0</v>
      </c>
      <c r="O223" s="18">
        <f t="shared" si="48"/>
        <v>0</v>
      </c>
      <c r="P223" s="18">
        <f t="shared" si="49"/>
        <v>0</v>
      </c>
      <c r="Q223" s="26">
        <f t="shared" si="50"/>
        <v>0</v>
      </c>
    </row>
    <row r="224" spans="1:17">
      <c r="A224" s="15"/>
      <c r="B224" s="46"/>
      <c r="C224" s="50"/>
      <c r="D224" s="51"/>
      <c r="E224" s="16">
        <f t="shared" si="42"/>
        <v>0</v>
      </c>
      <c r="F224" s="16">
        <f t="shared" si="43"/>
        <v>0</v>
      </c>
      <c r="G224" s="16">
        <f t="shared" si="44"/>
        <v>0</v>
      </c>
      <c r="H224" s="17"/>
      <c r="I224" s="18">
        <f t="shared" si="40"/>
        <v>0</v>
      </c>
      <c r="J224" s="19"/>
      <c r="K224" s="33">
        <f t="shared" si="45"/>
        <v>0</v>
      </c>
      <c r="L224" s="75">
        <f t="shared" si="41"/>
        <v>0</v>
      </c>
      <c r="M224" s="81">
        <f t="shared" si="46"/>
        <v>0</v>
      </c>
      <c r="N224" s="78">
        <f t="shared" si="47"/>
        <v>0</v>
      </c>
      <c r="O224" s="18">
        <f t="shared" si="48"/>
        <v>0</v>
      </c>
      <c r="P224" s="18">
        <f t="shared" si="49"/>
        <v>0</v>
      </c>
      <c r="Q224" s="26">
        <f t="shared" si="50"/>
        <v>0</v>
      </c>
    </row>
    <row r="225" spans="1:17">
      <c r="A225" s="15"/>
      <c r="B225" s="46"/>
      <c r="C225" s="50"/>
      <c r="D225" s="51"/>
      <c r="E225" s="16">
        <f t="shared" si="42"/>
        <v>0</v>
      </c>
      <c r="F225" s="16">
        <f t="shared" si="43"/>
        <v>0</v>
      </c>
      <c r="G225" s="16">
        <f t="shared" si="44"/>
        <v>0</v>
      </c>
      <c r="H225" s="17"/>
      <c r="I225" s="18">
        <f t="shared" si="40"/>
        <v>0</v>
      </c>
      <c r="J225" s="19"/>
      <c r="K225" s="33">
        <f t="shared" si="45"/>
        <v>0</v>
      </c>
      <c r="L225" s="75">
        <f t="shared" si="41"/>
        <v>0</v>
      </c>
      <c r="M225" s="81">
        <f t="shared" si="46"/>
        <v>0</v>
      </c>
      <c r="N225" s="78">
        <f t="shared" si="47"/>
        <v>0</v>
      </c>
      <c r="O225" s="18">
        <f t="shared" si="48"/>
        <v>0</v>
      </c>
      <c r="P225" s="18">
        <f t="shared" si="49"/>
        <v>0</v>
      </c>
      <c r="Q225" s="26">
        <f t="shared" si="50"/>
        <v>0</v>
      </c>
    </row>
    <row r="226" spans="1:17">
      <c r="A226" s="15"/>
      <c r="B226" s="46"/>
      <c r="C226" s="50"/>
      <c r="D226" s="51"/>
      <c r="E226" s="16">
        <f t="shared" si="42"/>
        <v>0</v>
      </c>
      <c r="F226" s="16">
        <f t="shared" si="43"/>
        <v>0</v>
      </c>
      <c r="G226" s="16">
        <f t="shared" si="44"/>
        <v>0</v>
      </c>
      <c r="H226" s="17"/>
      <c r="I226" s="18">
        <f t="shared" si="40"/>
        <v>0</v>
      </c>
      <c r="J226" s="19"/>
      <c r="K226" s="33">
        <f t="shared" si="45"/>
        <v>0</v>
      </c>
      <c r="L226" s="75">
        <f t="shared" si="41"/>
        <v>0</v>
      </c>
      <c r="M226" s="81">
        <f t="shared" si="46"/>
        <v>0</v>
      </c>
      <c r="N226" s="78">
        <f t="shared" si="47"/>
        <v>0</v>
      </c>
      <c r="O226" s="18">
        <f t="shared" si="48"/>
        <v>0</v>
      </c>
      <c r="P226" s="18">
        <f t="shared" si="49"/>
        <v>0</v>
      </c>
      <c r="Q226" s="26">
        <f t="shared" si="50"/>
        <v>0</v>
      </c>
    </row>
    <row r="227" spans="1:17">
      <c r="A227" s="15"/>
      <c r="B227" s="46"/>
      <c r="C227" s="50"/>
      <c r="D227" s="51"/>
      <c r="E227" s="16">
        <f t="shared" si="42"/>
        <v>0</v>
      </c>
      <c r="F227" s="16">
        <f t="shared" si="43"/>
        <v>0</v>
      </c>
      <c r="G227" s="16">
        <f t="shared" si="44"/>
        <v>0</v>
      </c>
      <c r="H227" s="17"/>
      <c r="I227" s="18">
        <f t="shared" si="40"/>
        <v>0</v>
      </c>
      <c r="J227" s="19"/>
      <c r="K227" s="33">
        <f t="shared" si="45"/>
        <v>0</v>
      </c>
      <c r="L227" s="75">
        <f t="shared" si="41"/>
        <v>0</v>
      </c>
      <c r="M227" s="81">
        <f t="shared" si="46"/>
        <v>0</v>
      </c>
      <c r="N227" s="78">
        <f t="shared" si="47"/>
        <v>0</v>
      </c>
      <c r="O227" s="18">
        <f t="shared" si="48"/>
        <v>0</v>
      </c>
      <c r="P227" s="18">
        <f t="shared" si="49"/>
        <v>0</v>
      </c>
      <c r="Q227" s="26">
        <f t="shared" si="50"/>
        <v>0</v>
      </c>
    </row>
    <row r="228" spans="1:17">
      <c r="A228" s="15"/>
      <c r="B228" s="46"/>
      <c r="C228" s="50"/>
      <c r="D228" s="51"/>
      <c r="E228" s="16">
        <f t="shared" si="42"/>
        <v>0</v>
      </c>
      <c r="F228" s="16">
        <f t="shared" si="43"/>
        <v>0</v>
      </c>
      <c r="G228" s="16">
        <f t="shared" si="44"/>
        <v>0</v>
      </c>
      <c r="H228" s="17"/>
      <c r="I228" s="18">
        <f t="shared" si="40"/>
        <v>0</v>
      </c>
      <c r="J228" s="19"/>
      <c r="K228" s="33">
        <f t="shared" si="45"/>
        <v>0</v>
      </c>
      <c r="L228" s="75">
        <f t="shared" si="41"/>
        <v>0</v>
      </c>
      <c r="M228" s="81">
        <f t="shared" si="46"/>
        <v>0</v>
      </c>
      <c r="N228" s="78">
        <f t="shared" si="47"/>
        <v>0</v>
      </c>
      <c r="O228" s="18">
        <f t="shared" si="48"/>
        <v>0</v>
      </c>
      <c r="P228" s="18">
        <f t="shared" si="49"/>
        <v>0</v>
      </c>
      <c r="Q228" s="26">
        <f t="shared" si="50"/>
        <v>0</v>
      </c>
    </row>
    <row r="229" spans="1:17">
      <c r="A229" s="15"/>
      <c r="B229" s="46"/>
      <c r="C229" s="50"/>
      <c r="D229" s="51"/>
      <c r="E229" s="16">
        <f t="shared" si="42"/>
        <v>0</v>
      </c>
      <c r="F229" s="16">
        <f t="shared" si="43"/>
        <v>0</v>
      </c>
      <c r="G229" s="16">
        <f t="shared" si="44"/>
        <v>0</v>
      </c>
      <c r="H229" s="17"/>
      <c r="I229" s="18">
        <f t="shared" si="40"/>
        <v>0</v>
      </c>
      <c r="J229" s="19"/>
      <c r="K229" s="33">
        <f t="shared" si="45"/>
        <v>0</v>
      </c>
      <c r="L229" s="75">
        <f t="shared" si="41"/>
        <v>0</v>
      </c>
      <c r="M229" s="81">
        <f t="shared" si="46"/>
        <v>0</v>
      </c>
      <c r="N229" s="78">
        <f t="shared" si="47"/>
        <v>0</v>
      </c>
      <c r="O229" s="18">
        <f t="shared" si="48"/>
        <v>0</v>
      </c>
      <c r="P229" s="18">
        <f t="shared" si="49"/>
        <v>0</v>
      </c>
      <c r="Q229" s="26">
        <f t="shared" si="50"/>
        <v>0</v>
      </c>
    </row>
    <row r="230" spans="1:17">
      <c r="A230" s="15"/>
      <c r="B230" s="46"/>
      <c r="C230" s="50"/>
      <c r="D230" s="51"/>
      <c r="E230" s="16">
        <f t="shared" si="42"/>
        <v>0</v>
      </c>
      <c r="F230" s="16">
        <f t="shared" si="43"/>
        <v>0</v>
      </c>
      <c r="G230" s="16">
        <f t="shared" si="44"/>
        <v>0</v>
      </c>
      <c r="H230" s="17"/>
      <c r="I230" s="18">
        <f t="shared" si="40"/>
        <v>0</v>
      </c>
      <c r="J230" s="19"/>
      <c r="K230" s="33">
        <f t="shared" si="45"/>
        <v>0</v>
      </c>
      <c r="L230" s="75">
        <f t="shared" si="41"/>
        <v>0</v>
      </c>
      <c r="M230" s="81">
        <f t="shared" si="46"/>
        <v>0</v>
      </c>
      <c r="N230" s="78">
        <f t="shared" si="47"/>
        <v>0</v>
      </c>
      <c r="O230" s="18">
        <f t="shared" si="48"/>
        <v>0</v>
      </c>
      <c r="P230" s="18">
        <f t="shared" si="49"/>
        <v>0</v>
      </c>
      <c r="Q230" s="26">
        <f t="shared" si="50"/>
        <v>0</v>
      </c>
    </row>
    <row r="231" spans="1:17">
      <c r="A231" s="15"/>
      <c r="B231" s="46"/>
      <c r="C231" s="50"/>
      <c r="D231" s="51"/>
      <c r="E231" s="16">
        <f t="shared" si="42"/>
        <v>0</v>
      </c>
      <c r="F231" s="16">
        <f t="shared" si="43"/>
        <v>0</v>
      </c>
      <c r="G231" s="16">
        <f t="shared" si="44"/>
        <v>0</v>
      </c>
      <c r="H231" s="17"/>
      <c r="I231" s="18">
        <f t="shared" si="40"/>
        <v>0</v>
      </c>
      <c r="J231" s="19"/>
      <c r="K231" s="33">
        <f t="shared" si="45"/>
        <v>0</v>
      </c>
      <c r="L231" s="75">
        <f t="shared" si="41"/>
        <v>0</v>
      </c>
      <c r="M231" s="81">
        <f t="shared" si="46"/>
        <v>0</v>
      </c>
      <c r="N231" s="78">
        <f t="shared" si="47"/>
        <v>0</v>
      </c>
      <c r="O231" s="18">
        <f t="shared" si="48"/>
        <v>0</v>
      </c>
      <c r="P231" s="18">
        <f t="shared" si="49"/>
        <v>0</v>
      </c>
      <c r="Q231" s="26">
        <f t="shared" si="50"/>
        <v>0</v>
      </c>
    </row>
    <row r="232" spans="1:17">
      <c r="A232" s="15"/>
      <c r="B232" s="46"/>
      <c r="C232" s="50"/>
      <c r="D232" s="51"/>
      <c r="E232" s="16">
        <f t="shared" si="42"/>
        <v>0</v>
      </c>
      <c r="F232" s="16">
        <f t="shared" si="43"/>
        <v>0</v>
      </c>
      <c r="G232" s="16">
        <f t="shared" si="44"/>
        <v>0</v>
      </c>
      <c r="H232" s="17"/>
      <c r="I232" s="18">
        <f t="shared" si="40"/>
        <v>0</v>
      </c>
      <c r="J232" s="19"/>
      <c r="K232" s="33">
        <f t="shared" si="45"/>
        <v>0</v>
      </c>
      <c r="L232" s="75">
        <f t="shared" si="41"/>
        <v>0</v>
      </c>
      <c r="M232" s="81">
        <f t="shared" si="46"/>
        <v>0</v>
      </c>
      <c r="N232" s="78">
        <f t="shared" si="47"/>
        <v>0</v>
      </c>
      <c r="O232" s="18">
        <f t="shared" si="48"/>
        <v>0</v>
      </c>
      <c r="P232" s="18">
        <f t="shared" si="49"/>
        <v>0</v>
      </c>
      <c r="Q232" s="26">
        <f t="shared" si="50"/>
        <v>0</v>
      </c>
    </row>
    <row r="233" spans="1:17">
      <c r="A233" s="15"/>
      <c r="B233" s="46"/>
      <c r="C233" s="50"/>
      <c r="D233" s="51"/>
      <c r="E233" s="16">
        <f t="shared" si="42"/>
        <v>0</v>
      </c>
      <c r="F233" s="16">
        <f t="shared" si="43"/>
        <v>0</v>
      </c>
      <c r="G233" s="16">
        <f t="shared" si="44"/>
        <v>0</v>
      </c>
      <c r="H233" s="17"/>
      <c r="I233" s="18">
        <f t="shared" si="40"/>
        <v>0</v>
      </c>
      <c r="J233" s="19"/>
      <c r="K233" s="33">
        <f t="shared" si="45"/>
        <v>0</v>
      </c>
      <c r="L233" s="75">
        <f t="shared" si="41"/>
        <v>0</v>
      </c>
      <c r="M233" s="81">
        <f t="shared" si="46"/>
        <v>0</v>
      </c>
      <c r="N233" s="78">
        <f t="shared" si="47"/>
        <v>0</v>
      </c>
      <c r="O233" s="18">
        <f t="shared" si="48"/>
        <v>0</v>
      </c>
      <c r="P233" s="18">
        <f t="shared" si="49"/>
        <v>0</v>
      </c>
      <c r="Q233" s="26">
        <f t="shared" si="50"/>
        <v>0</v>
      </c>
    </row>
    <row r="234" spans="1:17">
      <c r="A234" s="15"/>
      <c r="B234" s="46"/>
      <c r="C234" s="50"/>
      <c r="D234" s="51"/>
      <c r="E234" s="16">
        <f t="shared" si="42"/>
        <v>0</v>
      </c>
      <c r="F234" s="16">
        <f t="shared" si="43"/>
        <v>0</v>
      </c>
      <c r="G234" s="16">
        <f t="shared" si="44"/>
        <v>0</v>
      </c>
      <c r="H234" s="17"/>
      <c r="I234" s="18">
        <f t="shared" si="40"/>
        <v>0</v>
      </c>
      <c r="J234" s="19"/>
      <c r="K234" s="33">
        <f t="shared" si="45"/>
        <v>0</v>
      </c>
      <c r="L234" s="75">
        <f t="shared" si="41"/>
        <v>0</v>
      </c>
      <c r="M234" s="81">
        <f t="shared" si="46"/>
        <v>0</v>
      </c>
      <c r="N234" s="78">
        <f t="shared" si="47"/>
        <v>0</v>
      </c>
      <c r="O234" s="18">
        <f t="shared" si="48"/>
        <v>0</v>
      </c>
      <c r="P234" s="18">
        <f t="shared" si="49"/>
        <v>0</v>
      </c>
      <c r="Q234" s="26">
        <f t="shared" si="50"/>
        <v>0</v>
      </c>
    </row>
    <row r="235" spans="1:17">
      <c r="A235" s="15"/>
      <c r="B235" s="46"/>
      <c r="C235" s="50"/>
      <c r="D235" s="51"/>
      <c r="E235" s="16">
        <f t="shared" si="42"/>
        <v>0</v>
      </c>
      <c r="F235" s="16">
        <f t="shared" si="43"/>
        <v>0</v>
      </c>
      <c r="G235" s="16">
        <f t="shared" si="44"/>
        <v>0</v>
      </c>
      <c r="H235" s="17"/>
      <c r="I235" s="18">
        <f t="shared" si="40"/>
        <v>0</v>
      </c>
      <c r="J235" s="19"/>
      <c r="K235" s="33">
        <f t="shared" si="45"/>
        <v>0</v>
      </c>
      <c r="L235" s="75">
        <f t="shared" si="41"/>
        <v>0</v>
      </c>
      <c r="M235" s="81">
        <f t="shared" si="46"/>
        <v>0</v>
      </c>
      <c r="N235" s="78">
        <f t="shared" si="47"/>
        <v>0</v>
      </c>
      <c r="O235" s="18">
        <f t="shared" si="48"/>
        <v>0</v>
      </c>
      <c r="P235" s="18">
        <f t="shared" si="49"/>
        <v>0</v>
      </c>
      <c r="Q235" s="26">
        <f t="shared" si="50"/>
        <v>0</v>
      </c>
    </row>
    <row r="236" spans="1:17">
      <c r="A236" s="15"/>
      <c r="B236" s="46"/>
      <c r="C236" s="50"/>
      <c r="D236" s="51"/>
      <c r="E236" s="16">
        <f t="shared" si="42"/>
        <v>0</v>
      </c>
      <c r="F236" s="16">
        <f t="shared" si="43"/>
        <v>0</v>
      </c>
      <c r="G236" s="16">
        <f t="shared" si="44"/>
        <v>0</v>
      </c>
      <c r="H236" s="17"/>
      <c r="I236" s="18">
        <f t="shared" si="40"/>
        <v>0</v>
      </c>
      <c r="J236" s="19"/>
      <c r="K236" s="33">
        <f t="shared" si="45"/>
        <v>0</v>
      </c>
      <c r="L236" s="75">
        <f t="shared" si="41"/>
        <v>0</v>
      </c>
      <c r="M236" s="81">
        <f t="shared" si="46"/>
        <v>0</v>
      </c>
      <c r="N236" s="78">
        <f t="shared" si="47"/>
        <v>0</v>
      </c>
      <c r="O236" s="18">
        <f t="shared" si="48"/>
        <v>0</v>
      </c>
      <c r="P236" s="18">
        <f t="shared" si="49"/>
        <v>0</v>
      </c>
      <c r="Q236" s="26">
        <f t="shared" si="50"/>
        <v>0</v>
      </c>
    </row>
    <row r="237" spans="1:17">
      <c r="A237" s="15"/>
      <c r="B237" s="46"/>
      <c r="C237" s="50"/>
      <c r="D237" s="51"/>
      <c r="E237" s="16">
        <f t="shared" si="42"/>
        <v>0</v>
      </c>
      <c r="F237" s="16">
        <f t="shared" si="43"/>
        <v>0</v>
      </c>
      <c r="G237" s="16">
        <f t="shared" si="44"/>
        <v>0</v>
      </c>
      <c r="H237" s="17"/>
      <c r="I237" s="18">
        <f t="shared" si="40"/>
        <v>0</v>
      </c>
      <c r="J237" s="19"/>
      <c r="K237" s="33">
        <f t="shared" si="45"/>
        <v>0</v>
      </c>
      <c r="L237" s="75">
        <f t="shared" si="41"/>
        <v>0</v>
      </c>
      <c r="M237" s="81">
        <f t="shared" si="46"/>
        <v>0</v>
      </c>
      <c r="N237" s="78">
        <f t="shared" si="47"/>
        <v>0</v>
      </c>
      <c r="O237" s="18">
        <f t="shared" si="48"/>
        <v>0</v>
      </c>
      <c r="P237" s="18">
        <f t="shared" si="49"/>
        <v>0</v>
      </c>
      <c r="Q237" s="26">
        <f t="shared" si="50"/>
        <v>0</v>
      </c>
    </row>
    <row r="238" spans="1:17">
      <c r="A238" s="15"/>
      <c r="B238" s="46"/>
      <c r="C238" s="50"/>
      <c r="D238" s="51"/>
      <c r="E238" s="16">
        <f t="shared" si="42"/>
        <v>0</v>
      </c>
      <c r="F238" s="16">
        <f t="shared" si="43"/>
        <v>0</v>
      </c>
      <c r="G238" s="16">
        <f t="shared" si="44"/>
        <v>0</v>
      </c>
      <c r="H238" s="17"/>
      <c r="I238" s="18">
        <f t="shared" si="40"/>
        <v>0</v>
      </c>
      <c r="J238" s="19"/>
      <c r="K238" s="33">
        <f t="shared" si="45"/>
        <v>0</v>
      </c>
      <c r="L238" s="75">
        <f t="shared" si="41"/>
        <v>0</v>
      </c>
      <c r="M238" s="81">
        <f t="shared" si="46"/>
        <v>0</v>
      </c>
      <c r="N238" s="78">
        <f t="shared" si="47"/>
        <v>0</v>
      </c>
      <c r="O238" s="18">
        <f t="shared" si="48"/>
        <v>0</v>
      </c>
      <c r="P238" s="18">
        <f t="shared" si="49"/>
        <v>0</v>
      </c>
      <c r="Q238" s="26">
        <f t="shared" si="50"/>
        <v>0</v>
      </c>
    </row>
    <row r="239" spans="1:17">
      <c r="A239" s="15"/>
      <c r="B239" s="46"/>
      <c r="C239" s="50"/>
      <c r="D239" s="51"/>
      <c r="E239" s="16">
        <f t="shared" si="42"/>
        <v>0</v>
      </c>
      <c r="F239" s="16">
        <f t="shared" si="43"/>
        <v>0</v>
      </c>
      <c r="G239" s="16">
        <f t="shared" si="44"/>
        <v>0</v>
      </c>
      <c r="H239" s="17"/>
      <c r="I239" s="18">
        <f t="shared" si="40"/>
        <v>0</v>
      </c>
      <c r="J239" s="19"/>
      <c r="K239" s="33">
        <f t="shared" si="45"/>
        <v>0</v>
      </c>
      <c r="L239" s="75">
        <f t="shared" si="41"/>
        <v>0</v>
      </c>
      <c r="M239" s="81">
        <f t="shared" si="46"/>
        <v>0</v>
      </c>
      <c r="N239" s="78">
        <f t="shared" si="47"/>
        <v>0</v>
      </c>
      <c r="O239" s="18">
        <f t="shared" si="48"/>
        <v>0</v>
      </c>
      <c r="P239" s="18">
        <f t="shared" si="49"/>
        <v>0</v>
      </c>
      <c r="Q239" s="26">
        <f t="shared" si="50"/>
        <v>0</v>
      </c>
    </row>
    <row r="240" spans="1:17">
      <c r="A240" s="15"/>
      <c r="B240" s="46"/>
      <c r="C240" s="50"/>
      <c r="D240" s="51"/>
      <c r="E240" s="16">
        <f t="shared" si="42"/>
        <v>0</v>
      </c>
      <c r="F240" s="16">
        <f t="shared" si="43"/>
        <v>0</v>
      </c>
      <c r="G240" s="16">
        <f t="shared" si="44"/>
        <v>0</v>
      </c>
      <c r="H240" s="17"/>
      <c r="I240" s="18">
        <f t="shared" si="40"/>
        <v>0</v>
      </c>
      <c r="J240" s="19"/>
      <c r="K240" s="33">
        <f t="shared" si="45"/>
        <v>0</v>
      </c>
      <c r="L240" s="75">
        <f t="shared" si="41"/>
        <v>0</v>
      </c>
      <c r="M240" s="81">
        <f t="shared" si="46"/>
        <v>0</v>
      </c>
      <c r="N240" s="78">
        <f t="shared" si="47"/>
        <v>0</v>
      </c>
      <c r="O240" s="18">
        <f t="shared" si="48"/>
        <v>0</v>
      </c>
      <c r="P240" s="18">
        <f t="shared" si="49"/>
        <v>0</v>
      </c>
      <c r="Q240" s="26">
        <f t="shared" si="50"/>
        <v>0</v>
      </c>
    </row>
    <row r="241" spans="1:17">
      <c r="A241" s="15"/>
      <c r="B241" s="46"/>
      <c r="C241" s="50"/>
      <c r="D241" s="51"/>
      <c r="E241" s="16">
        <f t="shared" si="42"/>
        <v>0</v>
      </c>
      <c r="F241" s="16">
        <f t="shared" si="43"/>
        <v>0</v>
      </c>
      <c r="G241" s="16">
        <f t="shared" si="44"/>
        <v>0</v>
      </c>
      <c r="H241" s="17"/>
      <c r="I241" s="18">
        <f t="shared" si="40"/>
        <v>0</v>
      </c>
      <c r="J241" s="19"/>
      <c r="K241" s="33">
        <f t="shared" si="45"/>
        <v>0</v>
      </c>
      <c r="L241" s="75">
        <f t="shared" si="41"/>
        <v>0</v>
      </c>
      <c r="M241" s="81">
        <f t="shared" si="46"/>
        <v>0</v>
      </c>
      <c r="N241" s="78">
        <f t="shared" si="47"/>
        <v>0</v>
      </c>
      <c r="O241" s="18">
        <f t="shared" si="48"/>
        <v>0</v>
      </c>
      <c r="P241" s="18">
        <f t="shared" si="49"/>
        <v>0</v>
      </c>
      <c r="Q241" s="26">
        <f t="shared" si="50"/>
        <v>0</v>
      </c>
    </row>
    <row r="242" spans="1:17">
      <c r="A242" s="15"/>
      <c r="B242" s="46"/>
      <c r="C242" s="50"/>
      <c r="D242" s="51"/>
      <c r="E242" s="16">
        <f t="shared" si="42"/>
        <v>0</v>
      </c>
      <c r="F242" s="16">
        <f t="shared" si="43"/>
        <v>0</v>
      </c>
      <c r="G242" s="16">
        <f t="shared" si="44"/>
        <v>0</v>
      </c>
      <c r="H242" s="17"/>
      <c r="I242" s="18">
        <f t="shared" si="40"/>
        <v>0</v>
      </c>
      <c r="J242" s="19"/>
      <c r="K242" s="33">
        <f t="shared" si="45"/>
        <v>0</v>
      </c>
      <c r="L242" s="75">
        <f t="shared" si="41"/>
        <v>0</v>
      </c>
      <c r="M242" s="81">
        <f t="shared" si="46"/>
        <v>0</v>
      </c>
      <c r="N242" s="78">
        <f t="shared" si="47"/>
        <v>0</v>
      </c>
      <c r="O242" s="18">
        <f t="shared" si="48"/>
        <v>0</v>
      </c>
      <c r="P242" s="18">
        <f t="shared" si="49"/>
        <v>0</v>
      </c>
      <c r="Q242" s="26">
        <f t="shared" si="50"/>
        <v>0</v>
      </c>
    </row>
    <row r="243" spans="1:17">
      <c r="A243" s="15"/>
      <c r="B243" s="46"/>
      <c r="C243" s="50"/>
      <c r="D243" s="51"/>
      <c r="E243" s="16">
        <f t="shared" si="42"/>
        <v>0</v>
      </c>
      <c r="F243" s="16">
        <f t="shared" si="43"/>
        <v>0</v>
      </c>
      <c r="G243" s="16">
        <f t="shared" si="44"/>
        <v>0</v>
      </c>
      <c r="H243" s="17"/>
      <c r="I243" s="18">
        <f t="shared" si="40"/>
        <v>0</v>
      </c>
      <c r="J243" s="19"/>
      <c r="K243" s="33">
        <f t="shared" si="45"/>
        <v>0</v>
      </c>
      <c r="L243" s="75">
        <f t="shared" si="41"/>
        <v>0</v>
      </c>
      <c r="M243" s="81">
        <f t="shared" si="46"/>
        <v>0</v>
      </c>
      <c r="N243" s="78">
        <f t="shared" si="47"/>
        <v>0</v>
      </c>
      <c r="O243" s="18">
        <f t="shared" si="48"/>
        <v>0</v>
      </c>
      <c r="P243" s="18">
        <f t="shared" si="49"/>
        <v>0</v>
      </c>
      <c r="Q243" s="26">
        <f t="shared" si="50"/>
        <v>0</v>
      </c>
    </row>
    <row r="244" spans="1:17">
      <c r="A244" s="15"/>
      <c r="B244" s="46"/>
      <c r="C244" s="50"/>
      <c r="D244" s="51"/>
      <c r="E244" s="16">
        <f t="shared" si="42"/>
        <v>0</v>
      </c>
      <c r="F244" s="16">
        <f t="shared" si="43"/>
        <v>0</v>
      </c>
      <c r="G244" s="16">
        <f t="shared" si="44"/>
        <v>0</v>
      </c>
      <c r="H244" s="17"/>
      <c r="I244" s="18">
        <f t="shared" si="40"/>
        <v>0</v>
      </c>
      <c r="J244" s="19"/>
      <c r="K244" s="33">
        <f t="shared" si="45"/>
        <v>0</v>
      </c>
      <c r="L244" s="75">
        <f t="shared" si="41"/>
        <v>0</v>
      </c>
      <c r="M244" s="81">
        <f t="shared" si="46"/>
        <v>0</v>
      </c>
      <c r="N244" s="78">
        <f t="shared" si="47"/>
        <v>0</v>
      </c>
      <c r="O244" s="18">
        <f t="shared" si="48"/>
        <v>0</v>
      </c>
      <c r="P244" s="18">
        <f t="shared" si="49"/>
        <v>0</v>
      </c>
      <c r="Q244" s="26">
        <f t="shared" si="50"/>
        <v>0</v>
      </c>
    </row>
    <row r="245" spans="1:17">
      <c r="A245" s="15"/>
      <c r="B245" s="46"/>
      <c r="C245" s="50"/>
      <c r="D245" s="51"/>
      <c r="E245" s="16">
        <f t="shared" si="42"/>
        <v>0</v>
      </c>
      <c r="F245" s="16">
        <f t="shared" si="43"/>
        <v>0</v>
      </c>
      <c r="G245" s="16">
        <f t="shared" si="44"/>
        <v>0</v>
      </c>
      <c r="H245" s="17"/>
      <c r="I245" s="18">
        <f t="shared" si="40"/>
        <v>0</v>
      </c>
      <c r="J245" s="19"/>
      <c r="K245" s="33">
        <f t="shared" si="45"/>
        <v>0</v>
      </c>
      <c r="L245" s="75">
        <f t="shared" si="41"/>
        <v>0</v>
      </c>
      <c r="M245" s="81">
        <f t="shared" si="46"/>
        <v>0</v>
      </c>
      <c r="N245" s="78">
        <f t="shared" si="47"/>
        <v>0</v>
      </c>
      <c r="O245" s="18">
        <f t="shared" si="48"/>
        <v>0</v>
      </c>
      <c r="P245" s="18">
        <f t="shared" si="49"/>
        <v>0</v>
      </c>
      <c r="Q245" s="26">
        <f t="shared" si="50"/>
        <v>0</v>
      </c>
    </row>
    <row r="246" spans="1:17">
      <c r="A246" s="15"/>
      <c r="B246" s="46"/>
      <c r="C246" s="50"/>
      <c r="D246" s="51"/>
      <c r="E246" s="16">
        <f t="shared" si="42"/>
        <v>0</v>
      </c>
      <c r="F246" s="16">
        <f t="shared" si="43"/>
        <v>0</v>
      </c>
      <c r="G246" s="16">
        <f t="shared" si="44"/>
        <v>0</v>
      </c>
      <c r="H246" s="17"/>
      <c r="I246" s="18">
        <f t="shared" si="40"/>
        <v>0</v>
      </c>
      <c r="J246" s="19"/>
      <c r="K246" s="33">
        <f t="shared" si="45"/>
        <v>0</v>
      </c>
      <c r="L246" s="75">
        <f t="shared" si="41"/>
        <v>0</v>
      </c>
      <c r="M246" s="81">
        <f t="shared" si="46"/>
        <v>0</v>
      </c>
      <c r="N246" s="78">
        <f t="shared" si="47"/>
        <v>0</v>
      </c>
      <c r="O246" s="18">
        <f t="shared" si="48"/>
        <v>0</v>
      </c>
      <c r="P246" s="18">
        <f t="shared" si="49"/>
        <v>0</v>
      </c>
      <c r="Q246" s="26">
        <f t="shared" si="50"/>
        <v>0</v>
      </c>
    </row>
    <row r="247" spans="1:17">
      <c r="A247" s="15"/>
      <c r="B247" s="46"/>
      <c r="C247" s="50"/>
      <c r="D247" s="51"/>
      <c r="E247" s="16">
        <f t="shared" si="42"/>
        <v>0</v>
      </c>
      <c r="F247" s="16">
        <f t="shared" si="43"/>
        <v>0</v>
      </c>
      <c r="G247" s="16">
        <f t="shared" si="44"/>
        <v>0</v>
      </c>
      <c r="H247" s="17"/>
      <c r="I247" s="18">
        <f t="shared" si="40"/>
        <v>0</v>
      </c>
      <c r="J247" s="19"/>
      <c r="K247" s="33">
        <f t="shared" si="45"/>
        <v>0</v>
      </c>
      <c r="L247" s="75">
        <f t="shared" si="41"/>
        <v>0</v>
      </c>
      <c r="M247" s="81">
        <f t="shared" si="46"/>
        <v>0</v>
      </c>
      <c r="N247" s="78">
        <f t="shared" si="47"/>
        <v>0</v>
      </c>
      <c r="O247" s="18">
        <f t="shared" si="48"/>
        <v>0</v>
      </c>
      <c r="P247" s="18">
        <f t="shared" si="49"/>
        <v>0</v>
      </c>
      <c r="Q247" s="26">
        <f t="shared" si="50"/>
        <v>0</v>
      </c>
    </row>
    <row r="248" spans="1:17">
      <c r="A248" s="15"/>
      <c r="B248" s="46"/>
      <c r="C248" s="50"/>
      <c r="D248" s="51"/>
      <c r="E248" s="16">
        <f t="shared" si="42"/>
        <v>0</v>
      </c>
      <c r="F248" s="16">
        <f t="shared" si="43"/>
        <v>0</v>
      </c>
      <c r="G248" s="16">
        <f t="shared" si="44"/>
        <v>0</v>
      </c>
      <c r="H248" s="17"/>
      <c r="I248" s="18">
        <f t="shared" si="40"/>
        <v>0</v>
      </c>
      <c r="J248" s="19"/>
      <c r="K248" s="33">
        <f t="shared" si="45"/>
        <v>0</v>
      </c>
      <c r="L248" s="75">
        <f t="shared" si="41"/>
        <v>0</v>
      </c>
      <c r="M248" s="81">
        <f t="shared" si="46"/>
        <v>0</v>
      </c>
      <c r="N248" s="78">
        <f t="shared" si="47"/>
        <v>0</v>
      </c>
      <c r="O248" s="18">
        <f t="shared" si="48"/>
        <v>0</v>
      </c>
      <c r="P248" s="18">
        <f t="shared" si="49"/>
        <v>0</v>
      </c>
      <c r="Q248" s="26">
        <f t="shared" si="50"/>
        <v>0</v>
      </c>
    </row>
    <row r="249" spans="1:17">
      <c r="A249" s="15"/>
      <c r="B249" s="46"/>
      <c r="C249" s="50"/>
      <c r="D249" s="51"/>
      <c r="E249" s="16">
        <f t="shared" si="42"/>
        <v>0</v>
      </c>
      <c r="F249" s="16">
        <f t="shared" si="43"/>
        <v>0</v>
      </c>
      <c r="G249" s="16">
        <f t="shared" si="44"/>
        <v>0</v>
      </c>
      <c r="H249" s="17"/>
      <c r="I249" s="18">
        <f t="shared" si="40"/>
        <v>0</v>
      </c>
      <c r="J249" s="19"/>
      <c r="K249" s="33">
        <f t="shared" si="45"/>
        <v>0</v>
      </c>
      <c r="L249" s="75">
        <f t="shared" si="41"/>
        <v>0</v>
      </c>
      <c r="M249" s="81">
        <f t="shared" si="46"/>
        <v>0</v>
      </c>
      <c r="N249" s="78">
        <f t="shared" si="47"/>
        <v>0</v>
      </c>
      <c r="O249" s="18">
        <f t="shared" si="48"/>
        <v>0</v>
      </c>
      <c r="P249" s="18">
        <f t="shared" si="49"/>
        <v>0</v>
      </c>
      <c r="Q249" s="26">
        <f t="shared" si="50"/>
        <v>0</v>
      </c>
    </row>
    <row r="250" spans="1:17">
      <c r="A250" s="15"/>
      <c r="B250" s="46"/>
      <c r="C250" s="50"/>
      <c r="D250" s="51"/>
      <c r="E250" s="16">
        <f t="shared" si="42"/>
        <v>0</v>
      </c>
      <c r="F250" s="16">
        <f t="shared" si="43"/>
        <v>0</v>
      </c>
      <c r="G250" s="16">
        <f t="shared" si="44"/>
        <v>0</v>
      </c>
      <c r="H250" s="17"/>
      <c r="I250" s="18">
        <f t="shared" si="40"/>
        <v>0</v>
      </c>
      <c r="J250" s="19"/>
      <c r="K250" s="33">
        <f t="shared" si="45"/>
        <v>0</v>
      </c>
      <c r="L250" s="75">
        <f t="shared" si="41"/>
        <v>0</v>
      </c>
      <c r="M250" s="81">
        <f t="shared" si="46"/>
        <v>0</v>
      </c>
      <c r="N250" s="78">
        <f t="shared" si="47"/>
        <v>0</v>
      </c>
      <c r="O250" s="18">
        <f t="shared" si="48"/>
        <v>0</v>
      </c>
      <c r="P250" s="18">
        <f t="shared" si="49"/>
        <v>0</v>
      </c>
      <c r="Q250" s="26">
        <f t="shared" si="50"/>
        <v>0</v>
      </c>
    </row>
    <row r="251" spans="1:17">
      <c r="A251" s="15"/>
      <c r="B251" s="46"/>
      <c r="C251" s="50"/>
      <c r="D251" s="51"/>
      <c r="E251" s="16">
        <f t="shared" si="42"/>
        <v>0</v>
      </c>
      <c r="F251" s="16">
        <f t="shared" si="43"/>
        <v>0</v>
      </c>
      <c r="G251" s="16">
        <f t="shared" si="44"/>
        <v>0</v>
      </c>
      <c r="H251" s="17"/>
      <c r="I251" s="18">
        <f t="shared" si="40"/>
        <v>0</v>
      </c>
      <c r="J251" s="19"/>
      <c r="K251" s="33">
        <f t="shared" si="45"/>
        <v>0</v>
      </c>
      <c r="L251" s="75">
        <f t="shared" si="41"/>
        <v>0</v>
      </c>
      <c r="M251" s="81">
        <f t="shared" si="46"/>
        <v>0</v>
      </c>
      <c r="N251" s="78">
        <f t="shared" si="47"/>
        <v>0</v>
      </c>
      <c r="O251" s="18">
        <f t="shared" si="48"/>
        <v>0</v>
      </c>
      <c r="P251" s="18">
        <f t="shared" si="49"/>
        <v>0</v>
      </c>
      <c r="Q251" s="26">
        <f t="shared" si="50"/>
        <v>0</v>
      </c>
    </row>
    <row r="252" spans="1:17">
      <c r="A252" s="15"/>
      <c r="B252" s="46"/>
      <c r="C252" s="50"/>
      <c r="D252" s="51"/>
      <c r="E252" s="16">
        <f t="shared" si="42"/>
        <v>0</v>
      </c>
      <c r="F252" s="16">
        <f t="shared" si="43"/>
        <v>0</v>
      </c>
      <c r="G252" s="16">
        <f t="shared" si="44"/>
        <v>0</v>
      </c>
      <c r="H252" s="17"/>
      <c r="I252" s="18">
        <f t="shared" si="40"/>
        <v>0</v>
      </c>
      <c r="J252" s="19"/>
      <c r="K252" s="33">
        <f t="shared" si="45"/>
        <v>0</v>
      </c>
      <c r="L252" s="75">
        <f t="shared" si="41"/>
        <v>0</v>
      </c>
      <c r="M252" s="81">
        <f t="shared" si="46"/>
        <v>0</v>
      </c>
      <c r="N252" s="78">
        <f t="shared" si="47"/>
        <v>0</v>
      </c>
      <c r="O252" s="18">
        <f t="shared" si="48"/>
        <v>0</v>
      </c>
      <c r="P252" s="18">
        <f t="shared" si="49"/>
        <v>0</v>
      </c>
      <c r="Q252" s="26">
        <f t="shared" si="50"/>
        <v>0</v>
      </c>
    </row>
    <row r="253" spans="1:17">
      <c r="A253" s="15"/>
      <c r="B253" s="46"/>
      <c r="C253" s="50"/>
      <c r="D253" s="51"/>
      <c r="E253" s="16">
        <f t="shared" si="42"/>
        <v>0</v>
      </c>
      <c r="F253" s="16">
        <f t="shared" si="43"/>
        <v>0</v>
      </c>
      <c r="G253" s="16">
        <f t="shared" si="44"/>
        <v>0</v>
      </c>
      <c r="H253" s="17"/>
      <c r="I253" s="18">
        <f t="shared" si="40"/>
        <v>0</v>
      </c>
      <c r="J253" s="19"/>
      <c r="K253" s="33">
        <f t="shared" si="45"/>
        <v>0</v>
      </c>
      <c r="L253" s="75">
        <f t="shared" si="41"/>
        <v>0</v>
      </c>
      <c r="M253" s="81">
        <f t="shared" si="46"/>
        <v>0</v>
      </c>
      <c r="N253" s="78">
        <f t="shared" si="47"/>
        <v>0</v>
      </c>
      <c r="O253" s="18">
        <f t="shared" si="48"/>
        <v>0</v>
      </c>
      <c r="P253" s="18">
        <f t="shared" si="49"/>
        <v>0</v>
      </c>
      <c r="Q253" s="26">
        <f t="shared" si="50"/>
        <v>0</v>
      </c>
    </row>
    <row r="254" spans="1:17">
      <c r="A254" s="15"/>
      <c r="B254" s="46"/>
      <c r="C254" s="50"/>
      <c r="D254" s="51"/>
      <c r="E254" s="16">
        <f t="shared" si="42"/>
        <v>0</v>
      </c>
      <c r="F254" s="16">
        <f t="shared" si="43"/>
        <v>0</v>
      </c>
      <c r="G254" s="16">
        <f t="shared" si="44"/>
        <v>0</v>
      </c>
      <c r="H254" s="17"/>
      <c r="I254" s="18">
        <f t="shared" si="40"/>
        <v>0</v>
      </c>
      <c r="J254" s="19"/>
      <c r="K254" s="33">
        <f t="shared" si="45"/>
        <v>0</v>
      </c>
      <c r="L254" s="75">
        <f t="shared" si="41"/>
        <v>0</v>
      </c>
      <c r="M254" s="81">
        <f t="shared" si="46"/>
        <v>0</v>
      </c>
      <c r="N254" s="78">
        <f t="shared" si="47"/>
        <v>0</v>
      </c>
      <c r="O254" s="18">
        <f t="shared" si="48"/>
        <v>0</v>
      </c>
      <c r="P254" s="18">
        <f t="shared" si="49"/>
        <v>0</v>
      </c>
      <c r="Q254" s="26">
        <f t="shared" si="50"/>
        <v>0</v>
      </c>
    </row>
    <row r="255" spans="1:17">
      <c r="A255" s="15"/>
      <c r="B255" s="46"/>
      <c r="C255" s="50"/>
      <c r="D255" s="51"/>
      <c r="E255" s="16">
        <f t="shared" si="42"/>
        <v>0</v>
      </c>
      <c r="F255" s="16">
        <f t="shared" si="43"/>
        <v>0</v>
      </c>
      <c r="G255" s="16">
        <f t="shared" si="44"/>
        <v>0</v>
      </c>
      <c r="H255" s="17"/>
      <c r="I255" s="18">
        <f t="shared" si="40"/>
        <v>0</v>
      </c>
      <c r="J255" s="19"/>
      <c r="K255" s="33">
        <f t="shared" si="45"/>
        <v>0</v>
      </c>
      <c r="L255" s="75">
        <f t="shared" si="41"/>
        <v>0</v>
      </c>
      <c r="M255" s="81">
        <f t="shared" si="46"/>
        <v>0</v>
      </c>
      <c r="N255" s="78">
        <f t="shared" si="47"/>
        <v>0</v>
      </c>
      <c r="O255" s="18">
        <f t="shared" si="48"/>
        <v>0</v>
      </c>
      <c r="P255" s="18">
        <f t="shared" si="49"/>
        <v>0</v>
      </c>
      <c r="Q255" s="26">
        <f t="shared" si="50"/>
        <v>0</v>
      </c>
    </row>
    <row r="256" spans="1:17">
      <c r="A256" s="15"/>
      <c r="B256" s="46"/>
      <c r="C256" s="50"/>
      <c r="D256" s="51"/>
      <c r="E256" s="16">
        <f t="shared" si="42"/>
        <v>0</v>
      </c>
      <c r="F256" s="16">
        <f t="shared" si="43"/>
        <v>0</v>
      </c>
      <c r="G256" s="16">
        <f t="shared" si="44"/>
        <v>0</v>
      </c>
      <c r="H256" s="17"/>
      <c r="I256" s="18">
        <f t="shared" si="40"/>
        <v>0</v>
      </c>
      <c r="J256" s="19"/>
      <c r="K256" s="33">
        <f t="shared" si="45"/>
        <v>0</v>
      </c>
      <c r="L256" s="75">
        <f t="shared" si="41"/>
        <v>0</v>
      </c>
      <c r="M256" s="81">
        <f t="shared" si="46"/>
        <v>0</v>
      </c>
      <c r="N256" s="78">
        <f t="shared" si="47"/>
        <v>0</v>
      </c>
      <c r="O256" s="18">
        <f t="shared" si="48"/>
        <v>0</v>
      </c>
      <c r="P256" s="18">
        <f t="shared" si="49"/>
        <v>0</v>
      </c>
      <c r="Q256" s="26">
        <f t="shared" si="50"/>
        <v>0</v>
      </c>
    </row>
    <row r="257" spans="1:17">
      <c r="A257" s="15"/>
      <c r="B257" s="46"/>
      <c r="C257" s="50"/>
      <c r="D257" s="51"/>
      <c r="E257" s="16">
        <f t="shared" si="42"/>
        <v>0</v>
      </c>
      <c r="F257" s="16">
        <f t="shared" si="43"/>
        <v>0</v>
      </c>
      <c r="G257" s="16">
        <f t="shared" si="44"/>
        <v>0</v>
      </c>
      <c r="H257" s="17"/>
      <c r="I257" s="18">
        <f t="shared" si="40"/>
        <v>0</v>
      </c>
      <c r="J257" s="19"/>
      <c r="K257" s="33">
        <f t="shared" si="45"/>
        <v>0</v>
      </c>
      <c r="L257" s="75">
        <f t="shared" si="41"/>
        <v>0</v>
      </c>
      <c r="M257" s="81">
        <f t="shared" si="46"/>
        <v>0</v>
      </c>
      <c r="N257" s="78">
        <f t="shared" si="47"/>
        <v>0</v>
      </c>
      <c r="O257" s="18">
        <f t="shared" si="48"/>
        <v>0</v>
      </c>
      <c r="P257" s="18">
        <f t="shared" si="49"/>
        <v>0</v>
      </c>
      <c r="Q257" s="26">
        <f t="shared" si="50"/>
        <v>0</v>
      </c>
    </row>
    <row r="258" spans="1:17">
      <c r="A258" s="15"/>
      <c r="B258" s="46"/>
      <c r="C258" s="50"/>
      <c r="D258" s="51"/>
      <c r="E258" s="16">
        <f t="shared" si="42"/>
        <v>0</v>
      </c>
      <c r="F258" s="16">
        <f t="shared" si="43"/>
        <v>0</v>
      </c>
      <c r="G258" s="16">
        <f t="shared" si="44"/>
        <v>0</v>
      </c>
      <c r="H258" s="17"/>
      <c r="I258" s="18">
        <f t="shared" si="40"/>
        <v>0</v>
      </c>
      <c r="J258" s="19"/>
      <c r="K258" s="33">
        <f t="shared" si="45"/>
        <v>0</v>
      </c>
      <c r="L258" s="75">
        <f t="shared" si="41"/>
        <v>0</v>
      </c>
      <c r="M258" s="81">
        <f t="shared" si="46"/>
        <v>0</v>
      </c>
      <c r="N258" s="78">
        <f t="shared" si="47"/>
        <v>0</v>
      </c>
      <c r="O258" s="18">
        <f t="shared" si="48"/>
        <v>0</v>
      </c>
      <c r="P258" s="18">
        <f t="shared" si="49"/>
        <v>0</v>
      </c>
      <c r="Q258" s="26">
        <f t="shared" si="50"/>
        <v>0</v>
      </c>
    </row>
    <row r="259" spans="1:17">
      <c r="A259" s="15"/>
      <c r="B259" s="46"/>
      <c r="C259" s="50"/>
      <c r="D259" s="51"/>
      <c r="E259" s="16">
        <f t="shared" si="42"/>
        <v>0</v>
      </c>
      <c r="F259" s="16">
        <f t="shared" si="43"/>
        <v>0</v>
      </c>
      <c r="G259" s="16">
        <f t="shared" si="44"/>
        <v>0</v>
      </c>
      <c r="H259" s="17"/>
      <c r="I259" s="18">
        <f t="shared" si="40"/>
        <v>0</v>
      </c>
      <c r="J259" s="19"/>
      <c r="K259" s="33">
        <f t="shared" si="45"/>
        <v>0</v>
      </c>
      <c r="L259" s="75">
        <f t="shared" si="41"/>
        <v>0</v>
      </c>
      <c r="M259" s="81">
        <f t="shared" si="46"/>
        <v>0</v>
      </c>
      <c r="N259" s="78">
        <f t="shared" si="47"/>
        <v>0</v>
      </c>
      <c r="O259" s="18">
        <f t="shared" si="48"/>
        <v>0</v>
      </c>
      <c r="P259" s="18">
        <f t="shared" si="49"/>
        <v>0</v>
      </c>
      <c r="Q259" s="26">
        <f t="shared" si="50"/>
        <v>0</v>
      </c>
    </row>
    <row r="260" spans="1:17">
      <c r="A260" s="15"/>
      <c r="B260" s="46"/>
      <c r="C260" s="50"/>
      <c r="D260" s="51"/>
      <c r="E260" s="16">
        <f t="shared" si="42"/>
        <v>0</v>
      </c>
      <c r="F260" s="16">
        <f t="shared" si="43"/>
        <v>0</v>
      </c>
      <c r="G260" s="16">
        <f t="shared" si="44"/>
        <v>0</v>
      </c>
      <c r="H260" s="17"/>
      <c r="I260" s="18">
        <f t="shared" si="40"/>
        <v>0</v>
      </c>
      <c r="J260" s="19"/>
      <c r="K260" s="33">
        <f t="shared" si="45"/>
        <v>0</v>
      </c>
      <c r="L260" s="75">
        <f t="shared" si="41"/>
        <v>0</v>
      </c>
      <c r="M260" s="81">
        <f t="shared" si="46"/>
        <v>0</v>
      </c>
      <c r="N260" s="78">
        <f t="shared" si="47"/>
        <v>0</v>
      </c>
      <c r="O260" s="18">
        <f t="shared" si="48"/>
        <v>0</v>
      </c>
      <c r="P260" s="18">
        <f t="shared" si="49"/>
        <v>0</v>
      </c>
      <c r="Q260" s="26">
        <f t="shared" si="50"/>
        <v>0</v>
      </c>
    </row>
    <row r="261" spans="1:17">
      <c r="A261" s="15"/>
      <c r="B261" s="46"/>
      <c r="C261" s="50"/>
      <c r="D261" s="51"/>
      <c r="E261" s="16">
        <f t="shared" si="42"/>
        <v>0</v>
      </c>
      <c r="F261" s="16">
        <f t="shared" si="43"/>
        <v>0</v>
      </c>
      <c r="G261" s="16">
        <f t="shared" si="44"/>
        <v>0</v>
      </c>
      <c r="H261" s="17"/>
      <c r="I261" s="18">
        <f t="shared" si="40"/>
        <v>0</v>
      </c>
      <c r="J261" s="19"/>
      <c r="K261" s="33">
        <f t="shared" si="45"/>
        <v>0</v>
      </c>
      <c r="L261" s="75">
        <f t="shared" si="41"/>
        <v>0</v>
      </c>
      <c r="M261" s="81">
        <f t="shared" si="46"/>
        <v>0</v>
      </c>
      <c r="N261" s="78">
        <f t="shared" si="47"/>
        <v>0</v>
      </c>
      <c r="O261" s="18">
        <f t="shared" si="48"/>
        <v>0</v>
      </c>
      <c r="P261" s="18">
        <f t="shared" si="49"/>
        <v>0</v>
      </c>
      <c r="Q261" s="26">
        <f t="shared" si="50"/>
        <v>0</v>
      </c>
    </row>
    <row r="262" spans="1:17">
      <c r="A262" s="15"/>
      <c r="B262" s="46"/>
      <c r="C262" s="50"/>
      <c r="D262" s="51"/>
      <c r="E262" s="16">
        <f t="shared" si="42"/>
        <v>0</v>
      </c>
      <c r="F262" s="16">
        <f t="shared" si="43"/>
        <v>0</v>
      </c>
      <c r="G262" s="16">
        <f t="shared" si="44"/>
        <v>0</v>
      </c>
      <c r="H262" s="17"/>
      <c r="I262" s="18">
        <f t="shared" si="40"/>
        <v>0</v>
      </c>
      <c r="J262" s="19"/>
      <c r="K262" s="33">
        <f t="shared" si="45"/>
        <v>0</v>
      </c>
      <c r="L262" s="75">
        <f t="shared" si="41"/>
        <v>0</v>
      </c>
      <c r="M262" s="81">
        <f t="shared" si="46"/>
        <v>0</v>
      </c>
      <c r="N262" s="78">
        <f t="shared" si="47"/>
        <v>0</v>
      </c>
      <c r="O262" s="18">
        <f t="shared" si="48"/>
        <v>0</v>
      </c>
      <c r="P262" s="18">
        <f t="shared" si="49"/>
        <v>0</v>
      </c>
      <c r="Q262" s="26">
        <f t="shared" si="50"/>
        <v>0</v>
      </c>
    </row>
    <row r="263" spans="1:17">
      <c r="A263" s="15"/>
      <c r="B263" s="46"/>
      <c r="C263" s="50"/>
      <c r="D263" s="51"/>
      <c r="E263" s="16">
        <f t="shared" si="42"/>
        <v>0</v>
      </c>
      <c r="F263" s="16">
        <f t="shared" si="43"/>
        <v>0</v>
      </c>
      <c r="G263" s="16">
        <f t="shared" si="44"/>
        <v>0</v>
      </c>
      <c r="H263" s="17"/>
      <c r="I263" s="18">
        <f t="shared" si="40"/>
        <v>0</v>
      </c>
      <c r="J263" s="19"/>
      <c r="K263" s="33">
        <f t="shared" si="45"/>
        <v>0</v>
      </c>
      <c r="L263" s="75">
        <f t="shared" si="41"/>
        <v>0</v>
      </c>
      <c r="M263" s="81">
        <f t="shared" si="46"/>
        <v>0</v>
      </c>
      <c r="N263" s="78">
        <f t="shared" si="47"/>
        <v>0</v>
      </c>
      <c r="O263" s="18">
        <f t="shared" si="48"/>
        <v>0</v>
      </c>
      <c r="P263" s="18">
        <f t="shared" si="49"/>
        <v>0</v>
      </c>
      <c r="Q263" s="26">
        <f t="shared" si="50"/>
        <v>0</v>
      </c>
    </row>
    <row r="264" spans="1:17">
      <c r="A264" s="15"/>
      <c r="B264" s="46"/>
      <c r="C264" s="50"/>
      <c r="D264" s="51"/>
      <c r="E264" s="16">
        <f t="shared" si="42"/>
        <v>0</v>
      </c>
      <c r="F264" s="16">
        <f t="shared" si="43"/>
        <v>0</v>
      </c>
      <c r="G264" s="16">
        <f t="shared" si="44"/>
        <v>0</v>
      </c>
      <c r="H264" s="17"/>
      <c r="I264" s="18">
        <f t="shared" si="40"/>
        <v>0</v>
      </c>
      <c r="J264" s="19"/>
      <c r="K264" s="33">
        <f t="shared" si="45"/>
        <v>0</v>
      </c>
      <c r="L264" s="75">
        <f t="shared" si="41"/>
        <v>0</v>
      </c>
      <c r="M264" s="81">
        <f t="shared" si="46"/>
        <v>0</v>
      </c>
      <c r="N264" s="78">
        <f t="shared" si="47"/>
        <v>0</v>
      </c>
      <c r="O264" s="18">
        <f t="shared" si="48"/>
        <v>0</v>
      </c>
      <c r="P264" s="18">
        <f t="shared" si="49"/>
        <v>0</v>
      </c>
      <c r="Q264" s="26">
        <f t="shared" si="50"/>
        <v>0</v>
      </c>
    </row>
    <row r="265" spans="1:17">
      <c r="A265" s="15"/>
      <c r="B265" s="46"/>
      <c r="C265" s="50"/>
      <c r="D265" s="51"/>
      <c r="E265" s="16">
        <f t="shared" si="42"/>
        <v>0</v>
      </c>
      <c r="F265" s="16">
        <f t="shared" si="43"/>
        <v>0</v>
      </c>
      <c r="G265" s="16">
        <f t="shared" si="44"/>
        <v>0</v>
      </c>
      <c r="H265" s="17"/>
      <c r="I265" s="18">
        <f t="shared" si="40"/>
        <v>0</v>
      </c>
      <c r="J265" s="19"/>
      <c r="K265" s="33">
        <f t="shared" si="45"/>
        <v>0</v>
      </c>
      <c r="L265" s="75">
        <f t="shared" si="41"/>
        <v>0</v>
      </c>
      <c r="M265" s="81">
        <f t="shared" si="46"/>
        <v>0</v>
      </c>
      <c r="N265" s="78">
        <f t="shared" si="47"/>
        <v>0</v>
      </c>
      <c r="O265" s="18">
        <f t="shared" si="48"/>
        <v>0</v>
      </c>
      <c r="P265" s="18">
        <f t="shared" si="49"/>
        <v>0</v>
      </c>
      <c r="Q265" s="26">
        <f t="shared" si="50"/>
        <v>0</v>
      </c>
    </row>
    <row r="266" spans="1:17">
      <c r="A266" s="15"/>
      <c r="B266" s="46"/>
      <c r="C266" s="50"/>
      <c r="D266" s="51"/>
      <c r="E266" s="16">
        <f t="shared" si="42"/>
        <v>0</v>
      </c>
      <c r="F266" s="16">
        <f t="shared" si="43"/>
        <v>0</v>
      </c>
      <c r="G266" s="16">
        <f t="shared" si="44"/>
        <v>0</v>
      </c>
      <c r="H266" s="17"/>
      <c r="I266" s="18">
        <f t="shared" si="40"/>
        <v>0</v>
      </c>
      <c r="J266" s="19"/>
      <c r="K266" s="33">
        <f t="shared" si="45"/>
        <v>0</v>
      </c>
      <c r="L266" s="75">
        <f t="shared" si="41"/>
        <v>0</v>
      </c>
      <c r="M266" s="81">
        <f t="shared" si="46"/>
        <v>0</v>
      </c>
      <c r="N266" s="78">
        <f t="shared" si="47"/>
        <v>0</v>
      </c>
      <c r="O266" s="18">
        <f t="shared" si="48"/>
        <v>0</v>
      </c>
      <c r="P266" s="18">
        <f t="shared" si="49"/>
        <v>0</v>
      </c>
      <c r="Q266" s="26">
        <f t="shared" si="50"/>
        <v>0</v>
      </c>
    </row>
    <row r="267" spans="1:17">
      <c r="A267" s="15"/>
      <c r="B267" s="46"/>
      <c r="C267" s="50"/>
      <c r="D267" s="51"/>
      <c r="E267" s="16">
        <f t="shared" si="42"/>
        <v>0</v>
      </c>
      <c r="F267" s="16">
        <f t="shared" si="43"/>
        <v>0</v>
      </c>
      <c r="G267" s="16">
        <f t="shared" si="44"/>
        <v>0</v>
      </c>
      <c r="H267" s="17"/>
      <c r="I267" s="18">
        <f t="shared" si="40"/>
        <v>0</v>
      </c>
      <c r="J267" s="19"/>
      <c r="K267" s="33">
        <f t="shared" si="45"/>
        <v>0</v>
      </c>
      <c r="L267" s="75">
        <f t="shared" si="41"/>
        <v>0</v>
      </c>
      <c r="M267" s="81">
        <f t="shared" si="46"/>
        <v>0</v>
      </c>
      <c r="N267" s="78">
        <f t="shared" si="47"/>
        <v>0</v>
      </c>
      <c r="O267" s="18">
        <f t="shared" si="48"/>
        <v>0</v>
      </c>
      <c r="P267" s="18">
        <f t="shared" si="49"/>
        <v>0</v>
      </c>
      <c r="Q267" s="26">
        <f t="shared" si="50"/>
        <v>0</v>
      </c>
    </row>
    <row r="268" spans="1:17">
      <c r="A268" s="15"/>
      <c r="B268" s="46"/>
      <c r="C268" s="50"/>
      <c r="D268" s="51"/>
      <c r="E268" s="16">
        <f t="shared" si="42"/>
        <v>0</v>
      </c>
      <c r="F268" s="16">
        <f t="shared" si="43"/>
        <v>0</v>
      </c>
      <c r="G268" s="16">
        <f t="shared" si="44"/>
        <v>0</v>
      </c>
      <c r="H268" s="17"/>
      <c r="I268" s="18">
        <f t="shared" si="40"/>
        <v>0</v>
      </c>
      <c r="J268" s="19"/>
      <c r="K268" s="33">
        <f t="shared" si="45"/>
        <v>0</v>
      </c>
      <c r="L268" s="75">
        <f t="shared" si="41"/>
        <v>0</v>
      </c>
      <c r="M268" s="81">
        <f t="shared" si="46"/>
        <v>0</v>
      </c>
      <c r="N268" s="78">
        <f t="shared" si="47"/>
        <v>0</v>
      </c>
      <c r="O268" s="18">
        <f t="shared" si="48"/>
        <v>0</v>
      </c>
      <c r="P268" s="18">
        <f t="shared" si="49"/>
        <v>0</v>
      </c>
      <c r="Q268" s="26">
        <f t="shared" si="50"/>
        <v>0</v>
      </c>
    </row>
    <row r="269" spans="1:17">
      <c r="A269" s="15"/>
      <c r="B269" s="46"/>
      <c r="C269" s="50"/>
      <c r="D269" s="51"/>
      <c r="E269" s="16">
        <f t="shared" si="42"/>
        <v>0</v>
      </c>
      <c r="F269" s="16">
        <f t="shared" si="43"/>
        <v>0</v>
      </c>
      <c r="G269" s="16">
        <f t="shared" si="44"/>
        <v>0</v>
      </c>
      <c r="H269" s="17"/>
      <c r="I269" s="18">
        <f t="shared" si="40"/>
        <v>0</v>
      </c>
      <c r="J269" s="19"/>
      <c r="K269" s="33">
        <f t="shared" si="45"/>
        <v>0</v>
      </c>
      <c r="L269" s="75">
        <f t="shared" si="41"/>
        <v>0</v>
      </c>
      <c r="M269" s="81">
        <f t="shared" si="46"/>
        <v>0</v>
      </c>
      <c r="N269" s="78">
        <f t="shared" si="47"/>
        <v>0</v>
      </c>
      <c r="O269" s="18">
        <f t="shared" si="48"/>
        <v>0</v>
      </c>
      <c r="P269" s="18">
        <f t="shared" si="49"/>
        <v>0</v>
      </c>
      <c r="Q269" s="26">
        <f t="shared" si="50"/>
        <v>0</v>
      </c>
    </row>
    <row r="270" spans="1:17">
      <c r="A270" s="15"/>
      <c r="B270" s="46"/>
      <c r="C270" s="50"/>
      <c r="D270" s="51"/>
      <c r="E270" s="16">
        <f t="shared" si="42"/>
        <v>0</v>
      </c>
      <c r="F270" s="16">
        <f t="shared" si="43"/>
        <v>0</v>
      </c>
      <c r="G270" s="16">
        <f t="shared" si="44"/>
        <v>0</v>
      </c>
      <c r="H270" s="17"/>
      <c r="I270" s="18">
        <f t="shared" si="40"/>
        <v>0</v>
      </c>
      <c r="J270" s="19"/>
      <c r="K270" s="33">
        <f t="shared" si="45"/>
        <v>0</v>
      </c>
      <c r="L270" s="75">
        <f t="shared" si="41"/>
        <v>0</v>
      </c>
      <c r="M270" s="81">
        <f t="shared" si="46"/>
        <v>0</v>
      </c>
      <c r="N270" s="78">
        <f t="shared" si="47"/>
        <v>0</v>
      </c>
      <c r="O270" s="18">
        <f t="shared" si="48"/>
        <v>0</v>
      </c>
      <c r="P270" s="18">
        <f t="shared" si="49"/>
        <v>0</v>
      </c>
      <c r="Q270" s="26">
        <f t="shared" si="50"/>
        <v>0</v>
      </c>
    </row>
    <row r="271" spans="1:17">
      <c r="A271" s="15"/>
      <c r="B271" s="46"/>
      <c r="C271" s="50"/>
      <c r="D271" s="51"/>
      <c r="E271" s="16">
        <f t="shared" si="42"/>
        <v>0</v>
      </c>
      <c r="F271" s="16">
        <f t="shared" si="43"/>
        <v>0</v>
      </c>
      <c r="G271" s="16">
        <f t="shared" si="44"/>
        <v>0</v>
      </c>
      <c r="H271" s="17"/>
      <c r="I271" s="18">
        <f t="shared" si="40"/>
        <v>0</v>
      </c>
      <c r="J271" s="19"/>
      <c r="K271" s="33">
        <f t="shared" si="45"/>
        <v>0</v>
      </c>
      <c r="L271" s="75">
        <f t="shared" si="41"/>
        <v>0</v>
      </c>
      <c r="M271" s="81">
        <f t="shared" si="46"/>
        <v>0</v>
      </c>
      <c r="N271" s="78">
        <f t="shared" si="47"/>
        <v>0</v>
      </c>
      <c r="O271" s="18">
        <f t="shared" si="48"/>
        <v>0</v>
      </c>
      <c r="P271" s="18">
        <f t="shared" si="49"/>
        <v>0</v>
      </c>
      <c r="Q271" s="26">
        <f t="shared" si="50"/>
        <v>0</v>
      </c>
    </row>
    <row r="272" spans="1:17">
      <c r="A272" s="15"/>
      <c r="B272" s="46"/>
      <c r="C272" s="50"/>
      <c r="D272" s="51"/>
      <c r="E272" s="16">
        <f t="shared" si="42"/>
        <v>0</v>
      </c>
      <c r="F272" s="16">
        <f t="shared" si="43"/>
        <v>0</v>
      </c>
      <c r="G272" s="16">
        <f t="shared" si="44"/>
        <v>0</v>
      </c>
      <c r="H272" s="17"/>
      <c r="I272" s="18">
        <f t="shared" si="40"/>
        <v>0</v>
      </c>
      <c r="J272" s="19"/>
      <c r="K272" s="33">
        <f t="shared" si="45"/>
        <v>0</v>
      </c>
      <c r="L272" s="75">
        <f t="shared" si="41"/>
        <v>0</v>
      </c>
      <c r="M272" s="81">
        <f t="shared" si="46"/>
        <v>0</v>
      </c>
      <c r="N272" s="78">
        <f t="shared" si="47"/>
        <v>0</v>
      </c>
      <c r="O272" s="18">
        <f t="shared" si="48"/>
        <v>0</v>
      </c>
      <c r="P272" s="18">
        <f t="shared" si="49"/>
        <v>0</v>
      </c>
      <c r="Q272" s="26">
        <f t="shared" si="50"/>
        <v>0</v>
      </c>
    </row>
    <row r="273" spans="1:17">
      <c r="A273" s="15"/>
      <c r="B273" s="46"/>
      <c r="C273" s="50"/>
      <c r="D273" s="51"/>
      <c r="E273" s="16">
        <f t="shared" si="42"/>
        <v>0</v>
      </c>
      <c r="F273" s="16">
        <f t="shared" si="43"/>
        <v>0</v>
      </c>
      <c r="G273" s="16">
        <f t="shared" si="44"/>
        <v>0</v>
      </c>
      <c r="H273" s="17"/>
      <c r="I273" s="18">
        <f t="shared" ref="I273:I293" si="51">IF(A273&gt;0,J273/A273,0)</f>
        <v>0</v>
      </c>
      <c r="J273" s="19"/>
      <c r="K273" s="33">
        <f t="shared" si="45"/>
        <v>0</v>
      </c>
      <c r="L273" s="75">
        <f t="shared" ref="L273:L293" si="52">K273*A273</f>
        <v>0</v>
      </c>
      <c r="M273" s="81">
        <f t="shared" si="46"/>
        <v>0</v>
      </c>
      <c r="N273" s="78">
        <f t="shared" si="47"/>
        <v>0</v>
      </c>
      <c r="O273" s="18">
        <f t="shared" si="48"/>
        <v>0</v>
      </c>
      <c r="P273" s="18">
        <f t="shared" si="49"/>
        <v>0</v>
      </c>
      <c r="Q273" s="26">
        <f t="shared" si="50"/>
        <v>0</v>
      </c>
    </row>
    <row r="274" spans="1:17">
      <c r="A274" s="15"/>
      <c r="B274" s="46"/>
      <c r="C274" s="50"/>
      <c r="D274" s="51"/>
      <c r="E274" s="16">
        <f t="shared" ref="E274:E293" si="53">IF(F274&gt;0,F274/A274,0)</f>
        <v>0</v>
      </c>
      <c r="F274" s="16">
        <f t="shared" ref="F274:F293" si="54">IF(A274&gt;0,(((D$6+D$8+D$9+D$10)/D$7)*(J274*D$3))*D$2,0)</f>
        <v>0</v>
      </c>
      <c r="G274" s="16">
        <f t="shared" ref="G274:G293" si="55">IF(H274&gt;0,IF(A274&gt;0,H274/A274,0),0)</f>
        <v>0</v>
      </c>
      <c r="H274" s="17"/>
      <c r="I274" s="18">
        <f t="shared" si="51"/>
        <v>0</v>
      </c>
      <c r="J274" s="19"/>
      <c r="K274" s="33">
        <f t="shared" ref="K274:K293" si="56">IF(A274&gt;0,(J274*D$3*D$2/A274)+E274+G274,0)</f>
        <v>0</v>
      </c>
      <c r="L274" s="75">
        <f t="shared" si="52"/>
        <v>0</v>
      </c>
      <c r="M274" s="81">
        <f t="shared" ref="M274:M293" si="57">ROUND(K274*130%,)+K274</f>
        <v>0</v>
      </c>
      <c r="N274" s="78">
        <f t="shared" ref="N274:N293" si="58">M274*A274</f>
        <v>0</v>
      </c>
      <c r="O274" s="18">
        <f t="shared" ref="O274:O293" si="59">IF(M274&gt;0,M274-K274,0)</f>
        <v>0</v>
      </c>
      <c r="P274" s="18">
        <f t="shared" ref="P274:P293" si="60">IF(M274&gt;0,O274*A274,0)</f>
        <v>0</v>
      </c>
      <c r="Q274" s="26">
        <f t="shared" ref="Q274:Q293" si="61">IF(M274&gt;0,IF(K274&gt;0,(M274-K274)/K274,0),0)</f>
        <v>0</v>
      </c>
    </row>
    <row r="275" spans="1:17">
      <c r="A275" s="15"/>
      <c r="B275" s="46"/>
      <c r="C275" s="50"/>
      <c r="D275" s="51"/>
      <c r="E275" s="16">
        <f t="shared" si="53"/>
        <v>0</v>
      </c>
      <c r="F275" s="16">
        <f t="shared" si="54"/>
        <v>0</v>
      </c>
      <c r="G275" s="16">
        <f t="shared" si="55"/>
        <v>0</v>
      </c>
      <c r="H275" s="17"/>
      <c r="I275" s="18">
        <f t="shared" si="51"/>
        <v>0</v>
      </c>
      <c r="J275" s="19"/>
      <c r="K275" s="33">
        <f t="shared" si="56"/>
        <v>0</v>
      </c>
      <c r="L275" s="75">
        <f t="shared" si="52"/>
        <v>0</v>
      </c>
      <c r="M275" s="81">
        <f t="shared" si="57"/>
        <v>0</v>
      </c>
      <c r="N275" s="78">
        <f t="shared" si="58"/>
        <v>0</v>
      </c>
      <c r="O275" s="18">
        <f t="shared" si="59"/>
        <v>0</v>
      </c>
      <c r="P275" s="18">
        <f t="shared" si="60"/>
        <v>0</v>
      </c>
      <c r="Q275" s="26">
        <f t="shared" si="61"/>
        <v>0</v>
      </c>
    </row>
    <row r="276" spans="1:17">
      <c r="A276" s="15"/>
      <c r="B276" s="46"/>
      <c r="C276" s="50"/>
      <c r="D276" s="51"/>
      <c r="E276" s="16">
        <f t="shared" si="53"/>
        <v>0</v>
      </c>
      <c r="F276" s="16">
        <f t="shared" si="54"/>
        <v>0</v>
      </c>
      <c r="G276" s="16">
        <f t="shared" si="55"/>
        <v>0</v>
      </c>
      <c r="H276" s="17"/>
      <c r="I276" s="18">
        <f t="shared" si="51"/>
        <v>0</v>
      </c>
      <c r="J276" s="19"/>
      <c r="K276" s="33">
        <f t="shared" si="56"/>
        <v>0</v>
      </c>
      <c r="L276" s="75">
        <f t="shared" si="52"/>
        <v>0</v>
      </c>
      <c r="M276" s="81">
        <f t="shared" si="57"/>
        <v>0</v>
      </c>
      <c r="N276" s="78">
        <f t="shared" si="58"/>
        <v>0</v>
      </c>
      <c r="O276" s="18">
        <f t="shared" si="59"/>
        <v>0</v>
      </c>
      <c r="P276" s="18">
        <f t="shared" si="60"/>
        <v>0</v>
      </c>
      <c r="Q276" s="26">
        <f t="shared" si="61"/>
        <v>0</v>
      </c>
    </row>
    <row r="277" spans="1:17">
      <c r="A277" s="15"/>
      <c r="B277" s="46"/>
      <c r="C277" s="50"/>
      <c r="D277" s="51"/>
      <c r="E277" s="16">
        <f t="shared" si="53"/>
        <v>0</v>
      </c>
      <c r="F277" s="16">
        <f t="shared" si="54"/>
        <v>0</v>
      </c>
      <c r="G277" s="16">
        <f t="shared" si="55"/>
        <v>0</v>
      </c>
      <c r="H277" s="17"/>
      <c r="I277" s="18">
        <f t="shared" si="51"/>
        <v>0</v>
      </c>
      <c r="J277" s="19"/>
      <c r="K277" s="33">
        <f t="shared" si="56"/>
        <v>0</v>
      </c>
      <c r="L277" s="75">
        <f t="shared" si="52"/>
        <v>0</v>
      </c>
      <c r="M277" s="81">
        <f t="shared" si="57"/>
        <v>0</v>
      </c>
      <c r="N277" s="78">
        <f t="shared" si="58"/>
        <v>0</v>
      </c>
      <c r="O277" s="18">
        <f t="shared" si="59"/>
        <v>0</v>
      </c>
      <c r="P277" s="18">
        <f t="shared" si="60"/>
        <v>0</v>
      </c>
      <c r="Q277" s="26">
        <f t="shared" si="61"/>
        <v>0</v>
      </c>
    </row>
    <row r="278" spans="1:17">
      <c r="A278" s="15"/>
      <c r="B278" s="46"/>
      <c r="C278" s="50"/>
      <c r="D278" s="51"/>
      <c r="E278" s="16">
        <f t="shared" si="53"/>
        <v>0</v>
      </c>
      <c r="F278" s="16">
        <f t="shared" si="54"/>
        <v>0</v>
      </c>
      <c r="G278" s="16">
        <f t="shared" si="55"/>
        <v>0</v>
      </c>
      <c r="H278" s="17"/>
      <c r="I278" s="18">
        <f t="shared" si="51"/>
        <v>0</v>
      </c>
      <c r="J278" s="19"/>
      <c r="K278" s="33">
        <f t="shared" si="56"/>
        <v>0</v>
      </c>
      <c r="L278" s="75">
        <f t="shared" si="52"/>
        <v>0</v>
      </c>
      <c r="M278" s="81">
        <f t="shared" si="57"/>
        <v>0</v>
      </c>
      <c r="N278" s="78">
        <f t="shared" si="58"/>
        <v>0</v>
      </c>
      <c r="O278" s="18">
        <f t="shared" si="59"/>
        <v>0</v>
      </c>
      <c r="P278" s="18">
        <f t="shared" si="60"/>
        <v>0</v>
      </c>
      <c r="Q278" s="26">
        <f t="shared" si="61"/>
        <v>0</v>
      </c>
    </row>
    <row r="279" spans="1:17">
      <c r="A279" s="15"/>
      <c r="B279" s="46"/>
      <c r="C279" s="50"/>
      <c r="D279" s="51"/>
      <c r="E279" s="16">
        <f t="shared" si="53"/>
        <v>0</v>
      </c>
      <c r="F279" s="16">
        <f t="shared" si="54"/>
        <v>0</v>
      </c>
      <c r="G279" s="16">
        <f t="shared" si="55"/>
        <v>0</v>
      </c>
      <c r="H279" s="17"/>
      <c r="I279" s="18">
        <f t="shared" si="51"/>
        <v>0</v>
      </c>
      <c r="J279" s="19"/>
      <c r="K279" s="33">
        <f t="shared" si="56"/>
        <v>0</v>
      </c>
      <c r="L279" s="75">
        <f t="shared" si="52"/>
        <v>0</v>
      </c>
      <c r="M279" s="81">
        <f t="shared" si="57"/>
        <v>0</v>
      </c>
      <c r="N279" s="78">
        <f t="shared" si="58"/>
        <v>0</v>
      </c>
      <c r="O279" s="18">
        <f t="shared" si="59"/>
        <v>0</v>
      </c>
      <c r="P279" s="18">
        <f t="shared" si="60"/>
        <v>0</v>
      </c>
      <c r="Q279" s="26">
        <f t="shared" si="61"/>
        <v>0</v>
      </c>
    </row>
    <row r="280" spans="1:17">
      <c r="A280" s="15"/>
      <c r="B280" s="46"/>
      <c r="C280" s="50"/>
      <c r="D280" s="51"/>
      <c r="E280" s="16">
        <f t="shared" si="53"/>
        <v>0</v>
      </c>
      <c r="F280" s="16">
        <f t="shared" si="54"/>
        <v>0</v>
      </c>
      <c r="G280" s="16">
        <f t="shared" si="55"/>
        <v>0</v>
      </c>
      <c r="H280" s="17"/>
      <c r="I280" s="18">
        <f t="shared" si="51"/>
        <v>0</v>
      </c>
      <c r="J280" s="19"/>
      <c r="K280" s="33">
        <f t="shared" si="56"/>
        <v>0</v>
      </c>
      <c r="L280" s="75">
        <f t="shared" si="52"/>
        <v>0</v>
      </c>
      <c r="M280" s="81">
        <f t="shared" si="57"/>
        <v>0</v>
      </c>
      <c r="N280" s="78">
        <f t="shared" si="58"/>
        <v>0</v>
      </c>
      <c r="O280" s="18">
        <f t="shared" si="59"/>
        <v>0</v>
      </c>
      <c r="P280" s="18">
        <f t="shared" si="60"/>
        <v>0</v>
      </c>
      <c r="Q280" s="26">
        <f t="shared" si="61"/>
        <v>0</v>
      </c>
    </row>
    <row r="281" spans="1:17">
      <c r="A281" s="15"/>
      <c r="B281" s="46"/>
      <c r="C281" s="50"/>
      <c r="D281" s="51"/>
      <c r="E281" s="16">
        <f t="shared" si="53"/>
        <v>0</v>
      </c>
      <c r="F281" s="16">
        <f t="shared" si="54"/>
        <v>0</v>
      </c>
      <c r="G281" s="16">
        <f t="shared" si="55"/>
        <v>0</v>
      </c>
      <c r="H281" s="17"/>
      <c r="I281" s="18">
        <f t="shared" si="51"/>
        <v>0</v>
      </c>
      <c r="J281" s="19"/>
      <c r="K281" s="33">
        <f t="shared" si="56"/>
        <v>0</v>
      </c>
      <c r="L281" s="75">
        <f t="shared" si="52"/>
        <v>0</v>
      </c>
      <c r="M281" s="81">
        <f t="shared" si="57"/>
        <v>0</v>
      </c>
      <c r="N281" s="78">
        <f t="shared" si="58"/>
        <v>0</v>
      </c>
      <c r="O281" s="18">
        <f t="shared" si="59"/>
        <v>0</v>
      </c>
      <c r="P281" s="18">
        <f t="shared" si="60"/>
        <v>0</v>
      </c>
      <c r="Q281" s="26">
        <f t="shared" si="61"/>
        <v>0</v>
      </c>
    </row>
    <row r="282" spans="1:17">
      <c r="A282" s="15"/>
      <c r="B282" s="46"/>
      <c r="C282" s="50"/>
      <c r="D282" s="51"/>
      <c r="E282" s="16">
        <f t="shared" si="53"/>
        <v>0</v>
      </c>
      <c r="F282" s="16">
        <f t="shared" si="54"/>
        <v>0</v>
      </c>
      <c r="G282" s="16">
        <f t="shared" si="55"/>
        <v>0</v>
      </c>
      <c r="H282" s="17"/>
      <c r="I282" s="18">
        <f t="shared" si="51"/>
        <v>0</v>
      </c>
      <c r="J282" s="19"/>
      <c r="K282" s="33">
        <f t="shared" si="56"/>
        <v>0</v>
      </c>
      <c r="L282" s="75">
        <f t="shared" si="52"/>
        <v>0</v>
      </c>
      <c r="M282" s="81">
        <f t="shared" si="57"/>
        <v>0</v>
      </c>
      <c r="N282" s="78">
        <f t="shared" si="58"/>
        <v>0</v>
      </c>
      <c r="O282" s="18">
        <f t="shared" si="59"/>
        <v>0</v>
      </c>
      <c r="P282" s="18">
        <f t="shared" si="60"/>
        <v>0</v>
      </c>
      <c r="Q282" s="26">
        <f t="shared" si="61"/>
        <v>0</v>
      </c>
    </row>
    <row r="283" spans="1:17">
      <c r="A283" s="15"/>
      <c r="B283" s="46"/>
      <c r="C283" s="50"/>
      <c r="D283" s="51"/>
      <c r="E283" s="16">
        <f t="shared" si="53"/>
        <v>0</v>
      </c>
      <c r="F283" s="16">
        <f t="shared" si="54"/>
        <v>0</v>
      </c>
      <c r="G283" s="16">
        <f t="shared" si="55"/>
        <v>0</v>
      </c>
      <c r="H283" s="17"/>
      <c r="I283" s="18">
        <f t="shared" si="51"/>
        <v>0</v>
      </c>
      <c r="J283" s="19"/>
      <c r="K283" s="33">
        <f t="shared" si="56"/>
        <v>0</v>
      </c>
      <c r="L283" s="75">
        <f t="shared" si="52"/>
        <v>0</v>
      </c>
      <c r="M283" s="81">
        <f t="shared" si="57"/>
        <v>0</v>
      </c>
      <c r="N283" s="78">
        <f t="shared" si="58"/>
        <v>0</v>
      </c>
      <c r="O283" s="18">
        <f t="shared" si="59"/>
        <v>0</v>
      </c>
      <c r="P283" s="18">
        <f t="shared" si="60"/>
        <v>0</v>
      </c>
      <c r="Q283" s="26">
        <f t="shared" si="61"/>
        <v>0</v>
      </c>
    </row>
    <row r="284" spans="1:17">
      <c r="A284" s="15"/>
      <c r="B284" s="46"/>
      <c r="C284" s="50"/>
      <c r="D284" s="51"/>
      <c r="E284" s="16">
        <f t="shared" si="53"/>
        <v>0</v>
      </c>
      <c r="F284" s="16">
        <f t="shared" si="54"/>
        <v>0</v>
      </c>
      <c r="G284" s="16">
        <f t="shared" si="55"/>
        <v>0</v>
      </c>
      <c r="H284" s="17"/>
      <c r="I284" s="18">
        <f t="shared" si="51"/>
        <v>0</v>
      </c>
      <c r="J284" s="19"/>
      <c r="K284" s="33">
        <f t="shared" si="56"/>
        <v>0</v>
      </c>
      <c r="L284" s="75">
        <f t="shared" si="52"/>
        <v>0</v>
      </c>
      <c r="M284" s="81">
        <f t="shared" si="57"/>
        <v>0</v>
      </c>
      <c r="N284" s="78">
        <f t="shared" si="58"/>
        <v>0</v>
      </c>
      <c r="O284" s="18">
        <f t="shared" si="59"/>
        <v>0</v>
      </c>
      <c r="P284" s="18">
        <f t="shared" si="60"/>
        <v>0</v>
      </c>
      <c r="Q284" s="26">
        <f t="shared" si="61"/>
        <v>0</v>
      </c>
    </row>
    <row r="285" spans="1:17">
      <c r="A285" s="15"/>
      <c r="B285" s="46"/>
      <c r="C285" s="50"/>
      <c r="D285" s="51"/>
      <c r="E285" s="16">
        <f t="shared" si="53"/>
        <v>0</v>
      </c>
      <c r="F285" s="16">
        <f t="shared" si="54"/>
        <v>0</v>
      </c>
      <c r="G285" s="16">
        <f t="shared" si="55"/>
        <v>0</v>
      </c>
      <c r="H285" s="17"/>
      <c r="I285" s="18">
        <f t="shared" si="51"/>
        <v>0</v>
      </c>
      <c r="J285" s="19"/>
      <c r="K285" s="33">
        <f t="shared" si="56"/>
        <v>0</v>
      </c>
      <c r="L285" s="75">
        <f t="shared" si="52"/>
        <v>0</v>
      </c>
      <c r="M285" s="81">
        <f t="shared" si="57"/>
        <v>0</v>
      </c>
      <c r="N285" s="78">
        <f t="shared" si="58"/>
        <v>0</v>
      </c>
      <c r="O285" s="18">
        <f t="shared" si="59"/>
        <v>0</v>
      </c>
      <c r="P285" s="18">
        <f t="shared" si="60"/>
        <v>0</v>
      </c>
      <c r="Q285" s="26">
        <f t="shared" si="61"/>
        <v>0</v>
      </c>
    </row>
    <row r="286" spans="1:17">
      <c r="A286" s="15"/>
      <c r="B286" s="46"/>
      <c r="C286" s="50"/>
      <c r="D286" s="51"/>
      <c r="E286" s="16">
        <f t="shared" si="53"/>
        <v>0</v>
      </c>
      <c r="F286" s="16">
        <f t="shared" si="54"/>
        <v>0</v>
      </c>
      <c r="G286" s="16">
        <f t="shared" si="55"/>
        <v>0</v>
      </c>
      <c r="H286" s="17"/>
      <c r="I286" s="18">
        <f t="shared" si="51"/>
        <v>0</v>
      </c>
      <c r="J286" s="19"/>
      <c r="K286" s="33">
        <f t="shared" si="56"/>
        <v>0</v>
      </c>
      <c r="L286" s="75">
        <f t="shared" si="52"/>
        <v>0</v>
      </c>
      <c r="M286" s="81">
        <f t="shared" si="57"/>
        <v>0</v>
      </c>
      <c r="N286" s="78">
        <f t="shared" si="58"/>
        <v>0</v>
      </c>
      <c r="O286" s="18">
        <f t="shared" si="59"/>
        <v>0</v>
      </c>
      <c r="P286" s="18">
        <f t="shared" si="60"/>
        <v>0</v>
      </c>
      <c r="Q286" s="26">
        <f t="shared" si="61"/>
        <v>0</v>
      </c>
    </row>
    <row r="287" spans="1:17">
      <c r="A287" s="15"/>
      <c r="B287" s="46"/>
      <c r="C287" s="50"/>
      <c r="D287" s="51"/>
      <c r="E287" s="16">
        <f t="shared" si="53"/>
        <v>0</v>
      </c>
      <c r="F287" s="16">
        <f t="shared" si="54"/>
        <v>0</v>
      </c>
      <c r="G287" s="16">
        <f t="shared" si="55"/>
        <v>0</v>
      </c>
      <c r="H287" s="17"/>
      <c r="I287" s="18">
        <f t="shared" si="51"/>
        <v>0</v>
      </c>
      <c r="J287" s="19"/>
      <c r="K287" s="33">
        <f t="shared" si="56"/>
        <v>0</v>
      </c>
      <c r="L287" s="75">
        <f t="shared" si="52"/>
        <v>0</v>
      </c>
      <c r="M287" s="81">
        <f t="shared" si="57"/>
        <v>0</v>
      </c>
      <c r="N287" s="78">
        <f t="shared" si="58"/>
        <v>0</v>
      </c>
      <c r="O287" s="18">
        <f t="shared" si="59"/>
        <v>0</v>
      </c>
      <c r="P287" s="18">
        <f t="shared" si="60"/>
        <v>0</v>
      </c>
      <c r="Q287" s="26">
        <f t="shared" si="61"/>
        <v>0</v>
      </c>
    </row>
    <row r="288" spans="1:17">
      <c r="A288" s="15"/>
      <c r="B288" s="46"/>
      <c r="C288" s="50"/>
      <c r="D288" s="51"/>
      <c r="E288" s="16">
        <f t="shared" si="53"/>
        <v>0</v>
      </c>
      <c r="F288" s="16">
        <f t="shared" si="54"/>
        <v>0</v>
      </c>
      <c r="G288" s="16">
        <f t="shared" si="55"/>
        <v>0</v>
      </c>
      <c r="H288" s="17"/>
      <c r="I288" s="18">
        <f t="shared" si="51"/>
        <v>0</v>
      </c>
      <c r="J288" s="19"/>
      <c r="K288" s="33">
        <f t="shared" si="56"/>
        <v>0</v>
      </c>
      <c r="L288" s="75">
        <f t="shared" si="52"/>
        <v>0</v>
      </c>
      <c r="M288" s="81">
        <f t="shared" si="57"/>
        <v>0</v>
      </c>
      <c r="N288" s="78">
        <f t="shared" si="58"/>
        <v>0</v>
      </c>
      <c r="O288" s="18">
        <f t="shared" si="59"/>
        <v>0</v>
      </c>
      <c r="P288" s="18">
        <f t="shared" si="60"/>
        <v>0</v>
      </c>
      <c r="Q288" s="26">
        <f t="shared" si="61"/>
        <v>0</v>
      </c>
    </row>
    <row r="289" spans="1:17">
      <c r="A289" s="15"/>
      <c r="B289" s="46"/>
      <c r="C289" s="50"/>
      <c r="D289" s="51"/>
      <c r="E289" s="16">
        <f t="shared" si="53"/>
        <v>0</v>
      </c>
      <c r="F289" s="16">
        <f t="shared" si="54"/>
        <v>0</v>
      </c>
      <c r="G289" s="16">
        <f t="shared" si="55"/>
        <v>0</v>
      </c>
      <c r="H289" s="17"/>
      <c r="I289" s="18">
        <f t="shared" si="51"/>
        <v>0</v>
      </c>
      <c r="J289" s="19"/>
      <c r="K289" s="33">
        <f t="shared" si="56"/>
        <v>0</v>
      </c>
      <c r="L289" s="75">
        <f t="shared" si="52"/>
        <v>0</v>
      </c>
      <c r="M289" s="81">
        <f t="shared" si="57"/>
        <v>0</v>
      </c>
      <c r="N289" s="78">
        <f t="shared" si="58"/>
        <v>0</v>
      </c>
      <c r="O289" s="18">
        <f t="shared" si="59"/>
        <v>0</v>
      </c>
      <c r="P289" s="18">
        <f t="shared" si="60"/>
        <v>0</v>
      </c>
      <c r="Q289" s="26">
        <f t="shared" si="61"/>
        <v>0</v>
      </c>
    </row>
    <row r="290" spans="1:17">
      <c r="A290" s="15"/>
      <c r="B290" s="46"/>
      <c r="C290" s="50"/>
      <c r="D290" s="51"/>
      <c r="E290" s="16">
        <f t="shared" si="53"/>
        <v>0</v>
      </c>
      <c r="F290" s="16">
        <f t="shared" si="54"/>
        <v>0</v>
      </c>
      <c r="G290" s="16">
        <f t="shared" si="55"/>
        <v>0</v>
      </c>
      <c r="H290" s="17"/>
      <c r="I290" s="18">
        <f t="shared" si="51"/>
        <v>0</v>
      </c>
      <c r="J290" s="19"/>
      <c r="K290" s="33">
        <f t="shared" si="56"/>
        <v>0</v>
      </c>
      <c r="L290" s="75">
        <f t="shared" si="52"/>
        <v>0</v>
      </c>
      <c r="M290" s="81">
        <f t="shared" si="57"/>
        <v>0</v>
      </c>
      <c r="N290" s="78">
        <f t="shared" si="58"/>
        <v>0</v>
      </c>
      <c r="O290" s="18">
        <f t="shared" si="59"/>
        <v>0</v>
      </c>
      <c r="P290" s="18">
        <f t="shared" si="60"/>
        <v>0</v>
      </c>
      <c r="Q290" s="26">
        <f t="shared" si="61"/>
        <v>0</v>
      </c>
    </row>
    <row r="291" spans="1:17">
      <c r="A291" s="15"/>
      <c r="B291" s="46"/>
      <c r="C291" s="50"/>
      <c r="D291" s="51"/>
      <c r="E291" s="16">
        <f t="shared" si="53"/>
        <v>0</v>
      </c>
      <c r="F291" s="16">
        <f t="shared" si="54"/>
        <v>0</v>
      </c>
      <c r="G291" s="16">
        <f t="shared" si="55"/>
        <v>0</v>
      </c>
      <c r="H291" s="17"/>
      <c r="I291" s="18">
        <f t="shared" si="51"/>
        <v>0</v>
      </c>
      <c r="J291" s="19"/>
      <c r="K291" s="33">
        <f t="shared" si="56"/>
        <v>0</v>
      </c>
      <c r="L291" s="75">
        <f t="shared" si="52"/>
        <v>0</v>
      </c>
      <c r="M291" s="81">
        <f t="shared" si="57"/>
        <v>0</v>
      </c>
      <c r="N291" s="78">
        <f t="shared" si="58"/>
        <v>0</v>
      </c>
      <c r="O291" s="18">
        <f t="shared" si="59"/>
        <v>0</v>
      </c>
      <c r="P291" s="18">
        <f t="shared" si="60"/>
        <v>0</v>
      </c>
      <c r="Q291" s="26">
        <f t="shared" si="61"/>
        <v>0</v>
      </c>
    </row>
    <row r="292" spans="1:17">
      <c r="A292" s="15"/>
      <c r="B292" s="46"/>
      <c r="C292" s="50"/>
      <c r="D292" s="51"/>
      <c r="E292" s="16">
        <f t="shared" si="53"/>
        <v>0</v>
      </c>
      <c r="F292" s="16">
        <f t="shared" si="54"/>
        <v>0</v>
      </c>
      <c r="G292" s="16">
        <f t="shared" si="55"/>
        <v>0</v>
      </c>
      <c r="H292" s="17"/>
      <c r="I292" s="18">
        <f t="shared" si="51"/>
        <v>0</v>
      </c>
      <c r="J292" s="19"/>
      <c r="K292" s="33">
        <f t="shared" si="56"/>
        <v>0</v>
      </c>
      <c r="L292" s="75">
        <f t="shared" si="52"/>
        <v>0</v>
      </c>
      <c r="M292" s="81">
        <f t="shared" si="57"/>
        <v>0</v>
      </c>
      <c r="N292" s="78">
        <f t="shared" si="58"/>
        <v>0</v>
      </c>
      <c r="O292" s="18">
        <f t="shared" si="59"/>
        <v>0</v>
      </c>
      <c r="P292" s="18">
        <f t="shared" si="60"/>
        <v>0</v>
      </c>
      <c r="Q292" s="26">
        <f t="shared" si="61"/>
        <v>0</v>
      </c>
    </row>
    <row r="293" spans="1:17">
      <c r="A293" s="20"/>
      <c r="B293" s="47"/>
      <c r="C293" s="52"/>
      <c r="D293" s="53"/>
      <c r="E293" s="21">
        <f t="shared" si="53"/>
        <v>0</v>
      </c>
      <c r="F293" s="21">
        <f t="shared" si="54"/>
        <v>0</v>
      </c>
      <c r="G293" s="21">
        <f t="shared" si="55"/>
        <v>0</v>
      </c>
      <c r="H293" s="22"/>
      <c r="I293" s="23">
        <f t="shared" si="51"/>
        <v>0</v>
      </c>
      <c r="J293" s="24"/>
      <c r="K293" s="34">
        <f t="shared" si="56"/>
        <v>0</v>
      </c>
      <c r="L293" s="76">
        <f t="shared" si="52"/>
        <v>0</v>
      </c>
      <c r="M293" s="81">
        <f t="shared" si="57"/>
        <v>0</v>
      </c>
      <c r="N293" s="79">
        <f t="shared" si="58"/>
        <v>0</v>
      </c>
      <c r="O293" s="23">
        <f t="shared" si="59"/>
        <v>0</v>
      </c>
      <c r="P293" s="23">
        <f t="shared" si="60"/>
        <v>0</v>
      </c>
      <c r="Q293" s="27">
        <f t="shared" si="61"/>
        <v>0</v>
      </c>
    </row>
  </sheetData>
  <sheetProtection formatColumns="0" selectLockedCells="1"/>
  <mergeCells count="13">
    <mergeCell ref="A13:B13"/>
    <mergeCell ref="A9:B9"/>
    <mergeCell ref="A10:B10"/>
    <mergeCell ref="A7:B7"/>
    <mergeCell ref="A1:Q1"/>
    <mergeCell ref="A12:B12"/>
    <mergeCell ref="A2:C2"/>
    <mergeCell ref="A6:C6"/>
    <mergeCell ref="A8:B8"/>
    <mergeCell ref="A11:B11"/>
    <mergeCell ref="A3:C3"/>
    <mergeCell ref="A4:C4"/>
    <mergeCell ref="A5:C5"/>
  </mergeCells>
  <phoneticPr fontId="1" type="noConversion"/>
  <printOptions horizontalCentered="1"/>
  <pageMargins left="0" right="0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76"/>
  <sheetViews>
    <sheetView workbookViewId="0">
      <selection activeCell="C4" sqref="C4:C18"/>
    </sheetView>
  </sheetViews>
  <sheetFormatPr defaultRowHeight="12.75"/>
  <cols>
    <col min="1" max="1" width="9.7109375" style="59" customWidth="1"/>
    <col min="2" max="2" width="8.5703125" style="92" customWidth="1"/>
    <col min="3" max="3" width="32.5703125" style="93" bestFit="1" customWidth="1"/>
    <col min="4" max="4" width="14.140625" style="100" hidden="1" customWidth="1"/>
    <col min="5" max="5" width="10.85546875" style="91" bestFit="1" customWidth="1"/>
    <col min="6" max="6" width="11.85546875" style="101" bestFit="1" customWidth="1"/>
    <col min="7" max="7" width="13.28515625" style="101" hidden="1" customWidth="1"/>
    <col min="8" max="8" width="9.5703125" style="91" bestFit="1" customWidth="1"/>
    <col min="9" max="9" width="10.42578125" style="91" customWidth="1"/>
    <col min="10" max="10" width="13.42578125" style="91" customWidth="1"/>
    <col min="11" max="16384" width="9.140625" style="91"/>
  </cols>
  <sheetData>
    <row r="1" spans="1:11" ht="25.5" customHeight="1">
      <c r="A1" s="118" t="s">
        <v>44</v>
      </c>
      <c r="B1" s="118"/>
      <c r="C1" s="118"/>
      <c r="D1" s="118"/>
      <c r="E1" s="118"/>
      <c r="F1" s="118"/>
      <c r="G1" s="118"/>
      <c r="H1" s="118"/>
      <c r="I1" s="118"/>
      <c r="J1" s="69"/>
    </row>
    <row r="2" spans="1:11">
      <c r="D2" s="72">
        <f ca="1">TODAY()</f>
        <v>40813</v>
      </c>
      <c r="E2" s="117">
        <f ca="1">TODAY()</f>
        <v>40813</v>
      </c>
      <c r="F2" s="117"/>
      <c r="G2" s="117"/>
      <c r="H2" s="117"/>
      <c r="I2" s="70"/>
      <c r="J2" s="70"/>
    </row>
    <row r="3" spans="1:11" s="92" customFormat="1" ht="24.75" customHeight="1">
      <c r="A3" s="87" t="s">
        <v>45</v>
      </c>
      <c r="B3" s="88" t="str">
        <f>Sheet1!A15</f>
        <v>QTY</v>
      </c>
      <c r="C3" s="89" t="str">
        <f>Sheet1!B15</f>
        <v>DESCRIPTION</v>
      </c>
      <c r="D3" s="89" t="str">
        <f>Sheet1!K15</f>
        <v>UNIT C.P. (RF)</v>
      </c>
      <c r="E3" s="89" t="s">
        <v>42</v>
      </c>
      <c r="F3" s="90" t="s">
        <v>43</v>
      </c>
      <c r="G3" s="90" t="s">
        <v>43</v>
      </c>
      <c r="H3" s="89" t="s">
        <v>40</v>
      </c>
      <c r="I3" s="89" t="s">
        <v>41</v>
      </c>
      <c r="J3" s="71"/>
    </row>
    <row r="4" spans="1:11" ht="16.5" customHeight="1">
      <c r="A4" s="83"/>
      <c r="B4" s="94">
        <f>Sheet1!A16</f>
        <v>3</v>
      </c>
      <c r="C4" s="95" t="str">
        <f>Sheet1!B16</f>
        <v>Mobile phone LCD for C5</v>
      </c>
      <c r="D4" s="96">
        <f>Sheet1!K16</f>
        <v>101.18898411783961</v>
      </c>
      <c r="E4" s="112">
        <f>Sheet1!M16</f>
        <v>233.1889841178396</v>
      </c>
      <c r="F4" s="97"/>
      <c r="G4" s="98"/>
      <c r="H4" s="96"/>
      <c r="I4" s="96"/>
      <c r="J4" s="99"/>
      <c r="K4" s="100">
        <f>E4-D4</f>
        <v>132</v>
      </c>
    </row>
    <row r="5" spans="1:11" ht="16.5" customHeight="1">
      <c r="A5" s="83"/>
      <c r="B5" s="94">
        <f>Sheet1!A17</f>
        <v>10</v>
      </c>
      <c r="C5" s="95" t="str">
        <f>Sheet1!B17</f>
        <v>Mobile phone LCD for X3</v>
      </c>
      <c r="D5" s="96">
        <f>Sheet1!K17</f>
        <v>101.18798411783963</v>
      </c>
      <c r="E5" s="112">
        <f>Sheet1!M17</f>
        <v>233.18798411783962</v>
      </c>
      <c r="F5" s="97"/>
      <c r="G5" s="98"/>
      <c r="H5" s="96"/>
      <c r="I5" s="96"/>
      <c r="J5" s="99"/>
      <c r="K5" s="100">
        <f t="shared" ref="K5:K68" si="0">E5-D5</f>
        <v>132</v>
      </c>
    </row>
    <row r="6" spans="1:11" ht="16.5" customHeight="1">
      <c r="A6" s="83"/>
      <c r="B6" s="94">
        <f>Sheet1!A18</f>
        <v>10</v>
      </c>
      <c r="C6" s="95" t="str">
        <f>Sheet1!B18</f>
        <v>Mobile phone LCD for N95 8G</v>
      </c>
      <c r="D6" s="96">
        <f>Sheet1!K18</f>
        <v>93.624642622024808</v>
      </c>
      <c r="E6" s="112">
        <f>Sheet1!M18</f>
        <v>215.62464262202479</v>
      </c>
      <c r="F6" s="97"/>
      <c r="G6" s="98"/>
      <c r="H6" s="96"/>
      <c r="I6" s="96"/>
      <c r="J6" s="99"/>
      <c r="K6" s="100">
        <f t="shared" si="0"/>
        <v>121.99999999999999</v>
      </c>
    </row>
    <row r="7" spans="1:11" ht="16.5" customHeight="1">
      <c r="A7" s="83"/>
      <c r="B7" s="94">
        <f>Sheet1!A19</f>
        <v>5</v>
      </c>
      <c r="C7" s="95" t="str">
        <f>Sheet1!B19</f>
        <v>Mobile phone LCD for E71</v>
      </c>
      <c r="D7" s="96">
        <f>Sheet1!K19</f>
        <v>108.75232561365445</v>
      </c>
      <c r="E7" s="112">
        <f>Sheet1!M19</f>
        <v>249.75232561365445</v>
      </c>
      <c r="F7" s="97"/>
      <c r="G7" s="98"/>
      <c r="H7" s="96"/>
      <c r="I7" s="96"/>
      <c r="J7" s="99"/>
      <c r="K7" s="100">
        <f t="shared" si="0"/>
        <v>141</v>
      </c>
    </row>
    <row r="8" spans="1:11" ht="16.5" customHeight="1">
      <c r="A8" s="83"/>
      <c r="B8" s="94">
        <f>Sheet1!A20</f>
        <v>2</v>
      </c>
      <c r="C8" s="95" t="str">
        <f>Sheet1!B20</f>
        <v>Mobile phone LCD for X2-01</v>
      </c>
      <c r="D8" s="96">
        <f>Sheet1!K20</f>
        <v>195.46630973149411</v>
      </c>
      <c r="E8" s="112">
        <f>Sheet1!M20</f>
        <v>449.46630973149411</v>
      </c>
      <c r="F8" s="97"/>
      <c r="G8" s="98"/>
      <c r="H8" s="96"/>
      <c r="I8" s="96"/>
      <c r="J8" s="99"/>
      <c r="K8" s="100">
        <f t="shared" si="0"/>
        <v>254</v>
      </c>
    </row>
    <row r="9" spans="1:11" ht="16.5" customHeight="1">
      <c r="A9" s="83"/>
      <c r="B9" s="94">
        <f>Sheet1!A21</f>
        <v>5</v>
      </c>
      <c r="C9" s="95" t="str">
        <f>Sheet1!B21</f>
        <v>Mobile phone LCD for C3-01</v>
      </c>
      <c r="D9" s="96">
        <f>Sheet1!K21</f>
        <v>263.53738319382745</v>
      </c>
      <c r="E9" s="112">
        <f>Sheet1!M21</f>
        <v>606.53738319382751</v>
      </c>
      <c r="F9" s="97"/>
      <c r="G9" s="98"/>
      <c r="H9" s="96"/>
      <c r="I9" s="96"/>
      <c r="J9" s="99"/>
      <c r="K9" s="100">
        <f t="shared" si="0"/>
        <v>343.00000000000006</v>
      </c>
    </row>
    <row r="10" spans="1:11" ht="16.5" customHeight="1">
      <c r="A10" s="83"/>
      <c r="B10" s="94">
        <f>Sheet1!A22</f>
        <v>5</v>
      </c>
      <c r="C10" s="95" t="str">
        <f>Sheet1!B22</f>
        <v>Mobile phone LCD for C3</v>
      </c>
      <c r="D10" s="96">
        <f>Sheet1!K22</f>
        <v>195.46730973149405</v>
      </c>
      <c r="E10" s="112">
        <f>Sheet1!M22</f>
        <v>449.46730973149408</v>
      </c>
      <c r="F10" s="97"/>
      <c r="G10" s="98"/>
      <c r="H10" s="96"/>
      <c r="I10" s="96"/>
      <c r="J10" s="99"/>
      <c r="K10" s="100">
        <f t="shared" si="0"/>
        <v>254.00000000000003</v>
      </c>
    </row>
    <row r="11" spans="1:11" ht="16.5" customHeight="1">
      <c r="A11" s="83"/>
      <c r="B11" s="94">
        <f>Sheet1!A23</f>
        <v>5</v>
      </c>
      <c r="C11" s="95" t="str">
        <f>Sheet1!B23</f>
        <v>Mobile phone LCD for 7230</v>
      </c>
      <c r="D11" s="96">
        <f>Sheet1!K23</f>
        <v>74.453845798456868</v>
      </c>
      <c r="E11" s="112">
        <f>Sheet1!M23</f>
        <v>171.45384579845688</v>
      </c>
      <c r="F11" s="97"/>
      <c r="G11" s="98"/>
      <c r="H11" s="96"/>
      <c r="I11" s="96"/>
      <c r="J11" s="99"/>
      <c r="K11" s="100">
        <f t="shared" si="0"/>
        <v>97.000000000000014</v>
      </c>
    </row>
    <row r="12" spans="1:11" ht="16.5" customHeight="1">
      <c r="A12" s="83"/>
      <c r="B12" s="94">
        <f>Sheet1!A24</f>
        <v>20</v>
      </c>
      <c r="C12" s="95" t="str">
        <f>Sheet1!B24</f>
        <v>Mobile phone LCD for 2630</v>
      </c>
      <c r="D12" s="96">
        <f>Sheet1!K24</f>
        <v>49.810548974888945</v>
      </c>
      <c r="E12" s="112">
        <f>Sheet1!M24</f>
        <v>114.81054897488895</v>
      </c>
      <c r="F12" s="97"/>
      <c r="G12" s="98"/>
      <c r="H12" s="96"/>
      <c r="I12" s="96"/>
      <c r="J12" s="99"/>
      <c r="K12" s="100">
        <f t="shared" si="0"/>
        <v>65</v>
      </c>
    </row>
    <row r="13" spans="1:11" ht="16.5" customHeight="1">
      <c r="A13" s="83"/>
      <c r="B13" s="94">
        <f>Sheet1!A25</f>
        <v>5</v>
      </c>
      <c r="C13" s="95" t="str">
        <f>Sheet1!B25</f>
        <v>Mobile phone LCD for X2</v>
      </c>
      <c r="D13" s="96">
        <f>Sheet1!K25</f>
        <v>101.18898411783964</v>
      </c>
      <c r="E13" s="112">
        <f>Sheet1!M25</f>
        <v>233.18898411783965</v>
      </c>
      <c r="F13" s="97"/>
      <c r="G13" s="98"/>
      <c r="H13" s="96"/>
      <c r="I13" s="96"/>
      <c r="J13" s="99"/>
      <c r="K13" s="100">
        <f t="shared" si="0"/>
        <v>132</v>
      </c>
    </row>
    <row r="14" spans="1:11" ht="16.5" customHeight="1">
      <c r="A14" s="83"/>
      <c r="B14" s="94">
        <f>Sheet1!A26</f>
        <v>5</v>
      </c>
      <c r="C14" s="95" t="str">
        <f>Sheet1!B26</f>
        <v>Mobile phone LCD for S3650</v>
      </c>
      <c r="D14" s="96">
        <f>Sheet1!K26</f>
        <v>139.00569159691372</v>
      </c>
      <c r="E14" s="112">
        <f>Sheet1!M26</f>
        <v>320.00569159691372</v>
      </c>
      <c r="F14" s="97"/>
      <c r="G14" s="98"/>
      <c r="H14" s="96"/>
      <c r="I14" s="96"/>
      <c r="J14" s="99"/>
      <c r="K14" s="100">
        <f t="shared" si="0"/>
        <v>181</v>
      </c>
    </row>
    <row r="15" spans="1:11" ht="16.5" customHeight="1">
      <c r="A15" s="83"/>
      <c r="B15" s="94">
        <f>Sheet1!A27</f>
        <v>20</v>
      </c>
      <c r="C15" s="95" t="str">
        <f>Sheet1!B27</f>
        <v>Mobile phone LCD for 5800</v>
      </c>
      <c r="D15" s="96">
        <f>Sheet1!K27</f>
        <v>258.48265552995093</v>
      </c>
      <c r="E15" s="112">
        <f>Sheet1!M27</f>
        <v>594.48265552995099</v>
      </c>
      <c r="F15" s="97"/>
      <c r="G15" s="98"/>
      <c r="H15" s="96"/>
      <c r="I15" s="96"/>
      <c r="J15" s="99"/>
      <c r="K15" s="100">
        <f t="shared" si="0"/>
        <v>336.00000000000006</v>
      </c>
    </row>
    <row r="16" spans="1:11" ht="16.5" customHeight="1">
      <c r="A16" s="83"/>
      <c r="B16" s="94">
        <f>Sheet1!A28</f>
        <v>20</v>
      </c>
      <c r="C16" s="95" t="str">
        <f>Sheet1!B28</f>
        <v>Mobile phone LCD for 6300</v>
      </c>
      <c r="D16" s="96">
        <f>Sheet1!K28</f>
        <v>112.25805327753099</v>
      </c>
      <c r="E16" s="112">
        <f>Sheet1!M28</f>
        <v>258.25805327753096</v>
      </c>
      <c r="F16" s="97"/>
      <c r="G16" s="98"/>
      <c r="H16" s="96"/>
      <c r="I16" s="96"/>
      <c r="J16" s="99"/>
      <c r="K16" s="100">
        <f t="shared" si="0"/>
        <v>145.99999999999997</v>
      </c>
    </row>
    <row r="17" spans="1:15" ht="16.5" customHeight="1">
      <c r="A17" s="83"/>
      <c r="B17" s="94">
        <f>Sheet1!A29</f>
        <v>20</v>
      </c>
      <c r="C17" s="95" t="str">
        <f>Sheet1!B29</f>
        <v>Mobile phone LCD for 5310</v>
      </c>
      <c r="D17" s="96">
        <f>Sheet1!K29</f>
        <v>113.79405327753099</v>
      </c>
      <c r="E17" s="112">
        <f>Sheet1!M29</f>
        <v>261.79405327753102</v>
      </c>
      <c r="F17" s="97"/>
      <c r="G17" s="98"/>
      <c r="H17" s="96"/>
      <c r="I17" s="96"/>
      <c r="J17" s="99"/>
      <c r="K17" s="100">
        <f t="shared" si="0"/>
        <v>148.00000000000003</v>
      </c>
      <c r="N17" s="91">
        <f>254.74</f>
        <v>254.74</v>
      </c>
      <c r="O17" s="91">
        <f>N17*25%</f>
        <v>63.685000000000002</v>
      </c>
    </row>
    <row r="18" spans="1:15" ht="16.5" customHeight="1">
      <c r="A18" s="83"/>
      <c r="B18" s="94">
        <f>Sheet1!A30</f>
        <v>5</v>
      </c>
      <c r="C18" s="95" t="str">
        <f>Sheet1!B30</f>
        <v>Mobile phone LCD for C6</v>
      </c>
      <c r="D18" s="96">
        <f>Sheet1!K30</f>
        <v>260.01915552995092</v>
      </c>
      <c r="E18" s="112">
        <f>Sheet1!M30</f>
        <v>598.01915552995092</v>
      </c>
      <c r="F18" s="97"/>
      <c r="G18" s="98"/>
      <c r="H18" s="96"/>
      <c r="I18" s="96"/>
      <c r="J18" s="99"/>
      <c r="K18" s="100">
        <f t="shared" si="0"/>
        <v>338</v>
      </c>
    </row>
    <row r="19" spans="1:15" ht="16.5" customHeight="1">
      <c r="A19" s="83"/>
      <c r="B19" s="94">
        <f>Sheet1!A31</f>
        <v>5</v>
      </c>
      <c r="C19" s="95" t="str">
        <f>Sheet1!B31</f>
        <v>Mobile phone LCD for C7</v>
      </c>
      <c r="D19" s="96">
        <f>Sheet1!K31</f>
        <v>403.72264395043265</v>
      </c>
      <c r="E19" s="112">
        <f>Sheet1!M31</f>
        <v>928.72264395043271</v>
      </c>
      <c r="F19" s="97"/>
      <c r="G19" s="98"/>
      <c r="H19" s="96"/>
      <c r="I19" s="96"/>
      <c r="J19" s="99"/>
      <c r="K19" s="100">
        <f t="shared" si="0"/>
        <v>525</v>
      </c>
    </row>
    <row r="20" spans="1:15" ht="16.5" customHeight="1">
      <c r="A20" s="83"/>
      <c r="B20" s="94">
        <f>Sheet1!A32</f>
        <v>5</v>
      </c>
      <c r="C20" s="95" t="str">
        <f>Sheet1!B32</f>
        <v>Mobile phone LCD for 7230</v>
      </c>
      <c r="D20" s="96">
        <f>Sheet1!K32</f>
        <v>74.453845798456868</v>
      </c>
      <c r="E20" s="112">
        <f>Sheet1!M32</f>
        <v>93.453845798456868</v>
      </c>
      <c r="F20" s="97"/>
      <c r="G20" s="98"/>
      <c r="H20" s="96"/>
      <c r="I20" s="96"/>
      <c r="J20" s="99"/>
      <c r="K20" s="100">
        <f t="shared" si="0"/>
        <v>19</v>
      </c>
      <c r="N20" s="91">
        <f>2300-627</f>
        <v>1673</v>
      </c>
    </row>
    <row r="21" spans="1:15" ht="16.5" customHeight="1">
      <c r="A21" s="83"/>
      <c r="B21" s="94">
        <f>Sheet1!A33</f>
        <v>10</v>
      </c>
      <c r="C21" s="95" t="str">
        <f>Sheet1!B33</f>
        <v>Mobile phone LCD for X2</v>
      </c>
      <c r="D21" s="96">
        <f>Sheet1!K33</f>
        <v>88.582414958148249</v>
      </c>
      <c r="E21" s="112">
        <f>Sheet1!M33</f>
        <v>203.58241495814826</v>
      </c>
      <c r="F21" s="97"/>
      <c r="G21" s="98"/>
      <c r="H21" s="96"/>
      <c r="I21" s="96"/>
      <c r="J21" s="99"/>
      <c r="K21" s="100">
        <f t="shared" si="0"/>
        <v>115.00000000000001</v>
      </c>
    </row>
    <row r="22" spans="1:15" ht="16.5" customHeight="1">
      <c r="A22" s="83"/>
      <c r="B22" s="94">
        <f>Sheet1!A34</f>
        <v>5</v>
      </c>
      <c r="C22" s="95" t="str">
        <f>Sheet1!B34</f>
        <v>Mobile phone LCD for J20</v>
      </c>
      <c r="D22" s="96">
        <f>Sheet1!K34</f>
        <v>151.61126075660513</v>
      </c>
      <c r="E22" s="112">
        <f>Sheet1!M34</f>
        <v>348.61126075660513</v>
      </c>
      <c r="F22" s="97"/>
      <c r="G22" s="98"/>
      <c r="H22" s="96"/>
      <c r="I22" s="96"/>
      <c r="J22" s="99"/>
      <c r="K22" s="100">
        <f t="shared" si="0"/>
        <v>197</v>
      </c>
    </row>
    <row r="23" spans="1:15" ht="16.5" customHeight="1">
      <c r="A23" s="83"/>
      <c r="B23" s="94">
        <f>Sheet1!A35</f>
        <v>5</v>
      </c>
      <c r="C23" s="95" t="str">
        <f>Sheet1!B35</f>
        <v>Mobile phone LCD for W100</v>
      </c>
      <c r="D23" s="96">
        <f>Sheet1!K35</f>
        <v>126.40012243722235</v>
      </c>
      <c r="E23" s="112">
        <f>Sheet1!M35</f>
        <v>290.40012243722236</v>
      </c>
      <c r="F23" s="97"/>
      <c r="G23" s="98"/>
      <c r="H23" s="96"/>
      <c r="I23" s="96"/>
      <c r="J23" s="99"/>
      <c r="K23" s="100">
        <f t="shared" si="0"/>
        <v>164</v>
      </c>
    </row>
    <row r="24" spans="1:15" ht="16.5" customHeight="1">
      <c r="A24" s="83"/>
      <c r="B24" s="94">
        <f>Sheet1!A36</f>
        <v>2</v>
      </c>
      <c r="C24" s="95" t="str">
        <f>Sheet1!B36</f>
        <v>Mobile phone LCD for G5</v>
      </c>
      <c r="D24" s="96">
        <f>Sheet1!K36</f>
        <v>441.53935142950678</v>
      </c>
      <c r="E24" s="112">
        <f>Sheet1!M36</f>
        <v>1015.5393514295067</v>
      </c>
      <c r="F24" s="97"/>
      <c r="G24" s="98"/>
      <c r="H24" s="96"/>
      <c r="I24" s="96"/>
      <c r="J24" s="99"/>
      <c r="K24" s="100">
        <f t="shared" si="0"/>
        <v>574</v>
      </c>
    </row>
    <row r="25" spans="1:15" ht="16.5" customHeight="1">
      <c r="A25" s="83"/>
      <c r="B25" s="94">
        <f>Sheet1!A37</f>
        <v>5</v>
      </c>
      <c r="C25" s="95" t="str">
        <f>Sheet1!B37</f>
        <v>Mobile phone LCD for 4G</v>
      </c>
      <c r="D25" s="96">
        <f>Sheet1!K37</f>
        <v>592.80618134580322</v>
      </c>
      <c r="E25" s="112">
        <f>Sheet1!M37</f>
        <v>1363.8061813458032</v>
      </c>
      <c r="F25" s="97"/>
      <c r="G25" s="98"/>
      <c r="H25" s="96"/>
      <c r="I25" s="96"/>
      <c r="J25" s="99"/>
      <c r="K25" s="100">
        <f t="shared" si="0"/>
        <v>771</v>
      </c>
    </row>
    <row r="26" spans="1:15" ht="16.5" customHeight="1">
      <c r="A26" s="83"/>
      <c r="B26" s="94">
        <f>Sheet1!A38</f>
        <v>2</v>
      </c>
      <c r="C26" s="95" t="str">
        <f>Sheet1!B38</f>
        <v>Mobile phone LCD for F100</v>
      </c>
      <c r="D26" s="96">
        <f>Sheet1!K38</f>
        <v>146.56903309272855</v>
      </c>
      <c r="E26" s="112">
        <f>Sheet1!M38</f>
        <v>337.56903309272855</v>
      </c>
      <c r="F26" s="97"/>
      <c r="G26" s="98"/>
      <c r="H26" s="96"/>
      <c r="I26" s="96"/>
      <c r="J26" s="99"/>
      <c r="K26" s="100">
        <f t="shared" si="0"/>
        <v>191</v>
      </c>
    </row>
    <row r="27" spans="1:15" ht="16.5" customHeight="1">
      <c r="A27" s="83"/>
      <c r="B27" s="94">
        <f>Sheet1!A39</f>
        <v>5</v>
      </c>
      <c r="C27" s="95" t="str">
        <f>Sheet1!B39</f>
        <v>Mobile phone LCD for J105</v>
      </c>
      <c r="D27" s="96">
        <f>Sheet1!K39</f>
        <v>139.00569159691372</v>
      </c>
      <c r="E27" s="112">
        <f>Sheet1!M39</f>
        <v>320.00569159691372</v>
      </c>
      <c r="F27" s="97"/>
      <c r="G27" s="98"/>
      <c r="H27" s="96"/>
      <c r="I27" s="96"/>
      <c r="J27" s="99"/>
      <c r="K27" s="100">
        <f t="shared" si="0"/>
        <v>181</v>
      </c>
    </row>
    <row r="28" spans="1:15" ht="16.5" customHeight="1">
      <c r="A28" s="83"/>
      <c r="B28" s="94">
        <f>Sheet1!A40</f>
        <v>2</v>
      </c>
      <c r="C28" s="95" t="str">
        <f>Sheet1!B40</f>
        <v>Mobile phone LCD for C510</v>
      </c>
      <c r="D28" s="96">
        <f>Sheet1!K40</f>
        <v>87.058414958148234</v>
      </c>
      <c r="E28" s="112">
        <f>Sheet1!M40</f>
        <v>200.05841495814823</v>
      </c>
      <c r="F28" s="97"/>
      <c r="G28" s="98"/>
      <c r="H28" s="96"/>
      <c r="I28" s="96"/>
      <c r="J28" s="99"/>
      <c r="K28" s="100">
        <f t="shared" si="0"/>
        <v>113</v>
      </c>
    </row>
    <row r="29" spans="1:15" ht="16.5" customHeight="1">
      <c r="A29" s="83"/>
      <c r="B29" s="94">
        <f>Sheet1!A41</f>
        <v>2</v>
      </c>
      <c r="C29" s="95" t="str">
        <f>Sheet1!B41</f>
        <v>Mobile phone LCD for R306</v>
      </c>
      <c r="D29" s="96">
        <f>Sheet1!K41</f>
        <v>180.3396267398644</v>
      </c>
      <c r="E29" s="112">
        <f>Sheet1!M41</f>
        <v>414.3396267398644</v>
      </c>
      <c r="F29" s="97"/>
      <c r="G29" s="98"/>
      <c r="H29" s="96"/>
      <c r="I29" s="96"/>
      <c r="J29" s="99"/>
      <c r="K29" s="100">
        <f t="shared" si="0"/>
        <v>234</v>
      </c>
    </row>
    <row r="30" spans="1:15" ht="16.5" customHeight="1">
      <c r="A30" s="83"/>
      <c r="B30" s="94">
        <f>Sheet1!A42</f>
        <v>2</v>
      </c>
      <c r="C30" s="95" t="str">
        <f>Sheet1!B42</f>
        <v>Mobile phone LCD for Satio</v>
      </c>
      <c r="D30" s="96">
        <f>Sheet1!K42</f>
        <v>767.75914958148246</v>
      </c>
      <c r="E30" s="112">
        <f>Sheet1!M42</f>
        <v>1765.7591495814825</v>
      </c>
      <c r="F30" s="97"/>
      <c r="G30" s="98"/>
      <c r="H30" s="96"/>
      <c r="I30" s="96"/>
      <c r="J30" s="99"/>
      <c r="K30" s="100">
        <f t="shared" si="0"/>
        <v>998</v>
      </c>
    </row>
    <row r="31" spans="1:15" ht="16.5" customHeight="1">
      <c r="A31" s="83"/>
      <c r="B31" s="94">
        <f>Sheet1!A43</f>
        <v>2</v>
      </c>
      <c r="C31" s="95" t="str">
        <f>Sheet1!B43</f>
        <v>Mobile phone LCD for g8</v>
      </c>
      <c r="D31" s="96">
        <f>Sheet1!K43</f>
        <v>175.29739907598787</v>
      </c>
      <c r="E31" s="112">
        <f>Sheet1!M43</f>
        <v>403.29739907598787</v>
      </c>
      <c r="F31" s="97"/>
      <c r="G31" s="98"/>
      <c r="H31" s="96"/>
      <c r="I31" s="96"/>
      <c r="J31" s="99"/>
      <c r="K31" s="100">
        <f t="shared" si="0"/>
        <v>228</v>
      </c>
    </row>
    <row r="32" spans="1:15" ht="16.5" customHeight="1">
      <c r="A32" s="83"/>
      <c r="B32" s="94">
        <f>Sheet1!A44</f>
        <v>0</v>
      </c>
      <c r="C32" s="95">
        <f>Sheet1!B44</f>
        <v>0</v>
      </c>
      <c r="D32" s="96">
        <f>Sheet1!K44</f>
        <v>0</v>
      </c>
      <c r="E32" s="112">
        <f>Sheet1!M44</f>
        <v>0</v>
      </c>
      <c r="F32" s="97"/>
      <c r="G32" s="98"/>
      <c r="H32" s="96"/>
      <c r="I32" s="96"/>
      <c r="J32" s="99"/>
      <c r="K32" s="100">
        <f t="shared" si="0"/>
        <v>0</v>
      </c>
    </row>
    <row r="33" spans="1:11" ht="16.5" customHeight="1">
      <c r="A33" s="83"/>
      <c r="B33" s="94">
        <f>Sheet1!A45</f>
        <v>20</v>
      </c>
      <c r="C33" s="95" t="str">
        <f>Sheet1!B45</f>
        <v>Mobile phone Touch for 5800</v>
      </c>
      <c r="D33" s="96">
        <f>Sheet1!K45</f>
        <v>128.92073626916061</v>
      </c>
      <c r="E33" s="112">
        <f>Sheet1!M45</f>
        <v>296.92073626916061</v>
      </c>
      <c r="F33" s="97"/>
      <c r="G33" s="98"/>
      <c r="H33" s="96"/>
      <c r="I33" s="96"/>
      <c r="J33" s="99"/>
      <c r="K33" s="100">
        <f t="shared" si="0"/>
        <v>168</v>
      </c>
    </row>
    <row r="34" spans="1:11" ht="16.5" customHeight="1">
      <c r="A34" s="83"/>
      <c r="B34" s="94">
        <f>Sheet1!A46</f>
        <v>10</v>
      </c>
      <c r="C34" s="95" t="str">
        <f>Sheet1!B46</f>
        <v>Mobile phone Touch for s3650</v>
      </c>
      <c r="D34" s="96">
        <f>Sheet1!K46</f>
        <v>126.39912243722235</v>
      </c>
      <c r="E34" s="112">
        <f>Sheet1!M46</f>
        <v>290.39912243722233</v>
      </c>
      <c r="F34" s="97"/>
      <c r="G34" s="98"/>
      <c r="H34" s="96"/>
      <c r="I34" s="96"/>
      <c r="J34" s="99"/>
      <c r="K34" s="100">
        <f t="shared" si="0"/>
        <v>164</v>
      </c>
    </row>
    <row r="35" spans="1:11" ht="16.5" customHeight="1">
      <c r="A35" s="83"/>
      <c r="B35" s="94">
        <f>Sheet1!A47</f>
        <v>10</v>
      </c>
      <c r="C35" s="95" t="str">
        <f>Sheet1!B47</f>
        <v>Mobile phone Touch for Satio</v>
      </c>
      <c r="D35" s="96">
        <f>Sheet1!K47</f>
        <v>113.79355327753099</v>
      </c>
      <c r="E35" s="112">
        <f>Sheet1!M47</f>
        <v>261.79355327753098</v>
      </c>
      <c r="F35" s="97"/>
      <c r="G35" s="98"/>
      <c r="H35" s="96"/>
      <c r="I35" s="96"/>
      <c r="J35" s="99"/>
      <c r="K35" s="100">
        <f t="shared" si="0"/>
        <v>148</v>
      </c>
    </row>
    <row r="36" spans="1:11" ht="16.5" customHeight="1">
      <c r="A36" s="83"/>
      <c r="B36" s="94">
        <f>Sheet1!A48</f>
        <v>0</v>
      </c>
      <c r="C36" s="95">
        <f>Sheet1!B48</f>
        <v>0</v>
      </c>
      <c r="D36" s="96">
        <f>Sheet1!K48</f>
        <v>0</v>
      </c>
      <c r="E36" s="112">
        <f>Sheet1!M48</f>
        <v>0</v>
      </c>
      <c r="F36" s="97"/>
      <c r="G36" s="98"/>
      <c r="H36" s="96"/>
      <c r="I36" s="96"/>
      <c r="J36" s="99"/>
      <c r="K36" s="100">
        <f t="shared" si="0"/>
        <v>0</v>
      </c>
    </row>
    <row r="37" spans="1:11" ht="16.5" customHeight="1">
      <c r="A37" s="83"/>
      <c r="B37" s="94">
        <f>Sheet1!A49</f>
        <v>20</v>
      </c>
      <c r="C37" s="95" t="str">
        <f>Sheet1!B49</f>
        <v>Mobile phone Flex cable for G705</v>
      </c>
      <c r="D37" s="96">
        <f>Sheet1!K49</f>
        <v>46.878036731166702</v>
      </c>
      <c r="E37" s="112">
        <f>Sheet1!M49</f>
        <v>69.878036731166702</v>
      </c>
      <c r="F37" s="97"/>
      <c r="G37" s="98"/>
      <c r="H37" s="96"/>
      <c r="I37" s="96"/>
      <c r="J37" s="99"/>
      <c r="K37" s="100">
        <f t="shared" si="0"/>
        <v>23</v>
      </c>
    </row>
    <row r="38" spans="1:11" ht="16.5" customHeight="1">
      <c r="A38" s="83"/>
      <c r="B38" s="94">
        <f>Sheet1!A50</f>
        <v>5</v>
      </c>
      <c r="C38" s="95" t="str">
        <f>Sheet1!B50</f>
        <v>Mobile phone Flex cable for N900</v>
      </c>
      <c r="D38" s="96">
        <f>Sheet1!K50</f>
        <v>189.31996823567926</v>
      </c>
      <c r="E38" s="112">
        <f>Sheet1!M50</f>
        <v>435.31996823567926</v>
      </c>
      <c r="F38" s="97"/>
      <c r="G38" s="98"/>
      <c r="H38" s="96"/>
      <c r="I38" s="96"/>
      <c r="J38" s="99"/>
      <c r="K38" s="100">
        <f t="shared" si="0"/>
        <v>246</v>
      </c>
    </row>
    <row r="39" spans="1:11" ht="16.5" customHeight="1">
      <c r="A39" s="83"/>
      <c r="B39" s="94">
        <f>Sheet1!A51</f>
        <v>10</v>
      </c>
      <c r="C39" s="95" t="str">
        <f>Sheet1!B51</f>
        <v>Mobile phone Flex cable for W20</v>
      </c>
      <c r="D39" s="96">
        <f>Sheet1!K51</f>
        <v>63.265276638765499</v>
      </c>
      <c r="E39" s="112">
        <f>Sheet1!M51</f>
        <v>145.2652766387655</v>
      </c>
      <c r="F39" s="97"/>
      <c r="G39" s="98"/>
      <c r="H39" s="96"/>
      <c r="I39" s="96"/>
      <c r="J39" s="99"/>
      <c r="K39" s="100">
        <f t="shared" si="0"/>
        <v>82</v>
      </c>
    </row>
    <row r="40" spans="1:11" ht="16.5" customHeight="1">
      <c r="A40" s="83"/>
      <c r="B40" s="94">
        <f>Sheet1!A52</f>
        <v>10</v>
      </c>
      <c r="C40" s="95" t="str">
        <f>Sheet1!B52</f>
        <v>Mobile phone Flex cable for w100</v>
      </c>
      <c r="D40" s="96">
        <f>Sheet1!K52</f>
        <v>33.011910655506199</v>
      </c>
      <c r="E40" s="112">
        <f>Sheet1!M52</f>
        <v>76.011910655506199</v>
      </c>
      <c r="F40" s="97"/>
      <c r="G40" s="98"/>
      <c r="H40" s="96"/>
      <c r="I40" s="96"/>
      <c r="J40" s="99"/>
      <c r="K40" s="100">
        <f t="shared" si="0"/>
        <v>43</v>
      </c>
    </row>
    <row r="41" spans="1:11" ht="16.5" customHeight="1">
      <c r="A41" s="83"/>
      <c r="B41" s="109">
        <f>Sheet1!A53</f>
        <v>20</v>
      </c>
      <c r="C41" s="110" t="str">
        <f>Sheet1!B53</f>
        <v>Mobile phone Flex cable for 2G</v>
      </c>
      <c r="D41" s="111">
        <f>Sheet1!K53</f>
        <v>70.82861813458031</v>
      </c>
      <c r="E41" s="113">
        <f>Sheet1!M53</f>
        <v>162.82861813458032</v>
      </c>
      <c r="F41" s="84"/>
      <c r="G41" s="85"/>
      <c r="H41" s="86"/>
      <c r="I41" s="86"/>
      <c r="J41" s="99"/>
      <c r="K41" s="100">
        <f t="shared" si="0"/>
        <v>92.000000000000014</v>
      </c>
    </row>
    <row r="42" spans="1:11" ht="16.5" customHeight="1">
      <c r="A42" s="83"/>
      <c r="B42" s="94">
        <f>Sheet1!A54</f>
        <v>20</v>
      </c>
      <c r="C42" s="95" t="str">
        <f>Sheet1!B54</f>
        <v>Mobile phone Flex cable for 3G</v>
      </c>
      <c r="D42" s="96">
        <f>Sheet1!K54</f>
        <v>63.265276638765499</v>
      </c>
      <c r="E42" s="112">
        <f>Sheet1!M54</f>
        <v>145.2652766387655</v>
      </c>
      <c r="F42" s="97"/>
      <c r="G42" s="98"/>
      <c r="H42" s="96"/>
      <c r="I42" s="96"/>
      <c r="J42" s="99"/>
      <c r="K42" s="100">
        <f t="shared" si="0"/>
        <v>82</v>
      </c>
    </row>
    <row r="43" spans="1:11" ht="16.5" customHeight="1">
      <c r="A43" s="83"/>
      <c r="B43" s="94">
        <f>Sheet1!A55</f>
        <v>20</v>
      </c>
      <c r="C43" s="95" t="str">
        <f>Sheet1!B55</f>
        <v>Mobile phone Flex cable for 3GS</v>
      </c>
      <c r="D43" s="96">
        <f>Sheet1!K55</f>
        <v>63.265276638765499</v>
      </c>
      <c r="E43" s="112">
        <f>Sheet1!M55</f>
        <v>145.2652766387655</v>
      </c>
      <c r="F43" s="97"/>
      <c r="G43" s="98"/>
      <c r="H43" s="96"/>
      <c r="I43" s="96"/>
      <c r="J43" s="99"/>
      <c r="K43" s="100">
        <f t="shared" si="0"/>
        <v>82</v>
      </c>
    </row>
    <row r="44" spans="1:11" ht="16.5" customHeight="1">
      <c r="A44" s="83"/>
      <c r="B44" s="94">
        <f>Sheet1!A56</f>
        <v>20</v>
      </c>
      <c r="C44" s="95" t="str">
        <f>Sheet1!B56</f>
        <v>Mobile phone Flex cable for 4G</v>
      </c>
      <c r="D44" s="96">
        <f>Sheet1!K56</f>
        <v>73.34973196651859</v>
      </c>
      <c r="E44" s="112">
        <f>Sheet1!M56</f>
        <v>168.34973196651859</v>
      </c>
      <c r="F44" s="97"/>
      <c r="G44" s="98"/>
      <c r="H44" s="96"/>
      <c r="I44" s="96"/>
      <c r="J44" s="99"/>
      <c r="K44" s="100">
        <f t="shared" si="0"/>
        <v>95</v>
      </c>
    </row>
    <row r="45" spans="1:11" ht="16.5" customHeight="1">
      <c r="A45" s="83"/>
      <c r="B45" s="94">
        <f>Sheet1!A57</f>
        <v>10</v>
      </c>
      <c r="C45" s="95" t="str">
        <f>Sheet1!B57</f>
        <v>Mobile phone Flex cable for C7 sim</v>
      </c>
      <c r="D45" s="96">
        <f>Sheet1!K57</f>
        <v>53.180821311012409</v>
      </c>
      <c r="E45" s="112">
        <f>Sheet1!M57</f>
        <v>122.18082131101241</v>
      </c>
      <c r="F45" s="97"/>
      <c r="G45" s="98"/>
      <c r="H45" s="96"/>
      <c r="I45" s="96"/>
      <c r="J45" s="99"/>
      <c r="K45" s="100">
        <f t="shared" si="0"/>
        <v>69</v>
      </c>
    </row>
    <row r="46" spans="1:11" ht="16.5" customHeight="1">
      <c r="A46" s="83"/>
      <c r="B46" s="94">
        <f>Sheet1!A58</f>
        <v>10</v>
      </c>
      <c r="C46" s="95" t="str">
        <f>Sheet1!B58</f>
        <v>Mobile phone Flex cable for C7</v>
      </c>
      <c r="D46" s="96">
        <f>Sheet1!K58</f>
        <v>227.13767571475339</v>
      </c>
      <c r="E46" s="112">
        <f>Sheet1!M58</f>
        <v>522.13767571475341</v>
      </c>
      <c r="F46" s="97"/>
      <c r="G46" s="98"/>
      <c r="H46" s="96"/>
      <c r="I46" s="96"/>
      <c r="J46" s="99"/>
      <c r="K46" s="100">
        <f t="shared" si="0"/>
        <v>295</v>
      </c>
    </row>
    <row r="47" spans="1:11" ht="16.5" customHeight="1">
      <c r="A47" s="83"/>
      <c r="B47" s="94">
        <f>Sheet1!A59</f>
        <v>10</v>
      </c>
      <c r="C47" s="95" t="str">
        <f>Sheet1!B59</f>
        <v>Mobile phone Flex cable for C905</v>
      </c>
      <c r="D47" s="96">
        <f>Sheet1!K59</f>
        <v>21.666898411783961</v>
      </c>
      <c r="E47" s="112">
        <f>Sheet1!M59</f>
        <v>49.666898411783961</v>
      </c>
      <c r="F47" s="97"/>
      <c r="G47" s="98"/>
      <c r="H47" s="96"/>
      <c r="I47" s="96"/>
      <c r="J47" s="99"/>
      <c r="K47" s="100">
        <f t="shared" si="0"/>
        <v>28</v>
      </c>
    </row>
    <row r="48" spans="1:11" ht="16.5" customHeight="1">
      <c r="A48" s="83"/>
      <c r="B48" s="94">
        <f>Sheet1!A60</f>
        <v>10</v>
      </c>
      <c r="C48" s="95" t="str">
        <f>Sheet1!B60</f>
        <v>Mobile phone Flex cable for T303</v>
      </c>
      <c r="D48" s="96">
        <f>Sheet1!K60</f>
        <v>27.465460225241991</v>
      </c>
      <c r="E48" s="112">
        <f>Sheet1!M60</f>
        <v>63.465460225241991</v>
      </c>
      <c r="F48" s="97"/>
      <c r="G48" s="98"/>
      <c r="H48" s="96"/>
      <c r="I48" s="96"/>
      <c r="J48" s="99"/>
      <c r="K48" s="100">
        <f t="shared" si="0"/>
        <v>36</v>
      </c>
    </row>
    <row r="49" spans="1:11" ht="16.5" customHeight="1">
      <c r="A49" s="83"/>
      <c r="B49" s="94">
        <f>Sheet1!A61</f>
        <v>5</v>
      </c>
      <c r="C49" s="95" t="str">
        <f>Sheet1!B61</f>
        <v>Mobile phone Flex cable for touch dual</v>
      </c>
      <c r="D49" s="96">
        <f>Sheet1!K61</f>
        <v>63.264276638765494</v>
      </c>
      <c r="E49" s="112">
        <f>Sheet1!M61</f>
        <v>145.26427663876549</v>
      </c>
      <c r="F49" s="97"/>
      <c r="G49" s="98"/>
      <c r="H49" s="96"/>
      <c r="I49" s="96"/>
      <c r="J49" s="99"/>
      <c r="K49" s="100">
        <f t="shared" si="0"/>
        <v>82</v>
      </c>
    </row>
    <row r="50" spans="1:11" ht="16.5" customHeight="1">
      <c r="A50" s="83"/>
      <c r="B50" s="94">
        <f>Sheet1!A62</f>
        <v>10</v>
      </c>
      <c r="C50" s="95" t="str">
        <f>Sheet1!B62</f>
        <v xml:space="preserve">Mobile phone Flex cable for 3G switch </v>
      </c>
      <c r="D50" s="96">
        <f>Sheet1!K62</f>
        <v>63.265276638765499</v>
      </c>
      <c r="E50" s="112">
        <f>Sheet1!M62</f>
        <v>145.2652766387655</v>
      </c>
      <c r="F50" s="97"/>
      <c r="G50" s="98"/>
      <c r="H50" s="96"/>
      <c r="I50" s="96"/>
      <c r="J50" s="99"/>
      <c r="K50" s="100">
        <f t="shared" si="0"/>
        <v>82</v>
      </c>
    </row>
    <row r="51" spans="1:11" ht="16.5" customHeight="1">
      <c r="A51" s="83"/>
      <c r="B51" s="94">
        <f>Sheet1!A63</f>
        <v>10</v>
      </c>
      <c r="C51" s="95" t="str">
        <f>Sheet1!B63</f>
        <v xml:space="preserve">Mobile phone Flex cable for 2G </v>
      </c>
      <c r="D51" s="96">
        <f>Sheet1!K63</f>
        <v>70.82861813458031</v>
      </c>
      <c r="E51" s="112">
        <f>Sheet1!M63</f>
        <v>162.82861813458032</v>
      </c>
      <c r="F51" s="97"/>
      <c r="G51" s="98"/>
      <c r="H51" s="96"/>
      <c r="I51" s="96"/>
      <c r="J51" s="99"/>
      <c r="K51" s="100">
        <f t="shared" si="0"/>
        <v>92.000000000000014</v>
      </c>
    </row>
    <row r="52" spans="1:11" ht="16.5" customHeight="1">
      <c r="A52" s="83"/>
      <c r="B52" s="94">
        <f>Sheet1!A64</f>
        <v>10</v>
      </c>
      <c r="C52" s="95" t="str">
        <f>Sheet1!B64</f>
        <v xml:space="preserve">Mobile phone Flex cable for 3GS </v>
      </c>
      <c r="D52" s="96">
        <f>Sheet1!K64</f>
        <v>63.265276638765499</v>
      </c>
      <c r="E52" s="112">
        <f>Sheet1!M64</f>
        <v>145.2652766387655</v>
      </c>
      <c r="F52" s="97"/>
      <c r="G52" s="98"/>
      <c r="H52" s="96"/>
      <c r="I52" s="96"/>
      <c r="J52" s="99"/>
      <c r="K52" s="100">
        <f t="shared" si="0"/>
        <v>82</v>
      </c>
    </row>
    <row r="53" spans="1:11" ht="16.5" customHeight="1">
      <c r="A53" s="83"/>
      <c r="B53" s="94">
        <f>Sheet1!A65</f>
        <v>0</v>
      </c>
      <c r="C53" s="95">
        <f>Sheet1!B65</f>
        <v>0</v>
      </c>
      <c r="D53" s="96">
        <f>Sheet1!K65</f>
        <v>0</v>
      </c>
      <c r="E53" s="112">
        <f>Sheet1!M65</f>
        <v>0</v>
      </c>
      <c r="F53" s="97"/>
      <c r="G53" s="98"/>
      <c r="H53" s="96"/>
      <c r="I53" s="96"/>
      <c r="J53" s="99"/>
      <c r="K53" s="100">
        <f t="shared" si="0"/>
        <v>0</v>
      </c>
    </row>
    <row r="54" spans="1:11" ht="16.5" customHeight="1">
      <c r="A54" s="83"/>
      <c r="B54" s="94">
        <f>Sheet1!A66</f>
        <v>25</v>
      </c>
      <c r="C54" s="95" t="str">
        <f>Sheet1!B66</f>
        <v>Mobile phone Connect for N97</v>
      </c>
      <c r="D54" s="96">
        <f>Sheet1!K66</f>
        <v>8.4287138319382748</v>
      </c>
      <c r="E54" s="112">
        <f>Sheet1!M66</f>
        <v>19.428713831938275</v>
      </c>
      <c r="F54" s="97"/>
      <c r="G54" s="98"/>
      <c r="H54" s="96"/>
      <c r="I54" s="96"/>
      <c r="J54" s="99"/>
      <c r="K54" s="100">
        <f t="shared" si="0"/>
        <v>11</v>
      </c>
    </row>
    <row r="55" spans="1:11" ht="16.5" customHeight="1">
      <c r="A55" s="83"/>
      <c r="B55" s="94">
        <f>Sheet1!A67</f>
        <v>10</v>
      </c>
      <c r="C55" s="95" t="str">
        <f>Sheet1!B67</f>
        <v>Mobile phone Connect for C3</v>
      </c>
      <c r="D55" s="96">
        <f>Sheet1!K67</f>
        <v>10.95022766387655</v>
      </c>
      <c r="E55" s="112">
        <f>Sheet1!M67</f>
        <v>24.95022766387655</v>
      </c>
      <c r="F55" s="97"/>
      <c r="G55" s="98"/>
      <c r="H55" s="96"/>
      <c r="I55" s="96"/>
      <c r="J55" s="99"/>
      <c r="K55" s="100">
        <f t="shared" si="0"/>
        <v>14</v>
      </c>
    </row>
    <row r="56" spans="1:11" ht="16.5" customHeight="1">
      <c r="A56" s="83"/>
      <c r="B56" s="94">
        <f>Sheet1!A68</f>
        <v>100</v>
      </c>
      <c r="C56" s="95" t="str">
        <f>Sheet1!B68</f>
        <v>Mobile phone Buzzer for 5800</v>
      </c>
      <c r="D56" s="96">
        <f>Sheet1!K68</f>
        <v>14.731398411783964</v>
      </c>
      <c r="E56" s="112">
        <f>Sheet1!M68</f>
        <v>33.731398411783964</v>
      </c>
      <c r="F56" s="97"/>
      <c r="G56" s="98"/>
      <c r="H56" s="96"/>
      <c r="I56" s="96"/>
      <c r="J56" s="99"/>
      <c r="K56" s="100">
        <f t="shared" si="0"/>
        <v>19</v>
      </c>
    </row>
    <row r="57" spans="1:11" ht="16.5" customHeight="1">
      <c r="A57" s="83"/>
      <c r="B57" s="94">
        <f>Sheet1!A69</f>
        <v>100</v>
      </c>
      <c r="C57" s="95" t="str">
        <f>Sheet1!B69</f>
        <v>Mobile phone Speaker for 5610</v>
      </c>
      <c r="D57" s="96">
        <f>Sheet1!K69</f>
        <v>31.264878094140755</v>
      </c>
      <c r="E57" s="112">
        <f>Sheet1!M69</f>
        <v>72.264878094140755</v>
      </c>
      <c r="F57" s="97"/>
      <c r="G57" s="98"/>
      <c r="H57" s="96"/>
      <c r="I57" s="96"/>
      <c r="J57" s="99"/>
      <c r="K57" s="100">
        <f t="shared" si="0"/>
        <v>41</v>
      </c>
    </row>
    <row r="58" spans="1:11" ht="16.5" customHeight="1">
      <c r="A58" s="83"/>
      <c r="B58" s="94">
        <f>Sheet1!A70</f>
        <v>0</v>
      </c>
      <c r="C58" s="95">
        <f>Sheet1!B70</f>
        <v>0</v>
      </c>
      <c r="D58" s="96">
        <f>Sheet1!K70</f>
        <v>0</v>
      </c>
      <c r="E58" s="112">
        <f>Sheet1!M70</f>
        <v>0</v>
      </c>
      <c r="F58" s="97"/>
      <c r="G58" s="98"/>
      <c r="H58" s="96"/>
      <c r="I58" s="96">
        <f t="shared" ref="I58:I68" si="1">ROUND(F58+H58,0)</f>
        <v>0</v>
      </c>
      <c r="J58" s="99"/>
      <c r="K58" s="100">
        <f t="shared" si="0"/>
        <v>0</v>
      </c>
    </row>
    <row r="59" spans="1:11" ht="16.5" customHeight="1">
      <c r="A59" s="83"/>
      <c r="B59" s="94">
        <f>Sheet1!A71</f>
        <v>0</v>
      </c>
      <c r="C59" s="95">
        <f>Sheet1!B71</f>
        <v>0</v>
      </c>
      <c r="D59" s="96">
        <f>Sheet1!K71</f>
        <v>0</v>
      </c>
      <c r="E59" s="112">
        <f>Sheet1!M71</f>
        <v>0</v>
      </c>
      <c r="F59" s="97"/>
      <c r="G59" s="98"/>
      <c r="H59" s="96"/>
      <c r="I59" s="96">
        <f t="shared" si="1"/>
        <v>0</v>
      </c>
      <c r="J59" s="99"/>
      <c r="K59" s="100">
        <f t="shared" si="0"/>
        <v>0</v>
      </c>
    </row>
    <row r="60" spans="1:11" ht="16.5" customHeight="1">
      <c r="A60" s="83"/>
      <c r="B60" s="94">
        <f>Sheet1!A72</f>
        <v>0</v>
      </c>
      <c r="C60" s="95">
        <f>Sheet1!B72</f>
        <v>0</v>
      </c>
      <c r="D60" s="96">
        <f>Sheet1!K72</f>
        <v>0</v>
      </c>
      <c r="E60" s="112">
        <f>Sheet1!M72</f>
        <v>0</v>
      </c>
      <c r="F60" s="97"/>
      <c r="G60" s="98"/>
      <c r="H60" s="96"/>
      <c r="I60" s="96">
        <f t="shared" si="1"/>
        <v>0</v>
      </c>
      <c r="J60" s="99"/>
      <c r="K60" s="100">
        <f t="shared" si="0"/>
        <v>0</v>
      </c>
    </row>
    <row r="61" spans="1:11" ht="16.5" customHeight="1">
      <c r="A61" s="83"/>
      <c r="B61" s="94">
        <f>Sheet1!A73</f>
        <v>0</v>
      </c>
      <c r="C61" s="95">
        <f>Sheet1!B73</f>
        <v>0</v>
      </c>
      <c r="D61" s="96">
        <f>Sheet1!K73</f>
        <v>0</v>
      </c>
      <c r="E61" s="112">
        <f>Sheet1!M73</f>
        <v>0</v>
      </c>
      <c r="F61" s="97"/>
      <c r="G61" s="98"/>
      <c r="H61" s="96"/>
      <c r="I61" s="96">
        <f t="shared" si="1"/>
        <v>0</v>
      </c>
      <c r="J61" s="99"/>
      <c r="K61" s="100">
        <f t="shared" si="0"/>
        <v>0</v>
      </c>
    </row>
    <row r="62" spans="1:11" ht="16.5" customHeight="1">
      <c r="A62" s="83"/>
      <c r="B62" s="94">
        <f>Sheet1!A74</f>
        <v>0</v>
      </c>
      <c r="C62" s="95">
        <f>Sheet1!B74</f>
        <v>0</v>
      </c>
      <c r="D62" s="96">
        <f>Sheet1!K74</f>
        <v>0</v>
      </c>
      <c r="E62" s="112">
        <f>Sheet1!M74</f>
        <v>0</v>
      </c>
      <c r="F62" s="97"/>
      <c r="G62" s="98"/>
      <c r="H62" s="96"/>
      <c r="I62" s="96">
        <f t="shared" si="1"/>
        <v>0</v>
      </c>
      <c r="J62" s="99"/>
      <c r="K62" s="100">
        <f t="shared" si="0"/>
        <v>0</v>
      </c>
    </row>
    <row r="63" spans="1:11" ht="16.5" customHeight="1">
      <c r="A63" s="83"/>
      <c r="B63" s="94">
        <f>Sheet1!A75</f>
        <v>0</v>
      </c>
      <c r="C63" s="95">
        <f>Sheet1!B75</f>
        <v>0</v>
      </c>
      <c r="D63" s="96">
        <f>Sheet1!K75</f>
        <v>0</v>
      </c>
      <c r="E63" s="112">
        <f>Sheet1!M75</f>
        <v>0</v>
      </c>
      <c r="F63" s="97"/>
      <c r="G63" s="98"/>
      <c r="H63" s="96"/>
      <c r="I63" s="96">
        <f t="shared" si="1"/>
        <v>0</v>
      </c>
      <c r="J63" s="99"/>
      <c r="K63" s="100">
        <f t="shared" si="0"/>
        <v>0</v>
      </c>
    </row>
    <row r="64" spans="1:11" ht="16.5" customHeight="1">
      <c r="A64" s="83"/>
      <c r="B64" s="94">
        <f>Sheet1!A76</f>
        <v>0</v>
      </c>
      <c r="C64" s="95">
        <f>Sheet1!B76</f>
        <v>0</v>
      </c>
      <c r="D64" s="96">
        <f>Sheet1!K76</f>
        <v>0</v>
      </c>
      <c r="E64" s="112">
        <f>Sheet1!M76</f>
        <v>0</v>
      </c>
      <c r="F64" s="97"/>
      <c r="G64" s="98"/>
      <c r="H64" s="96"/>
      <c r="I64" s="96">
        <f t="shared" si="1"/>
        <v>0</v>
      </c>
      <c r="J64" s="99"/>
      <c r="K64" s="100">
        <f t="shared" si="0"/>
        <v>0</v>
      </c>
    </row>
    <row r="65" spans="1:11" ht="16.5" customHeight="1">
      <c r="A65" s="83"/>
      <c r="B65" s="94">
        <f>Sheet1!A77</f>
        <v>0</v>
      </c>
      <c r="C65" s="95">
        <f>Sheet1!B77</f>
        <v>0</v>
      </c>
      <c r="D65" s="96">
        <f>Sheet1!K77</f>
        <v>0</v>
      </c>
      <c r="E65" s="112">
        <f>Sheet1!M77</f>
        <v>0</v>
      </c>
      <c r="F65" s="97"/>
      <c r="G65" s="98"/>
      <c r="H65" s="96"/>
      <c r="I65" s="96">
        <f t="shared" si="1"/>
        <v>0</v>
      </c>
      <c r="J65" s="99"/>
      <c r="K65" s="100">
        <f t="shared" si="0"/>
        <v>0</v>
      </c>
    </row>
    <row r="66" spans="1:11" ht="16.5" customHeight="1">
      <c r="A66" s="83"/>
      <c r="B66" s="94">
        <f>Sheet1!A78</f>
        <v>0</v>
      </c>
      <c r="C66" s="95">
        <f>Sheet1!B78</f>
        <v>0</v>
      </c>
      <c r="D66" s="96">
        <f>Sheet1!K78</f>
        <v>0</v>
      </c>
      <c r="E66" s="112">
        <f>Sheet1!M78</f>
        <v>0</v>
      </c>
      <c r="F66" s="97"/>
      <c r="G66" s="98"/>
      <c r="H66" s="96"/>
      <c r="I66" s="96">
        <f t="shared" si="1"/>
        <v>0</v>
      </c>
      <c r="J66" s="99"/>
      <c r="K66" s="100">
        <f t="shared" si="0"/>
        <v>0</v>
      </c>
    </row>
    <row r="67" spans="1:11" ht="16.5" customHeight="1">
      <c r="A67" s="83"/>
      <c r="B67" s="94">
        <f>Sheet1!A79</f>
        <v>0</v>
      </c>
      <c r="C67" s="95">
        <f>Sheet1!B79</f>
        <v>0</v>
      </c>
      <c r="D67" s="96">
        <f>Sheet1!K79</f>
        <v>0</v>
      </c>
      <c r="E67" s="112">
        <f>Sheet1!M79</f>
        <v>0</v>
      </c>
      <c r="F67" s="97"/>
      <c r="G67" s="98"/>
      <c r="H67" s="96"/>
      <c r="I67" s="96">
        <f t="shared" si="1"/>
        <v>0</v>
      </c>
      <c r="J67" s="99"/>
      <c r="K67" s="100">
        <f t="shared" si="0"/>
        <v>0</v>
      </c>
    </row>
    <row r="68" spans="1:11" ht="16.5" customHeight="1">
      <c r="A68" s="83"/>
      <c r="B68" s="94">
        <f>Sheet1!A80</f>
        <v>0</v>
      </c>
      <c r="C68" s="95">
        <f>Sheet1!B80</f>
        <v>0</v>
      </c>
      <c r="D68" s="96">
        <f>Sheet1!K80</f>
        <v>0</v>
      </c>
      <c r="E68" s="112">
        <f>Sheet1!M80</f>
        <v>0</v>
      </c>
      <c r="F68" s="97"/>
      <c r="G68" s="98"/>
      <c r="H68" s="96"/>
      <c r="I68" s="96">
        <f t="shared" si="1"/>
        <v>0</v>
      </c>
      <c r="J68" s="99"/>
      <c r="K68" s="100">
        <f t="shared" si="0"/>
        <v>0</v>
      </c>
    </row>
    <row r="69" spans="1:11" ht="16.5" customHeight="1">
      <c r="A69" s="83"/>
      <c r="B69" s="94">
        <f>Sheet1!A81</f>
        <v>0</v>
      </c>
      <c r="C69" s="95">
        <f>Sheet1!B81</f>
        <v>0</v>
      </c>
      <c r="D69" s="96">
        <f>Sheet1!K81</f>
        <v>0</v>
      </c>
      <c r="E69" s="112">
        <f>Sheet1!M81</f>
        <v>0</v>
      </c>
      <c r="F69" s="97"/>
      <c r="G69" s="98"/>
      <c r="H69" s="96"/>
      <c r="I69" s="96">
        <f t="shared" ref="I69:I122" si="2">ROUND(F69+H69,0)</f>
        <v>0</v>
      </c>
      <c r="J69" s="99"/>
      <c r="K69" s="100">
        <f t="shared" ref="K69:K118" si="3">E69-D69</f>
        <v>0</v>
      </c>
    </row>
    <row r="70" spans="1:11" ht="16.5" customHeight="1">
      <c r="A70" s="83"/>
      <c r="B70" s="94">
        <f>Sheet1!A82</f>
        <v>0</v>
      </c>
      <c r="C70" s="95">
        <f>Sheet1!B82</f>
        <v>0</v>
      </c>
      <c r="D70" s="96">
        <f>Sheet1!K82</f>
        <v>0</v>
      </c>
      <c r="E70" s="112">
        <f>Sheet1!M82</f>
        <v>0</v>
      </c>
      <c r="F70" s="97"/>
      <c r="G70" s="98"/>
      <c r="H70" s="96"/>
      <c r="I70" s="96">
        <f t="shared" si="2"/>
        <v>0</v>
      </c>
      <c r="J70" s="99"/>
      <c r="K70" s="100">
        <f t="shared" si="3"/>
        <v>0</v>
      </c>
    </row>
    <row r="71" spans="1:11" ht="16.5" customHeight="1">
      <c r="A71" s="83"/>
      <c r="B71" s="94">
        <f>Sheet1!A83</f>
        <v>0</v>
      </c>
      <c r="C71" s="95">
        <f>Sheet1!B83</f>
        <v>0</v>
      </c>
      <c r="D71" s="96">
        <f>Sheet1!K83</f>
        <v>0</v>
      </c>
      <c r="E71" s="112">
        <f>Sheet1!M83</f>
        <v>0</v>
      </c>
      <c r="F71" s="97"/>
      <c r="G71" s="98"/>
      <c r="H71" s="96"/>
      <c r="I71" s="96">
        <f t="shared" si="2"/>
        <v>0</v>
      </c>
      <c r="J71" s="99"/>
      <c r="K71" s="100">
        <f t="shared" si="3"/>
        <v>0</v>
      </c>
    </row>
    <row r="72" spans="1:11" ht="16.5" customHeight="1">
      <c r="A72" s="83"/>
      <c r="B72" s="94">
        <f>Sheet1!A84</f>
        <v>0</v>
      </c>
      <c r="C72" s="95">
        <f>Sheet1!B84</f>
        <v>0</v>
      </c>
      <c r="D72" s="96">
        <f>Sheet1!K84</f>
        <v>0</v>
      </c>
      <c r="E72" s="112">
        <f>Sheet1!M84</f>
        <v>0</v>
      </c>
      <c r="F72" s="97"/>
      <c r="G72" s="98"/>
      <c r="H72" s="96"/>
      <c r="I72" s="96">
        <f t="shared" si="2"/>
        <v>0</v>
      </c>
      <c r="J72" s="99"/>
      <c r="K72" s="100">
        <f t="shared" si="3"/>
        <v>0</v>
      </c>
    </row>
    <row r="73" spans="1:11" ht="16.5" customHeight="1">
      <c r="A73" s="83"/>
      <c r="B73" s="94">
        <f>Sheet1!A85</f>
        <v>0</v>
      </c>
      <c r="C73" s="95">
        <f>Sheet1!B85</f>
        <v>0</v>
      </c>
      <c r="D73" s="96">
        <f>Sheet1!K85</f>
        <v>0</v>
      </c>
      <c r="E73" s="112">
        <f>Sheet1!M85</f>
        <v>0</v>
      </c>
      <c r="F73" s="97"/>
      <c r="G73" s="98"/>
      <c r="H73" s="96"/>
      <c r="I73" s="96">
        <f t="shared" si="2"/>
        <v>0</v>
      </c>
      <c r="J73" s="99"/>
      <c r="K73" s="100">
        <f t="shared" si="3"/>
        <v>0</v>
      </c>
    </row>
    <row r="74" spans="1:11" ht="16.5" customHeight="1">
      <c r="A74" s="83"/>
      <c r="B74" s="94">
        <f>Sheet1!A86</f>
        <v>0</v>
      </c>
      <c r="C74" s="95">
        <f>Sheet1!B86</f>
        <v>0</v>
      </c>
      <c r="D74" s="96">
        <f>Sheet1!K86</f>
        <v>0</v>
      </c>
      <c r="E74" s="112">
        <f>Sheet1!M86</f>
        <v>0</v>
      </c>
      <c r="F74" s="97"/>
      <c r="G74" s="98"/>
      <c r="H74" s="96"/>
      <c r="I74" s="96">
        <f t="shared" si="2"/>
        <v>0</v>
      </c>
      <c r="J74" s="99"/>
      <c r="K74" s="100">
        <f t="shared" si="3"/>
        <v>0</v>
      </c>
    </row>
    <row r="75" spans="1:11" ht="16.5" customHeight="1">
      <c r="A75" s="83"/>
      <c r="B75" s="94">
        <f>Sheet1!A87</f>
        <v>0</v>
      </c>
      <c r="C75" s="95">
        <f>Sheet1!B87</f>
        <v>0</v>
      </c>
      <c r="D75" s="96">
        <f>Sheet1!K87</f>
        <v>0</v>
      </c>
      <c r="E75" s="112">
        <f>Sheet1!M87</f>
        <v>0</v>
      </c>
      <c r="F75" s="97"/>
      <c r="G75" s="98"/>
      <c r="H75" s="96"/>
      <c r="I75" s="96">
        <f t="shared" si="2"/>
        <v>0</v>
      </c>
      <c r="J75" s="99"/>
      <c r="K75" s="100">
        <f t="shared" si="3"/>
        <v>0</v>
      </c>
    </row>
    <row r="76" spans="1:11" ht="16.5" customHeight="1">
      <c r="A76" s="83"/>
      <c r="B76" s="94">
        <f>Sheet1!A88</f>
        <v>0</v>
      </c>
      <c r="C76" s="95">
        <f>Sheet1!B88</f>
        <v>0</v>
      </c>
      <c r="D76" s="96">
        <f>Sheet1!K88</f>
        <v>0</v>
      </c>
      <c r="E76" s="112">
        <f>Sheet1!M88</f>
        <v>0</v>
      </c>
      <c r="F76" s="97"/>
      <c r="G76" s="98"/>
      <c r="H76" s="96"/>
      <c r="I76" s="96">
        <f t="shared" si="2"/>
        <v>0</v>
      </c>
      <c r="J76" s="99"/>
      <c r="K76" s="100">
        <f t="shared" si="3"/>
        <v>0</v>
      </c>
    </row>
    <row r="77" spans="1:11" ht="16.5" customHeight="1">
      <c r="A77" s="83"/>
      <c r="B77" s="94">
        <f>Sheet1!A89</f>
        <v>0</v>
      </c>
      <c r="C77" s="95">
        <f>Sheet1!B89</f>
        <v>0</v>
      </c>
      <c r="D77" s="96">
        <f>Sheet1!K89</f>
        <v>0</v>
      </c>
      <c r="E77" s="112">
        <f>Sheet1!M89</f>
        <v>0</v>
      </c>
      <c r="F77" s="97"/>
      <c r="G77" s="98"/>
      <c r="H77" s="96"/>
      <c r="I77" s="96">
        <f t="shared" si="2"/>
        <v>0</v>
      </c>
      <c r="J77" s="99"/>
      <c r="K77" s="100">
        <f t="shared" si="3"/>
        <v>0</v>
      </c>
    </row>
    <row r="78" spans="1:11" ht="16.5" customHeight="1">
      <c r="A78" s="83"/>
      <c r="B78" s="94">
        <f>Sheet1!A90</f>
        <v>0</v>
      </c>
      <c r="C78" s="95">
        <f>Sheet1!B90</f>
        <v>0</v>
      </c>
      <c r="D78" s="96">
        <f>Sheet1!K90</f>
        <v>0</v>
      </c>
      <c r="E78" s="112">
        <f>Sheet1!M90</f>
        <v>0</v>
      </c>
      <c r="F78" s="97"/>
      <c r="G78" s="98"/>
      <c r="H78" s="96"/>
      <c r="I78" s="96">
        <f t="shared" si="2"/>
        <v>0</v>
      </c>
      <c r="J78" s="99"/>
      <c r="K78" s="100">
        <f t="shared" si="3"/>
        <v>0</v>
      </c>
    </row>
    <row r="79" spans="1:11" ht="16.5" customHeight="1">
      <c r="A79" s="83"/>
      <c r="B79" s="94">
        <f>Sheet1!A91</f>
        <v>0</v>
      </c>
      <c r="C79" s="95">
        <f>Sheet1!B91</f>
        <v>0</v>
      </c>
      <c r="D79" s="96">
        <f>Sheet1!K91</f>
        <v>0</v>
      </c>
      <c r="E79" s="112">
        <f>Sheet1!M91</f>
        <v>0</v>
      </c>
      <c r="F79" s="97"/>
      <c r="G79" s="98"/>
      <c r="H79" s="96"/>
      <c r="I79" s="96">
        <f t="shared" si="2"/>
        <v>0</v>
      </c>
      <c r="J79" s="99"/>
      <c r="K79" s="100">
        <f t="shared" si="3"/>
        <v>0</v>
      </c>
    </row>
    <row r="80" spans="1:11" ht="16.5" customHeight="1">
      <c r="A80" s="83"/>
      <c r="B80" s="94">
        <f>Sheet1!A92</f>
        <v>0</v>
      </c>
      <c r="C80" s="95">
        <f>Sheet1!B92</f>
        <v>0</v>
      </c>
      <c r="D80" s="96">
        <f>Sheet1!K92</f>
        <v>0</v>
      </c>
      <c r="E80" s="112">
        <f>Sheet1!M92</f>
        <v>0</v>
      </c>
      <c r="F80" s="97"/>
      <c r="G80" s="98"/>
      <c r="H80" s="96"/>
      <c r="I80" s="96">
        <f t="shared" si="2"/>
        <v>0</v>
      </c>
      <c r="J80" s="99"/>
      <c r="K80" s="100">
        <f t="shared" si="3"/>
        <v>0</v>
      </c>
    </row>
    <row r="81" spans="1:11" ht="16.5" customHeight="1">
      <c r="A81" s="83"/>
      <c r="B81" s="94">
        <f>Sheet1!A93</f>
        <v>0</v>
      </c>
      <c r="C81" s="95">
        <f>Sheet1!B93</f>
        <v>0</v>
      </c>
      <c r="D81" s="96">
        <f>Sheet1!K93</f>
        <v>0</v>
      </c>
      <c r="E81" s="112">
        <f>Sheet1!M93</f>
        <v>0</v>
      </c>
      <c r="F81" s="97"/>
      <c r="G81" s="98"/>
      <c r="H81" s="96"/>
      <c r="I81" s="96">
        <f t="shared" si="2"/>
        <v>0</v>
      </c>
      <c r="J81" s="99"/>
      <c r="K81" s="100">
        <f t="shared" si="3"/>
        <v>0</v>
      </c>
    </row>
    <row r="82" spans="1:11" ht="16.5" customHeight="1">
      <c r="A82" s="83"/>
      <c r="B82" s="94">
        <f>Sheet1!A94</f>
        <v>0</v>
      </c>
      <c r="C82" s="95">
        <f>Sheet1!B94</f>
        <v>0</v>
      </c>
      <c r="D82" s="96">
        <f>Sheet1!K94</f>
        <v>0</v>
      </c>
      <c r="E82" s="112">
        <f>Sheet1!M94</f>
        <v>0</v>
      </c>
      <c r="F82" s="97"/>
      <c r="G82" s="98"/>
      <c r="H82" s="96"/>
      <c r="I82" s="96">
        <f t="shared" si="2"/>
        <v>0</v>
      </c>
      <c r="J82" s="99"/>
      <c r="K82" s="100">
        <f t="shared" si="3"/>
        <v>0</v>
      </c>
    </row>
    <row r="83" spans="1:11" ht="16.5" customHeight="1">
      <c r="A83" s="83"/>
      <c r="B83" s="94">
        <f>Sheet1!A95</f>
        <v>0</v>
      </c>
      <c r="C83" s="95">
        <f>Sheet1!B95</f>
        <v>0</v>
      </c>
      <c r="D83" s="96">
        <f>Sheet1!K95</f>
        <v>0</v>
      </c>
      <c r="E83" s="112">
        <f>Sheet1!M95</f>
        <v>0</v>
      </c>
      <c r="F83" s="97"/>
      <c r="G83" s="98"/>
      <c r="H83" s="96"/>
      <c r="I83" s="96">
        <f t="shared" si="2"/>
        <v>0</v>
      </c>
      <c r="J83" s="99"/>
      <c r="K83" s="100">
        <f t="shared" si="3"/>
        <v>0</v>
      </c>
    </row>
    <row r="84" spans="1:11" ht="16.5" customHeight="1">
      <c r="A84" s="83"/>
      <c r="B84" s="94">
        <f>Sheet1!A96</f>
        <v>0</v>
      </c>
      <c r="C84" s="95">
        <f>Sheet1!B96</f>
        <v>0</v>
      </c>
      <c r="D84" s="96">
        <f>Sheet1!K96</f>
        <v>0</v>
      </c>
      <c r="E84" s="112">
        <f>Sheet1!M96</f>
        <v>0</v>
      </c>
      <c r="F84" s="97"/>
      <c r="G84" s="98"/>
      <c r="H84" s="96"/>
      <c r="I84" s="96">
        <f t="shared" si="2"/>
        <v>0</v>
      </c>
      <c r="J84" s="99"/>
      <c r="K84" s="100">
        <f t="shared" si="3"/>
        <v>0</v>
      </c>
    </row>
    <row r="85" spans="1:11" ht="16.5" customHeight="1">
      <c r="A85" s="83"/>
      <c r="B85" s="94">
        <f>Sheet1!A97</f>
        <v>0</v>
      </c>
      <c r="C85" s="95">
        <f>Sheet1!B97</f>
        <v>0</v>
      </c>
      <c r="D85" s="96">
        <f>Sheet1!K97</f>
        <v>0</v>
      </c>
      <c r="E85" s="112">
        <f>Sheet1!M97</f>
        <v>0</v>
      </c>
      <c r="F85" s="97"/>
      <c r="G85" s="98"/>
      <c r="H85" s="96"/>
      <c r="I85" s="96">
        <f t="shared" si="2"/>
        <v>0</v>
      </c>
      <c r="J85" s="99"/>
      <c r="K85" s="100">
        <f t="shared" si="3"/>
        <v>0</v>
      </c>
    </row>
    <row r="86" spans="1:11" ht="16.5" customHeight="1">
      <c r="A86" s="83"/>
      <c r="B86" s="94">
        <f>Sheet1!A98</f>
        <v>0</v>
      </c>
      <c r="C86" s="95">
        <f>Sheet1!B98</f>
        <v>0</v>
      </c>
      <c r="D86" s="96">
        <f>Sheet1!K98</f>
        <v>0</v>
      </c>
      <c r="E86" s="112">
        <f>Sheet1!M98</f>
        <v>0</v>
      </c>
      <c r="F86" s="97"/>
      <c r="G86" s="98"/>
      <c r="H86" s="96"/>
      <c r="I86" s="96">
        <f t="shared" si="2"/>
        <v>0</v>
      </c>
      <c r="J86" s="99"/>
      <c r="K86" s="100">
        <f t="shared" si="3"/>
        <v>0</v>
      </c>
    </row>
    <row r="87" spans="1:11" ht="16.5" customHeight="1">
      <c r="A87" s="83"/>
      <c r="B87" s="94">
        <f>Sheet1!A99</f>
        <v>0</v>
      </c>
      <c r="C87" s="95">
        <f>Sheet1!B99</f>
        <v>0</v>
      </c>
      <c r="D87" s="96">
        <f>Sheet1!K99</f>
        <v>0</v>
      </c>
      <c r="E87" s="112">
        <f>Sheet1!M99</f>
        <v>0</v>
      </c>
      <c r="F87" s="97"/>
      <c r="G87" s="98"/>
      <c r="H87" s="96"/>
      <c r="I87" s="96">
        <f t="shared" si="2"/>
        <v>0</v>
      </c>
      <c r="J87" s="99"/>
      <c r="K87" s="100">
        <f t="shared" si="3"/>
        <v>0</v>
      </c>
    </row>
    <row r="88" spans="1:11" ht="16.5" customHeight="1">
      <c r="A88" s="83"/>
      <c r="B88" s="94">
        <f>Sheet1!A100</f>
        <v>0</v>
      </c>
      <c r="C88" s="95">
        <f>Sheet1!B100</f>
        <v>0</v>
      </c>
      <c r="D88" s="96">
        <f>Sheet1!K100</f>
        <v>0</v>
      </c>
      <c r="E88" s="112">
        <f>Sheet1!M100</f>
        <v>0</v>
      </c>
      <c r="F88" s="97"/>
      <c r="G88" s="98"/>
      <c r="H88" s="96"/>
      <c r="I88" s="96">
        <f t="shared" si="2"/>
        <v>0</v>
      </c>
      <c r="J88" s="99"/>
      <c r="K88" s="100">
        <f t="shared" si="3"/>
        <v>0</v>
      </c>
    </row>
    <row r="89" spans="1:11" ht="16.5" customHeight="1">
      <c r="A89" s="83"/>
      <c r="B89" s="94">
        <f>Sheet1!A101</f>
        <v>0</v>
      </c>
      <c r="C89" s="95">
        <f>Sheet1!B101</f>
        <v>0</v>
      </c>
      <c r="D89" s="96">
        <f>Sheet1!K101</f>
        <v>0</v>
      </c>
      <c r="E89" s="112">
        <f>Sheet1!M101</f>
        <v>0</v>
      </c>
      <c r="F89" s="97"/>
      <c r="G89" s="98"/>
      <c r="H89" s="96"/>
      <c r="I89" s="96">
        <f t="shared" si="2"/>
        <v>0</v>
      </c>
      <c r="J89" s="99"/>
      <c r="K89" s="100">
        <f t="shared" si="3"/>
        <v>0</v>
      </c>
    </row>
    <row r="90" spans="1:11" ht="16.5" customHeight="1">
      <c r="A90" s="83"/>
      <c r="B90" s="94">
        <f>Sheet1!A102</f>
        <v>0</v>
      </c>
      <c r="C90" s="95">
        <f>Sheet1!B102</f>
        <v>0</v>
      </c>
      <c r="D90" s="96">
        <f>Sheet1!K102</f>
        <v>0</v>
      </c>
      <c r="E90" s="112">
        <f>Sheet1!M102</f>
        <v>0</v>
      </c>
      <c r="F90" s="97"/>
      <c r="G90" s="98"/>
      <c r="H90" s="96"/>
      <c r="I90" s="96">
        <f t="shared" si="2"/>
        <v>0</v>
      </c>
      <c r="J90" s="99"/>
      <c r="K90" s="100">
        <f t="shared" si="3"/>
        <v>0</v>
      </c>
    </row>
    <row r="91" spans="1:11" ht="16.5" customHeight="1">
      <c r="A91" s="83"/>
      <c r="B91" s="94">
        <f>Sheet1!A103</f>
        <v>0</v>
      </c>
      <c r="C91" s="95">
        <f>Sheet1!B103</f>
        <v>0</v>
      </c>
      <c r="D91" s="96">
        <f>Sheet1!K103</f>
        <v>0</v>
      </c>
      <c r="E91" s="112">
        <f>Sheet1!M103</f>
        <v>0</v>
      </c>
      <c r="F91" s="97"/>
      <c r="G91" s="98"/>
      <c r="H91" s="96"/>
      <c r="I91" s="96">
        <f t="shared" si="2"/>
        <v>0</v>
      </c>
      <c r="J91" s="99"/>
      <c r="K91" s="100">
        <f t="shared" si="3"/>
        <v>0</v>
      </c>
    </row>
    <row r="92" spans="1:11" ht="16.5" customHeight="1">
      <c r="A92" s="83"/>
      <c r="B92" s="94">
        <f>Sheet1!A104</f>
        <v>0</v>
      </c>
      <c r="C92" s="95">
        <f>Sheet1!B104</f>
        <v>0</v>
      </c>
      <c r="D92" s="96">
        <f>Sheet1!K104</f>
        <v>0</v>
      </c>
      <c r="E92" s="112">
        <f>Sheet1!M104</f>
        <v>0</v>
      </c>
      <c r="F92" s="97"/>
      <c r="G92" s="98"/>
      <c r="H92" s="96"/>
      <c r="I92" s="96">
        <f t="shared" si="2"/>
        <v>0</v>
      </c>
      <c r="J92" s="99"/>
      <c r="K92" s="100">
        <f t="shared" si="3"/>
        <v>0</v>
      </c>
    </row>
    <row r="93" spans="1:11" ht="16.5" customHeight="1">
      <c r="A93" s="83"/>
      <c r="B93" s="94">
        <f>Sheet1!A105</f>
        <v>0</v>
      </c>
      <c r="C93" s="95">
        <f>Sheet1!B105</f>
        <v>0</v>
      </c>
      <c r="D93" s="96">
        <f>Sheet1!K105</f>
        <v>0</v>
      </c>
      <c r="E93" s="112">
        <f>Sheet1!M105</f>
        <v>0</v>
      </c>
      <c r="F93" s="97"/>
      <c r="G93" s="98"/>
      <c r="H93" s="96"/>
      <c r="I93" s="96">
        <f t="shared" si="2"/>
        <v>0</v>
      </c>
      <c r="J93" s="99"/>
      <c r="K93" s="100">
        <f t="shared" si="3"/>
        <v>0</v>
      </c>
    </row>
    <row r="94" spans="1:11" ht="16.5" customHeight="1">
      <c r="A94" s="83"/>
      <c r="B94" s="94">
        <f>Sheet1!A106</f>
        <v>0</v>
      </c>
      <c r="C94" s="95">
        <f>Sheet1!B106</f>
        <v>0</v>
      </c>
      <c r="D94" s="96">
        <f>Sheet1!K106</f>
        <v>0</v>
      </c>
      <c r="E94" s="112">
        <f>Sheet1!M106</f>
        <v>0</v>
      </c>
      <c r="F94" s="97"/>
      <c r="G94" s="98"/>
      <c r="H94" s="96"/>
      <c r="I94" s="96">
        <f t="shared" si="2"/>
        <v>0</v>
      </c>
      <c r="J94" s="99"/>
      <c r="K94" s="100">
        <f t="shared" si="3"/>
        <v>0</v>
      </c>
    </row>
    <row r="95" spans="1:11" ht="16.5" customHeight="1">
      <c r="A95" s="83"/>
      <c r="B95" s="94">
        <f>Sheet1!A107</f>
        <v>0</v>
      </c>
      <c r="C95" s="95">
        <f>Sheet1!B107</f>
        <v>0</v>
      </c>
      <c r="D95" s="96">
        <f>Sheet1!K107</f>
        <v>0</v>
      </c>
      <c r="E95" s="112">
        <f>Sheet1!M107</f>
        <v>0</v>
      </c>
      <c r="F95" s="97"/>
      <c r="G95" s="98"/>
      <c r="H95" s="96"/>
      <c r="I95" s="96">
        <f t="shared" si="2"/>
        <v>0</v>
      </c>
      <c r="J95" s="99"/>
      <c r="K95" s="100">
        <f t="shared" si="3"/>
        <v>0</v>
      </c>
    </row>
    <row r="96" spans="1:11" ht="16.5" customHeight="1">
      <c r="A96" s="83"/>
      <c r="B96" s="94">
        <f>Sheet1!A108</f>
        <v>0</v>
      </c>
      <c r="C96" s="95">
        <f>Sheet1!B108</f>
        <v>0</v>
      </c>
      <c r="D96" s="96">
        <f>Sheet1!K108</f>
        <v>0</v>
      </c>
      <c r="E96" s="112">
        <f>Sheet1!M108</f>
        <v>0</v>
      </c>
      <c r="F96" s="97"/>
      <c r="G96" s="98"/>
      <c r="H96" s="96"/>
      <c r="I96" s="96">
        <f t="shared" si="2"/>
        <v>0</v>
      </c>
      <c r="J96" s="99"/>
      <c r="K96" s="100">
        <f t="shared" si="3"/>
        <v>0</v>
      </c>
    </row>
    <row r="97" spans="1:11" ht="16.5" customHeight="1">
      <c r="A97" s="83"/>
      <c r="B97" s="94">
        <f>Sheet1!A109</f>
        <v>0</v>
      </c>
      <c r="C97" s="95">
        <f>Sheet1!B109</f>
        <v>0</v>
      </c>
      <c r="D97" s="96">
        <f>Sheet1!K109</f>
        <v>0</v>
      </c>
      <c r="E97" s="112">
        <f>Sheet1!M109</f>
        <v>0</v>
      </c>
      <c r="F97" s="97"/>
      <c r="G97" s="98"/>
      <c r="H97" s="96"/>
      <c r="I97" s="96">
        <f t="shared" si="2"/>
        <v>0</v>
      </c>
      <c r="J97" s="99"/>
      <c r="K97" s="100">
        <f t="shared" si="3"/>
        <v>0</v>
      </c>
    </row>
    <row r="98" spans="1:11" ht="16.5" customHeight="1">
      <c r="A98" s="83"/>
      <c r="B98" s="94">
        <f>Sheet1!A110</f>
        <v>0</v>
      </c>
      <c r="C98" s="95">
        <f>Sheet1!B110</f>
        <v>0</v>
      </c>
      <c r="D98" s="96">
        <f>Sheet1!K110</f>
        <v>0</v>
      </c>
      <c r="E98" s="112">
        <f>Sheet1!M110</f>
        <v>0</v>
      </c>
      <c r="F98" s="97"/>
      <c r="G98" s="98"/>
      <c r="H98" s="96"/>
      <c r="I98" s="96">
        <f t="shared" si="2"/>
        <v>0</v>
      </c>
      <c r="J98" s="99"/>
      <c r="K98" s="100">
        <f t="shared" si="3"/>
        <v>0</v>
      </c>
    </row>
    <row r="99" spans="1:11" ht="16.5" customHeight="1">
      <c r="A99" s="83"/>
      <c r="B99" s="94">
        <f>Sheet1!A111</f>
        <v>0</v>
      </c>
      <c r="C99" s="95">
        <f>Sheet1!B111</f>
        <v>0</v>
      </c>
      <c r="D99" s="96">
        <f>Sheet1!K111</f>
        <v>0</v>
      </c>
      <c r="E99" s="112">
        <f>Sheet1!M111</f>
        <v>0</v>
      </c>
      <c r="F99" s="97"/>
      <c r="G99" s="98"/>
      <c r="H99" s="96"/>
      <c r="I99" s="96">
        <f t="shared" si="2"/>
        <v>0</v>
      </c>
      <c r="J99" s="99"/>
      <c r="K99" s="100">
        <f t="shared" si="3"/>
        <v>0</v>
      </c>
    </row>
    <row r="100" spans="1:11" ht="16.5" customHeight="1">
      <c r="A100" s="83"/>
      <c r="B100" s="94">
        <f>Sheet1!A112</f>
        <v>0</v>
      </c>
      <c r="C100" s="95">
        <f>Sheet1!B112</f>
        <v>0</v>
      </c>
      <c r="D100" s="96">
        <f>Sheet1!K112</f>
        <v>0</v>
      </c>
      <c r="E100" s="112">
        <f>Sheet1!M112</f>
        <v>0</v>
      </c>
      <c r="F100" s="97"/>
      <c r="G100" s="98"/>
      <c r="H100" s="96"/>
      <c r="I100" s="96">
        <f t="shared" si="2"/>
        <v>0</v>
      </c>
      <c r="J100" s="99"/>
      <c r="K100" s="100">
        <f t="shared" si="3"/>
        <v>0</v>
      </c>
    </row>
    <row r="101" spans="1:11" ht="16.5" customHeight="1">
      <c r="A101" s="83"/>
      <c r="B101" s="94">
        <f>Sheet1!A113</f>
        <v>0</v>
      </c>
      <c r="C101" s="95">
        <f>Sheet1!B113</f>
        <v>0</v>
      </c>
      <c r="D101" s="96">
        <f>Sheet1!K113</f>
        <v>0</v>
      </c>
      <c r="E101" s="112">
        <f>Sheet1!M113</f>
        <v>0</v>
      </c>
      <c r="F101" s="97"/>
      <c r="G101" s="98"/>
      <c r="H101" s="96"/>
      <c r="I101" s="96">
        <f t="shared" si="2"/>
        <v>0</v>
      </c>
      <c r="J101" s="99"/>
      <c r="K101" s="100">
        <f t="shared" si="3"/>
        <v>0</v>
      </c>
    </row>
    <row r="102" spans="1:11" ht="16.5" customHeight="1">
      <c r="A102" s="83"/>
      <c r="B102" s="94">
        <f>Sheet1!A114</f>
        <v>0</v>
      </c>
      <c r="C102" s="95">
        <f>Sheet1!B114</f>
        <v>0</v>
      </c>
      <c r="D102" s="96">
        <f>Sheet1!K114</f>
        <v>0</v>
      </c>
      <c r="E102" s="112">
        <f>Sheet1!M114</f>
        <v>0</v>
      </c>
      <c r="F102" s="97"/>
      <c r="G102" s="98"/>
      <c r="H102" s="96"/>
      <c r="I102" s="96">
        <f t="shared" si="2"/>
        <v>0</v>
      </c>
      <c r="J102" s="99"/>
      <c r="K102" s="100">
        <f t="shared" si="3"/>
        <v>0</v>
      </c>
    </row>
    <row r="103" spans="1:11" ht="16.5" customHeight="1">
      <c r="A103" s="83"/>
      <c r="B103" s="94">
        <f>Sheet1!A115</f>
        <v>0</v>
      </c>
      <c r="C103" s="95">
        <f>Sheet1!B115</f>
        <v>0</v>
      </c>
      <c r="D103" s="96">
        <f>Sheet1!K115</f>
        <v>0</v>
      </c>
      <c r="E103" s="112">
        <f>Sheet1!M115</f>
        <v>0</v>
      </c>
      <c r="F103" s="97"/>
      <c r="G103" s="98"/>
      <c r="H103" s="96"/>
      <c r="I103" s="96">
        <f t="shared" si="2"/>
        <v>0</v>
      </c>
      <c r="J103" s="99"/>
      <c r="K103" s="100">
        <f t="shared" si="3"/>
        <v>0</v>
      </c>
    </row>
    <row r="104" spans="1:11" ht="16.5" customHeight="1">
      <c r="A104" s="83"/>
      <c r="B104" s="94">
        <f>Sheet1!A116</f>
        <v>0</v>
      </c>
      <c r="C104" s="95">
        <f>Sheet1!B116</f>
        <v>0</v>
      </c>
      <c r="D104" s="96">
        <f>Sheet1!K116</f>
        <v>0</v>
      </c>
      <c r="E104" s="112">
        <f>Sheet1!M116</f>
        <v>0</v>
      </c>
      <c r="F104" s="97"/>
      <c r="G104" s="98"/>
      <c r="H104" s="96"/>
      <c r="I104" s="96">
        <f t="shared" si="2"/>
        <v>0</v>
      </c>
      <c r="J104" s="99"/>
      <c r="K104" s="100">
        <f t="shared" si="3"/>
        <v>0</v>
      </c>
    </row>
    <row r="105" spans="1:11" ht="16.5" customHeight="1">
      <c r="A105" s="83"/>
      <c r="B105" s="94">
        <f>Sheet1!A117</f>
        <v>0</v>
      </c>
      <c r="C105" s="95">
        <f>Sheet1!B117</f>
        <v>0</v>
      </c>
      <c r="D105" s="96">
        <f>Sheet1!K117</f>
        <v>0</v>
      </c>
      <c r="E105" s="112">
        <f>Sheet1!M117</f>
        <v>0</v>
      </c>
      <c r="F105" s="97"/>
      <c r="G105" s="98"/>
      <c r="H105" s="96"/>
      <c r="I105" s="96">
        <f t="shared" si="2"/>
        <v>0</v>
      </c>
      <c r="J105" s="99"/>
      <c r="K105" s="100">
        <f t="shared" si="3"/>
        <v>0</v>
      </c>
    </row>
    <row r="106" spans="1:11" ht="16.5" customHeight="1">
      <c r="A106" s="83"/>
      <c r="B106" s="94">
        <f>Sheet1!A118</f>
        <v>0</v>
      </c>
      <c r="C106" s="95">
        <f>Sheet1!B118</f>
        <v>0</v>
      </c>
      <c r="D106" s="96">
        <f>Sheet1!K118</f>
        <v>0</v>
      </c>
      <c r="E106" s="112">
        <f>Sheet1!M118</f>
        <v>0</v>
      </c>
      <c r="F106" s="97"/>
      <c r="G106" s="98"/>
      <c r="H106" s="96"/>
      <c r="I106" s="96">
        <f t="shared" si="2"/>
        <v>0</v>
      </c>
      <c r="J106" s="99"/>
      <c r="K106" s="100">
        <f t="shared" si="3"/>
        <v>0</v>
      </c>
    </row>
    <row r="107" spans="1:11" ht="16.5" customHeight="1">
      <c r="A107" s="83"/>
      <c r="B107" s="94">
        <f>Sheet1!A119</f>
        <v>0</v>
      </c>
      <c r="C107" s="95">
        <f>Sheet1!B119</f>
        <v>0</v>
      </c>
      <c r="D107" s="96">
        <f>Sheet1!K119</f>
        <v>0</v>
      </c>
      <c r="E107" s="112">
        <f>Sheet1!M119</f>
        <v>0</v>
      </c>
      <c r="F107" s="97"/>
      <c r="G107" s="98"/>
      <c r="H107" s="96"/>
      <c r="I107" s="96">
        <f t="shared" si="2"/>
        <v>0</v>
      </c>
      <c r="J107" s="99"/>
      <c r="K107" s="100">
        <f t="shared" si="3"/>
        <v>0</v>
      </c>
    </row>
    <row r="108" spans="1:11" ht="16.5" customHeight="1">
      <c r="A108" s="83"/>
      <c r="B108" s="94">
        <f>Sheet1!A120</f>
        <v>0</v>
      </c>
      <c r="C108" s="95">
        <f>Sheet1!B120</f>
        <v>0</v>
      </c>
      <c r="D108" s="96">
        <f>Sheet1!K120</f>
        <v>0</v>
      </c>
      <c r="E108" s="112">
        <f>Sheet1!M120</f>
        <v>0</v>
      </c>
      <c r="F108" s="97"/>
      <c r="G108" s="98"/>
      <c r="H108" s="96"/>
      <c r="I108" s="96">
        <f t="shared" si="2"/>
        <v>0</v>
      </c>
      <c r="J108" s="99"/>
      <c r="K108" s="100">
        <f t="shared" si="3"/>
        <v>0</v>
      </c>
    </row>
    <row r="109" spans="1:11" ht="16.5" customHeight="1">
      <c r="A109" s="83"/>
      <c r="B109" s="94">
        <f>Sheet1!A121</f>
        <v>0</v>
      </c>
      <c r="C109" s="95">
        <f>Sheet1!B121</f>
        <v>0</v>
      </c>
      <c r="D109" s="96">
        <f>Sheet1!K121</f>
        <v>0</v>
      </c>
      <c r="E109" s="112">
        <f>Sheet1!M121</f>
        <v>0</v>
      </c>
      <c r="F109" s="97"/>
      <c r="G109" s="98"/>
      <c r="H109" s="96"/>
      <c r="I109" s="96">
        <f t="shared" si="2"/>
        <v>0</v>
      </c>
      <c r="J109" s="99"/>
      <c r="K109" s="100">
        <f t="shared" si="3"/>
        <v>0</v>
      </c>
    </row>
    <row r="110" spans="1:11" ht="16.5" customHeight="1">
      <c r="A110" s="83"/>
      <c r="B110" s="94">
        <f>Sheet1!A122</f>
        <v>0</v>
      </c>
      <c r="C110" s="95">
        <f>Sheet1!B122</f>
        <v>0</v>
      </c>
      <c r="D110" s="96">
        <f>Sheet1!K122</f>
        <v>0</v>
      </c>
      <c r="E110" s="112">
        <f>Sheet1!M122</f>
        <v>0</v>
      </c>
      <c r="F110" s="97"/>
      <c r="G110" s="98"/>
      <c r="H110" s="96"/>
      <c r="I110" s="96">
        <f t="shared" si="2"/>
        <v>0</v>
      </c>
      <c r="J110" s="99"/>
      <c r="K110" s="100">
        <f t="shared" si="3"/>
        <v>0</v>
      </c>
    </row>
    <row r="111" spans="1:11" ht="16.5" customHeight="1">
      <c r="A111" s="83"/>
      <c r="B111" s="94">
        <f>Sheet1!A123</f>
        <v>0</v>
      </c>
      <c r="C111" s="95">
        <f>Sheet1!B123</f>
        <v>0</v>
      </c>
      <c r="D111" s="96">
        <f>Sheet1!K123</f>
        <v>0</v>
      </c>
      <c r="E111" s="112">
        <f>Sheet1!M123</f>
        <v>0</v>
      </c>
      <c r="F111" s="97"/>
      <c r="G111" s="98"/>
      <c r="H111" s="96"/>
      <c r="I111" s="96">
        <f t="shared" si="2"/>
        <v>0</v>
      </c>
      <c r="J111" s="99"/>
      <c r="K111" s="100">
        <f t="shared" si="3"/>
        <v>0</v>
      </c>
    </row>
    <row r="112" spans="1:11" ht="16.5" customHeight="1">
      <c r="A112" s="83"/>
      <c r="B112" s="94">
        <f>Sheet1!A124</f>
        <v>0</v>
      </c>
      <c r="C112" s="95">
        <f>Sheet1!B124</f>
        <v>0</v>
      </c>
      <c r="D112" s="96">
        <f>Sheet1!K124</f>
        <v>0</v>
      </c>
      <c r="E112" s="112">
        <f>Sheet1!M124</f>
        <v>0</v>
      </c>
      <c r="F112" s="97"/>
      <c r="G112" s="98"/>
      <c r="H112" s="96"/>
      <c r="I112" s="96">
        <f t="shared" si="2"/>
        <v>0</v>
      </c>
      <c r="J112" s="99"/>
      <c r="K112" s="100">
        <f t="shared" si="3"/>
        <v>0</v>
      </c>
    </row>
    <row r="113" spans="1:11" ht="16.5" customHeight="1">
      <c r="A113" s="83"/>
      <c r="B113" s="94">
        <f>Sheet1!A125</f>
        <v>0</v>
      </c>
      <c r="C113" s="95">
        <f>Sheet1!B125</f>
        <v>0</v>
      </c>
      <c r="D113" s="96">
        <f>Sheet1!K125</f>
        <v>0</v>
      </c>
      <c r="E113" s="112">
        <f>Sheet1!M125</f>
        <v>0</v>
      </c>
      <c r="F113" s="97"/>
      <c r="G113" s="98"/>
      <c r="H113" s="96"/>
      <c r="I113" s="96">
        <f t="shared" si="2"/>
        <v>0</v>
      </c>
      <c r="J113" s="99"/>
      <c r="K113" s="100">
        <f t="shared" si="3"/>
        <v>0</v>
      </c>
    </row>
    <row r="114" spans="1:11" ht="16.5" customHeight="1">
      <c r="A114" s="83"/>
      <c r="B114" s="94">
        <f>Sheet1!A126</f>
        <v>0</v>
      </c>
      <c r="C114" s="95">
        <f>Sheet1!B126</f>
        <v>0</v>
      </c>
      <c r="D114" s="96">
        <f>Sheet1!K126</f>
        <v>0</v>
      </c>
      <c r="E114" s="112">
        <f>Sheet1!M126</f>
        <v>0</v>
      </c>
      <c r="F114" s="97"/>
      <c r="G114" s="98"/>
      <c r="H114" s="96"/>
      <c r="I114" s="96">
        <f t="shared" si="2"/>
        <v>0</v>
      </c>
      <c r="J114" s="99"/>
      <c r="K114" s="100">
        <f t="shared" si="3"/>
        <v>0</v>
      </c>
    </row>
    <row r="115" spans="1:11" ht="16.5" customHeight="1">
      <c r="A115" s="83"/>
      <c r="B115" s="94">
        <f>Sheet1!A127</f>
        <v>0</v>
      </c>
      <c r="C115" s="95">
        <f>Sheet1!B127</f>
        <v>0</v>
      </c>
      <c r="D115" s="96">
        <f>Sheet1!K127</f>
        <v>0</v>
      </c>
      <c r="E115" s="112">
        <f>Sheet1!M127</f>
        <v>0</v>
      </c>
      <c r="F115" s="97"/>
      <c r="G115" s="98"/>
      <c r="H115" s="96"/>
      <c r="I115" s="96">
        <f t="shared" si="2"/>
        <v>0</v>
      </c>
      <c r="J115" s="99"/>
      <c r="K115" s="100">
        <f t="shared" si="3"/>
        <v>0</v>
      </c>
    </row>
    <row r="116" spans="1:11" ht="16.5" customHeight="1">
      <c r="A116" s="83"/>
      <c r="B116" s="94">
        <f>Sheet1!A128</f>
        <v>0</v>
      </c>
      <c r="C116" s="95">
        <f>Sheet1!B128</f>
        <v>0</v>
      </c>
      <c r="D116" s="96">
        <f>Sheet1!K128</f>
        <v>0</v>
      </c>
      <c r="E116" s="112">
        <f>Sheet1!M128</f>
        <v>0</v>
      </c>
      <c r="F116" s="97"/>
      <c r="G116" s="98"/>
      <c r="H116" s="96"/>
      <c r="I116" s="96">
        <f t="shared" si="2"/>
        <v>0</v>
      </c>
      <c r="J116" s="99"/>
      <c r="K116" s="100">
        <f t="shared" si="3"/>
        <v>0</v>
      </c>
    </row>
    <row r="117" spans="1:11" ht="16.5" customHeight="1">
      <c r="A117" s="83"/>
      <c r="B117" s="94">
        <f>Sheet1!A129</f>
        <v>0</v>
      </c>
      <c r="C117" s="95">
        <f>Sheet1!B129</f>
        <v>0</v>
      </c>
      <c r="D117" s="96">
        <f>Sheet1!K129</f>
        <v>0</v>
      </c>
      <c r="E117" s="112">
        <f>Sheet1!M129</f>
        <v>0</v>
      </c>
      <c r="F117" s="97"/>
      <c r="G117" s="98"/>
      <c r="H117" s="96"/>
      <c r="I117" s="96">
        <f t="shared" si="2"/>
        <v>0</v>
      </c>
      <c r="J117" s="99"/>
      <c r="K117" s="100">
        <f t="shared" si="3"/>
        <v>0</v>
      </c>
    </row>
    <row r="118" spans="1:11" ht="16.5" customHeight="1">
      <c r="A118" s="83"/>
      <c r="B118" s="94">
        <f>Sheet1!A130</f>
        <v>0</v>
      </c>
      <c r="C118" s="95">
        <f>Sheet1!B130</f>
        <v>0</v>
      </c>
      <c r="D118" s="96">
        <f>Sheet1!K130</f>
        <v>0</v>
      </c>
      <c r="E118" s="112">
        <f>Sheet1!M130</f>
        <v>0</v>
      </c>
      <c r="F118" s="97"/>
      <c r="G118" s="98"/>
      <c r="H118" s="96"/>
      <c r="I118" s="96">
        <f t="shared" si="2"/>
        <v>0</v>
      </c>
      <c r="J118" s="99"/>
      <c r="K118" s="100">
        <f t="shared" si="3"/>
        <v>0</v>
      </c>
    </row>
    <row r="119" spans="1:11" ht="16.5" customHeight="1">
      <c r="A119" s="83"/>
      <c r="B119" s="94">
        <f>Sheet1!A131</f>
        <v>0</v>
      </c>
      <c r="C119" s="95">
        <f>Sheet1!B131</f>
        <v>0</v>
      </c>
      <c r="D119" s="96">
        <f>Sheet1!K131</f>
        <v>0</v>
      </c>
      <c r="E119" s="112">
        <f>Sheet1!M131</f>
        <v>0</v>
      </c>
      <c r="F119" s="97"/>
      <c r="G119" s="98"/>
      <c r="H119" s="96"/>
      <c r="I119" s="96">
        <f t="shared" si="2"/>
        <v>0</v>
      </c>
      <c r="J119" s="99"/>
      <c r="K119" s="100">
        <f t="shared" ref="K119:K176" si="4">E119-D119</f>
        <v>0</v>
      </c>
    </row>
    <row r="120" spans="1:11" ht="16.5" customHeight="1">
      <c r="A120" s="83"/>
      <c r="B120" s="94">
        <f>Sheet1!A132</f>
        <v>0</v>
      </c>
      <c r="C120" s="95">
        <f>Sheet1!B132</f>
        <v>0</v>
      </c>
      <c r="D120" s="96">
        <f>Sheet1!K132</f>
        <v>0</v>
      </c>
      <c r="E120" s="112">
        <f>Sheet1!M132</f>
        <v>0</v>
      </c>
      <c r="F120" s="97"/>
      <c r="G120" s="98"/>
      <c r="H120" s="96"/>
      <c r="I120" s="96">
        <f t="shared" si="2"/>
        <v>0</v>
      </c>
      <c r="J120" s="99"/>
      <c r="K120" s="100">
        <f t="shared" si="4"/>
        <v>0</v>
      </c>
    </row>
    <row r="121" spans="1:11" ht="16.5" customHeight="1">
      <c r="A121" s="83"/>
      <c r="B121" s="94">
        <f>Sheet1!A133</f>
        <v>0</v>
      </c>
      <c r="C121" s="95">
        <f>Sheet1!B133</f>
        <v>0</v>
      </c>
      <c r="D121" s="96">
        <f>Sheet1!K133</f>
        <v>0</v>
      </c>
      <c r="E121" s="112">
        <f>Sheet1!M133</f>
        <v>0</v>
      </c>
      <c r="F121" s="97"/>
      <c r="G121" s="98"/>
      <c r="H121" s="96"/>
      <c r="I121" s="96">
        <f t="shared" si="2"/>
        <v>0</v>
      </c>
      <c r="J121" s="99"/>
      <c r="K121" s="100">
        <f t="shared" si="4"/>
        <v>0</v>
      </c>
    </row>
    <row r="122" spans="1:11" ht="16.5" customHeight="1">
      <c r="A122" s="83"/>
      <c r="B122" s="94">
        <f>Sheet1!A134</f>
        <v>0</v>
      </c>
      <c r="C122" s="95">
        <f>Sheet1!B134</f>
        <v>0</v>
      </c>
      <c r="D122" s="96">
        <f>Sheet1!K134</f>
        <v>0</v>
      </c>
      <c r="E122" s="112">
        <f>Sheet1!M134</f>
        <v>0</v>
      </c>
      <c r="F122" s="97"/>
      <c r="G122" s="98"/>
      <c r="H122" s="96"/>
      <c r="I122" s="96">
        <f t="shared" si="2"/>
        <v>0</v>
      </c>
      <c r="J122" s="99"/>
      <c r="K122" s="100">
        <f t="shared" si="4"/>
        <v>0</v>
      </c>
    </row>
    <row r="123" spans="1:11" ht="16.5" customHeight="1">
      <c r="B123" s="94">
        <f>Sheet1!A135</f>
        <v>0</v>
      </c>
      <c r="C123" s="95">
        <f>Sheet1!B135</f>
        <v>0</v>
      </c>
      <c r="D123" s="96">
        <f>Sheet1!K135</f>
        <v>0</v>
      </c>
      <c r="E123" s="112">
        <f>Sheet1!M135</f>
        <v>0</v>
      </c>
      <c r="F123" s="97"/>
      <c r="G123" s="98">
        <f t="shared" ref="G123:G132" si="5">ROUNDUP(E123*25%,0)+E123</f>
        <v>0</v>
      </c>
      <c r="H123" s="99"/>
      <c r="I123" s="99"/>
      <c r="J123" s="99"/>
      <c r="K123" s="100">
        <f t="shared" si="4"/>
        <v>0</v>
      </c>
    </row>
    <row r="124" spans="1:11" ht="16.5" customHeight="1">
      <c r="B124" s="94">
        <f>Sheet1!A136</f>
        <v>0</v>
      </c>
      <c r="C124" s="95">
        <f>Sheet1!B136</f>
        <v>0</v>
      </c>
      <c r="D124" s="96">
        <f>Sheet1!K136</f>
        <v>0</v>
      </c>
      <c r="E124" s="112">
        <f>Sheet1!M136</f>
        <v>0</v>
      </c>
      <c r="F124" s="97"/>
      <c r="G124" s="98">
        <f t="shared" si="5"/>
        <v>0</v>
      </c>
      <c r="H124" s="99"/>
      <c r="I124" s="99"/>
      <c r="J124" s="99"/>
      <c r="K124" s="100">
        <f t="shared" si="4"/>
        <v>0</v>
      </c>
    </row>
    <row r="125" spans="1:11" ht="16.5" customHeight="1">
      <c r="B125" s="94">
        <f>Sheet1!A137</f>
        <v>0</v>
      </c>
      <c r="C125" s="95">
        <f>Sheet1!B137</f>
        <v>0</v>
      </c>
      <c r="D125" s="96">
        <f>Sheet1!K137</f>
        <v>0</v>
      </c>
      <c r="E125" s="112">
        <f>Sheet1!M137</f>
        <v>0</v>
      </c>
      <c r="F125" s="97"/>
      <c r="G125" s="98">
        <f t="shared" si="5"/>
        <v>0</v>
      </c>
      <c r="H125" s="99"/>
      <c r="I125" s="99"/>
      <c r="J125" s="99"/>
      <c r="K125" s="100">
        <f t="shared" si="4"/>
        <v>0</v>
      </c>
    </row>
    <row r="126" spans="1:11" ht="16.5" customHeight="1">
      <c r="B126" s="94">
        <f>Sheet1!A138</f>
        <v>0</v>
      </c>
      <c r="C126" s="95">
        <f>Sheet1!B138</f>
        <v>0</v>
      </c>
      <c r="D126" s="96">
        <f>Sheet1!K138</f>
        <v>0</v>
      </c>
      <c r="E126" s="112">
        <f>Sheet1!M138</f>
        <v>0</v>
      </c>
      <c r="F126" s="97"/>
      <c r="G126" s="98">
        <f t="shared" si="5"/>
        <v>0</v>
      </c>
      <c r="H126" s="99"/>
      <c r="I126" s="99"/>
      <c r="J126" s="99"/>
      <c r="K126" s="100">
        <f t="shared" si="4"/>
        <v>0</v>
      </c>
    </row>
    <row r="127" spans="1:11" ht="16.5" customHeight="1">
      <c r="B127" s="94">
        <f>Sheet1!A139</f>
        <v>0</v>
      </c>
      <c r="C127" s="95">
        <f>Sheet1!B139</f>
        <v>0</v>
      </c>
      <c r="D127" s="96">
        <f>Sheet1!K139</f>
        <v>0</v>
      </c>
      <c r="E127" s="96">
        <f>Sheet1!M139</f>
        <v>0</v>
      </c>
      <c r="F127" s="97"/>
      <c r="G127" s="98">
        <f t="shared" si="5"/>
        <v>0</v>
      </c>
      <c r="H127" s="99"/>
      <c r="I127" s="99"/>
      <c r="J127" s="99"/>
      <c r="K127" s="100">
        <f t="shared" si="4"/>
        <v>0</v>
      </c>
    </row>
    <row r="128" spans="1:11" ht="16.5" customHeight="1">
      <c r="B128" s="94">
        <f>Sheet1!A140</f>
        <v>0</v>
      </c>
      <c r="C128" s="95">
        <f>Sheet1!B140</f>
        <v>0</v>
      </c>
      <c r="D128" s="96">
        <f>Sheet1!K140</f>
        <v>0</v>
      </c>
      <c r="E128" s="96">
        <f>Sheet1!M140</f>
        <v>0</v>
      </c>
      <c r="F128" s="97"/>
      <c r="G128" s="98">
        <f t="shared" si="5"/>
        <v>0</v>
      </c>
      <c r="H128" s="99"/>
      <c r="I128" s="99"/>
      <c r="J128" s="99"/>
      <c r="K128" s="100">
        <f t="shared" si="4"/>
        <v>0</v>
      </c>
    </row>
    <row r="129" spans="2:11" ht="16.5" customHeight="1">
      <c r="B129" s="94">
        <f>Sheet1!A141</f>
        <v>0</v>
      </c>
      <c r="C129" s="95">
        <f>Sheet1!B141</f>
        <v>0</v>
      </c>
      <c r="D129" s="96">
        <f>Sheet1!K141</f>
        <v>0</v>
      </c>
      <c r="E129" s="96">
        <f>Sheet1!M141</f>
        <v>0</v>
      </c>
      <c r="F129" s="97"/>
      <c r="G129" s="98">
        <f t="shared" si="5"/>
        <v>0</v>
      </c>
      <c r="H129" s="99"/>
      <c r="I129" s="99"/>
      <c r="J129" s="99"/>
      <c r="K129" s="100">
        <f t="shared" si="4"/>
        <v>0</v>
      </c>
    </row>
    <row r="130" spans="2:11" ht="16.5" customHeight="1">
      <c r="B130" s="94">
        <f>Sheet1!A142</f>
        <v>0</v>
      </c>
      <c r="C130" s="95">
        <f>Sheet1!B142</f>
        <v>0</v>
      </c>
      <c r="D130" s="96">
        <f>Sheet1!K142</f>
        <v>0</v>
      </c>
      <c r="E130" s="96">
        <f>Sheet1!M142</f>
        <v>0</v>
      </c>
      <c r="F130" s="97"/>
      <c r="G130" s="98">
        <f t="shared" si="5"/>
        <v>0</v>
      </c>
      <c r="H130" s="99"/>
      <c r="I130" s="99"/>
      <c r="J130" s="99"/>
      <c r="K130" s="100">
        <f t="shared" si="4"/>
        <v>0</v>
      </c>
    </row>
    <row r="131" spans="2:11" ht="16.5" customHeight="1">
      <c r="B131" s="94">
        <f>Sheet1!A143</f>
        <v>0</v>
      </c>
      <c r="C131" s="95">
        <f>Sheet1!B143</f>
        <v>0</v>
      </c>
      <c r="D131" s="96">
        <f>Sheet1!K143</f>
        <v>0</v>
      </c>
      <c r="E131" s="96">
        <f>Sheet1!M143</f>
        <v>0</v>
      </c>
      <c r="F131" s="97"/>
      <c r="G131" s="98">
        <f t="shared" si="5"/>
        <v>0</v>
      </c>
      <c r="H131" s="99"/>
      <c r="I131" s="99"/>
      <c r="J131" s="99"/>
      <c r="K131" s="100">
        <f t="shared" si="4"/>
        <v>0</v>
      </c>
    </row>
    <row r="132" spans="2:11" ht="16.5" customHeight="1">
      <c r="B132" s="94">
        <f>Sheet1!A144</f>
        <v>0</v>
      </c>
      <c r="C132" s="95">
        <f>Sheet1!B144</f>
        <v>0</v>
      </c>
      <c r="D132" s="96">
        <f>Sheet1!K144</f>
        <v>0</v>
      </c>
      <c r="E132" s="96">
        <f>Sheet1!M144</f>
        <v>0</v>
      </c>
      <c r="F132" s="97"/>
      <c r="G132" s="98">
        <f t="shared" si="5"/>
        <v>0</v>
      </c>
      <c r="H132" s="99"/>
      <c r="I132" s="99"/>
      <c r="J132" s="99"/>
      <c r="K132" s="100">
        <f t="shared" si="4"/>
        <v>0</v>
      </c>
    </row>
    <row r="133" spans="2:11" ht="16.5" customHeight="1">
      <c r="B133" s="94">
        <f>Sheet1!A145</f>
        <v>0</v>
      </c>
      <c r="C133" s="95">
        <f>Sheet1!B145</f>
        <v>0</v>
      </c>
      <c r="D133" s="96">
        <f>Sheet1!K145</f>
        <v>0</v>
      </c>
      <c r="E133" s="96">
        <f>Sheet1!M145</f>
        <v>0</v>
      </c>
      <c r="F133" s="97"/>
      <c r="G133" s="98">
        <f t="shared" ref="G133:G176" si="6">ROUNDUP(E133*25%,0)+E133</f>
        <v>0</v>
      </c>
      <c r="H133" s="99"/>
      <c r="I133" s="99"/>
      <c r="J133" s="99"/>
      <c r="K133" s="100">
        <f t="shared" si="4"/>
        <v>0</v>
      </c>
    </row>
    <row r="134" spans="2:11" ht="16.5" customHeight="1">
      <c r="B134" s="94">
        <f>Sheet1!A146</f>
        <v>0</v>
      </c>
      <c r="C134" s="95">
        <f>Sheet1!B146</f>
        <v>0</v>
      </c>
      <c r="D134" s="96">
        <f>Sheet1!K146</f>
        <v>0</v>
      </c>
      <c r="E134" s="96">
        <f>Sheet1!M146</f>
        <v>0</v>
      </c>
      <c r="F134" s="97"/>
      <c r="G134" s="98">
        <f t="shared" si="6"/>
        <v>0</v>
      </c>
      <c r="H134" s="99"/>
      <c r="I134" s="99"/>
      <c r="J134" s="99"/>
      <c r="K134" s="100">
        <f t="shared" si="4"/>
        <v>0</v>
      </c>
    </row>
    <row r="135" spans="2:11" ht="16.5" customHeight="1">
      <c r="B135" s="94">
        <f>Sheet1!A147</f>
        <v>0</v>
      </c>
      <c r="C135" s="95">
        <f>Sheet1!B147</f>
        <v>0</v>
      </c>
      <c r="D135" s="96">
        <f>Sheet1!K147</f>
        <v>0</v>
      </c>
      <c r="E135" s="96">
        <f>Sheet1!M147</f>
        <v>0</v>
      </c>
      <c r="F135" s="97"/>
      <c r="G135" s="98">
        <f t="shared" si="6"/>
        <v>0</v>
      </c>
      <c r="H135" s="99"/>
      <c r="I135" s="99"/>
      <c r="J135" s="99"/>
      <c r="K135" s="100">
        <f t="shared" si="4"/>
        <v>0</v>
      </c>
    </row>
    <row r="136" spans="2:11" ht="16.5" customHeight="1">
      <c r="B136" s="94">
        <f>Sheet1!A148</f>
        <v>0</v>
      </c>
      <c r="C136" s="95">
        <f>Sheet1!B148</f>
        <v>0</v>
      </c>
      <c r="D136" s="96">
        <f>Sheet1!K148</f>
        <v>0</v>
      </c>
      <c r="E136" s="96">
        <f>Sheet1!M148</f>
        <v>0</v>
      </c>
      <c r="F136" s="97"/>
      <c r="G136" s="98">
        <f t="shared" si="6"/>
        <v>0</v>
      </c>
      <c r="H136" s="99"/>
      <c r="I136" s="99"/>
      <c r="J136" s="99"/>
      <c r="K136" s="100">
        <f t="shared" si="4"/>
        <v>0</v>
      </c>
    </row>
    <row r="137" spans="2:11" ht="16.5" customHeight="1">
      <c r="B137" s="94">
        <f>Sheet1!A149</f>
        <v>0</v>
      </c>
      <c r="C137" s="95">
        <f>Sheet1!B149</f>
        <v>0</v>
      </c>
      <c r="D137" s="96">
        <f>Sheet1!K149</f>
        <v>0</v>
      </c>
      <c r="E137" s="96">
        <f>Sheet1!M149</f>
        <v>0</v>
      </c>
      <c r="F137" s="97"/>
      <c r="G137" s="98">
        <f t="shared" si="6"/>
        <v>0</v>
      </c>
      <c r="H137" s="99"/>
      <c r="I137" s="99"/>
      <c r="J137" s="99"/>
      <c r="K137" s="100">
        <f t="shared" si="4"/>
        <v>0</v>
      </c>
    </row>
    <row r="138" spans="2:11" ht="16.5" customHeight="1">
      <c r="B138" s="94">
        <f>Sheet1!A150</f>
        <v>0</v>
      </c>
      <c r="C138" s="95">
        <f>Sheet1!B150</f>
        <v>0</v>
      </c>
      <c r="D138" s="96">
        <f>Sheet1!K150</f>
        <v>0</v>
      </c>
      <c r="E138" s="96">
        <f>Sheet1!M150</f>
        <v>0</v>
      </c>
      <c r="F138" s="97"/>
      <c r="G138" s="98">
        <f t="shared" si="6"/>
        <v>0</v>
      </c>
      <c r="H138" s="99"/>
      <c r="I138" s="99"/>
      <c r="J138" s="99"/>
      <c r="K138" s="100">
        <f t="shared" si="4"/>
        <v>0</v>
      </c>
    </row>
    <row r="139" spans="2:11" ht="16.5" customHeight="1">
      <c r="B139" s="94">
        <f>Sheet1!A151</f>
        <v>0</v>
      </c>
      <c r="C139" s="95">
        <f>Sheet1!B151</f>
        <v>0</v>
      </c>
      <c r="D139" s="96">
        <f>Sheet1!K151</f>
        <v>0</v>
      </c>
      <c r="E139" s="96">
        <f>Sheet1!M151</f>
        <v>0</v>
      </c>
      <c r="F139" s="97"/>
      <c r="G139" s="98">
        <f t="shared" si="6"/>
        <v>0</v>
      </c>
      <c r="H139" s="99"/>
      <c r="I139" s="99"/>
      <c r="J139" s="99"/>
      <c r="K139" s="100">
        <f t="shared" si="4"/>
        <v>0</v>
      </c>
    </row>
    <row r="140" spans="2:11" ht="16.5" customHeight="1">
      <c r="B140" s="94">
        <f>Sheet1!A152</f>
        <v>0</v>
      </c>
      <c r="C140" s="95">
        <f>Sheet1!B152</f>
        <v>0</v>
      </c>
      <c r="D140" s="96">
        <f>Sheet1!K152</f>
        <v>0</v>
      </c>
      <c r="E140" s="96">
        <f>Sheet1!M152</f>
        <v>0</v>
      </c>
      <c r="F140" s="97"/>
      <c r="G140" s="98">
        <f t="shared" si="6"/>
        <v>0</v>
      </c>
      <c r="H140" s="99"/>
      <c r="I140" s="99"/>
      <c r="J140" s="99"/>
      <c r="K140" s="100">
        <f t="shared" si="4"/>
        <v>0</v>
      </c>
    </row>
    <row r="141" spans="2:11" ht="16.5" customHeight="1">
      <c r="B141" s="94">
        <f>Sheet1!A153</f>
        <v>0</v>
      </c>
      <c r="C141" s="95">
        <f>Sheet1!B153</f>
        <v>0</v>
      </c>
      <c r="D141" s="96">
        <f>Sheet1!K153</f>
        <v>0</v>
      </c>
      <c r="E141" s="96">
        <f>Sheet1!M153</f>
        <v>0</v>
      </c>
      <c r="F141" s="97"/>
      <c r="G141" s="98">
        <f t="shared" si="6"/>
        <v>0</v>
      </c>
      <c r="H141" s="99"/>
      <c r="I141" s="99"/>
      <c r="J141" s="99"/>
      <c r="K141" s="100">
        <f t="shared" si="4"/>
        <v>0</v>
      </c>
    </row>
    <row r="142" spans="2:11" ht="16.5" customHeight="1">
      <c r="B142" s="94">
        <f>Sheet1!A154</f>
        <v>0</v>
      </c>
      <c r="C142" s="95">
        <f>Sheet1!B154</f>
        <v>0</v>
      </c>
      <c r="D142" s="96">
        <f>Sheet1!K154</f>
        <v>0</v>
      </c>
      <c r="E142" s="96">
        <f>Sheet1!M154</f>
        <v>0</v>
      </c>
      <c r="F142" s="97"/>
      <c r="G142" s="98">
        <f t="shared" si="6"/>
        <v>0</v>
      </c>
      <c r="H142" s="99"/>
      <c r="I142" s="99"/>
      <c r="J142" s="99"/>
      <c r="K142" s="100">
        <f t="shared" si="4"/>
        <v>0</v>
      </c>
    </row>
    <row r="143" spans="2:11" ht="16.5" customHeight="1">
      <c r="B143" s="94">
        <f>Sheet1!A155</f>
        <v>0</v>
      </c>
      <c r="C143" s="95">
        <f>Sheet1!B155</f>
        <v>0</v>
      </c>
      <c r="D143" s="96">
        <f>Sheet1!K155</f>
        <v>0</v>
      </c>
      <c r="E143" s="96">
        <f>Sheet1!M155</f>
        <v>0</v>
      </c>
      <c r="F143" s="97"/>
      <c r="G143" s="98">
        <f t="shared" si="6"/>
        <v>0</v>
      </c>
      <c r="H143" s="99"/>
      <c r="I143" s="99"/>
      <c r="J143" s="99"/>
      <c r="K143" s="100">
        <f t="shared" si="4"/>
        <v>0</v>
      </c>
    </row>
    <row r="144" spans="2:11" ht="16.5" customHeight="1">
      <c r="B144" s="94">
        <f>Sheet1!A156</f>
        <v>0</v>
      </c>
      <c r="C144" s="95">
        <f>Sheet1!B156</f>
        <v>0</v>
      </c>
      <c r="D144" s="96">
        <f>Sheet1!K156</f>
        <v>0</v>
      </c>
      <c r="E144" s="96">
        <f>Sheet1!M156</f>
        <v>0</v>
      </c>
      <c r="F144" s="97"/>
      <c r="G144" s="98">
        <f t="shared" si="6"/>
        <v>0</v>
      </c>
      <c r="H144" s="99"/>
      <c r="I144" s="99"/>
      <c r="J144" s="99"/>
      <c r="K144" s="100">
        <f t="shared" si="4"/>
        <v>0</v>
      </c>
    </row>
    <row r="145" spans="2:11" ht="16.5" customHeight="1">
      <c r="B145" s="94">
        <f>Sheet1!A157</f>
        <v>0</v>
      </c>
      <c r="C145" s="95">
        <f>Sheet1!B157</f>
        <v>0</v>
      </c>
      <c r="D145" s="96">
        <f>Sheet1!K157</f>
        <v>0</v>
      </c>
      <c r="E145" s="96">
        <f>Sheet1!M157</f>
        <v>0</v>
      </c>
      <c r="F145" s="97"/>
      <c r="G145" s="98">
        <f t="shared" si="6"/>
        <v>0</v>
      </c>
      <c r="H145" s="99"/>
      <c r="I145" s="99"/>
      <c r="J145" s="99"/>
      <c r="K145" s="100">
        <f t="shared" si="4"/>
        <v>0</v>
      </c>
    </row>
    <row r="146" spans="2:11" ht="16.5" customHeight="1">
      <c r="B146" s="94">
        <f>Sheet1!A158</f>
        <v>0</v>
      </c>
      <c r="C146" s="95">
        <f>Sheet1!B158</f>
        <v>0</v>
      </c>
      <c r="D146" s="96">
        <f>Sheet1!K158</f>
        <v>0</v>
      </c>
      <c r="E146" s="96">
        <f>Sheet1!M158</f>
        <v>0</v>
      </c>
      <c r="F146" s="97"/>
      <c r="G146" s="98">
        <f t="shared" si="6"/>
        <v>0</v>
      </c>
      <c r="H146" s="99"/>
      <c r="I146" s="99"/>
      <c r="J146" s="99"/>
      <c r="K146" s="100">
        <f t="shared" si="4"/>
        <v>0</v>
      </c>
    </row>
    <row r="147" spans="2:11" ht="16.5" customHeight="1">
      <c r="B147" s="94">
        <f>Sheet1!A159</f>
        <v>0</v>
      </c>
      <c r="C147" s="95">
        <f>Sheet1!B159</f>
        <v>0</v>
      </c>
      <c r="D147" s="96">
        <f>Sheet1!K159</f>
        <v>0</v>
      </c>
      <c r="E147" s="96">
        <f>Sheet1!M159</f>
        <v>0</v>
      </c>
      <c r="F147" s="97"/>
      <c r="G147" s="98">
        <f t="shared" si="6"/>
        <v>0</v>
      </c>
      <c r="H147" s="99"/>
      <c r="I147" s="99"/>
      <c r="J147" s="99"/>
      <c r="K147" s="100">
        <f t="shared" si="4"/>
        <v>0</v>
      </c>
    </row>
    <row r="148" spans="2:11" ht="16.5" customHeight="1">
      <c r="B148" s="94">
        <f>Sheet1!A160</f>
        <v>0</v>
      </c>
      <c r="C148" s="95">
        <f>Sheet1!B160</f>
        <v>0</v>
      </c>
      <c r="D148" s="96">
        <f>Sheet1!K160</f>
        <v>0</v>
      </c>
      <c r="E148" s="96">
        <f>Sheet1!M160</f>
        <v>0</v>
      </c>
      <c r="F148" s="97"/>
      <c r="G148" s="98">
        <f t="shared" si="6"/>
        <v>0</v>
      </c>
      <c r="H148" s="99"/>
      <c r="I148" s="99"/>
      <c r="J148" s="99"/>
      <c r="K148" s="100">
        <f t="shared" si="4"/>
        <v>0</v>
      </c>
    </row>
    <row r="149" spans="2:11" ht="16.5" customHeight="1">
      <c r="B149" s="94">
        <f>Sheet1!A161</f>
        <v>0</v>
      </c>
      <c r="C149" s="95">
        <f>Sheet1!B161</f>
        <v>0</v>
      </c>
      <c r="D149" s="96">
        <f>Sheet1!K161</f>
        <v>0</v>
      </c>
      <c r="E149" s="96">
        <f>Sheet1!M161</f>
        <v>0</v>
      </c>
      <c r="F149" s="97"/>
      <c r="G149" s="98">
        <f t="shared" si="6"/>
        <v>0</v>
      </c>
      <c r="H149" s="99"/>
      <c r="I149" s="99"/>
      <c r="J149" s="99"/>
      <c r="K149" s="100">
        <f t="shared" si="4"/>
        <v>0</v>
      </c>
    </row>
    <row r="150" spans="2:11" ht="16.5" customHeight="1">
      <c r="B150" s="94">
        <f>Sheet1!A162</f>
        <v>0</v>
      </c>
      <c r="C150" s="95">
        <f>Sheet1!B162</f>
        <v>0</v>
      </c>
      <c r="D150" s="96">
        <f>Sheet1!K162</f>
        <v>0</v>
      </c>
      <c r="E150" s="96">
        <f>Sheet1!M162</f>
        <v>0</v>
      </c>
      <c r="F150" s="97"/>
      <c r="G150" s="98">
        <f t="shared" si="6"/>
        <v>0</v>
      </c>
      <c r="H150" s="99"/>
      <c r="I150" s="99"/>
      <c r="J150" s="99"/>
      <c r="K150" s="100">
        <f t="shared" si="4"/>
        <v>0</v>
      </c>
    </row>
    <row r="151" spans="2:11" ht="16.5" customHeight="1">
      <c r="B151" s="94">
        <f>Sheet1!A163</f>
        <v>0</v>
      </c>
      <c r="C151" s="95">
        <f>Sheet1!B163</f>
        <v>0</v>
      </c>
      <c r="D151" s="96">
        <f>Sheet1!K163</f>
        <v>0</v>
      </c>
      <c r="E151" s="96">
        <f>Sheet1!M163</f>
        <v>0</v>
      </c>
      <c r="F151" s="97"/>
      <c r="G151" s="98">
        <f t="shared" si="6"/>
        <v>0</v>
      </c>
      <c r="H151" s="99"/>
      <c r="I151" s="99"/>
      <c r="J151" s="99"/>
      <c r="K151" s="100">
        <f t="shared" si="4"/>
        <v>0</v>
      </c>
    </row>
    <row r="152" spans="2:11" ht="16.5" customHeight="1">
      <c r="B152" s="94">
        <f>Sheet1!A164</f>
        <v>0</v>
      </c>
      <c r="C152" s="95">
        <f>Sheet1!B164</f>
        <v>0</v>
      </c>
      <c r="D152" s="96">
        <f>Sheet1!K164</f>
        <v>0</v>
      </c>
      <c r="E152" s="96">
        <f>Sheet1!M164</f>
        <v>0</v>
      </c>
      <c r="F152" s="97"/>
      <c r="G152" s="98">
        <f t="shared" si="6"/>
        <v>0</v>
      </c>
      <c r="H152" s="99"/>
      <c r="I152" s="99"/>
      <c r="J152" s="99"/>
      <c r="K152" s="100">
        <f t="shared" si="4"/>
        <v>0</v>
      </c>
    </row>
    <row r="153" spans="2:11" ht="16.5" customHeight="1">
      <c r="B153" s="94">
        <f>Sheet1!A165</f>
        <v>0</v>
      </c>
      <c r="C153" s="95">
        <f>Sheet1!B165</f>
        <v>0</v>
      </c>
      <c r="D153" s="96">
        <f>Sheet1!K165</f>
        <v>0</v>
      </c>
      <c r="E153" s="96">
        <f>Sheet1!M165</f>
        <v>0</v>
      </c>
      <c r="F153" s="97"/>
      <c r="G153" s="98">
        <f t="shared" si="6"/>
        <v>0</v>
      </c>
      <c r="H153" s="99"/>
      <c r="I153" s="99"/>
      <c r="J153" s="99"/>
      <c r="K153" s="100">
        <f t="shared" si="4"/>
        <v>0</v>
      </c>
    </row>
    <row r="154" spans="2:11" ht="16.5" customHeight="1">
      <c r="B154" s="94">
        <f>Sheet1!A166</f>
        <v>0</v>
      </c>
      <c r="C154" s="95">
        <f>Sheet1!B166</f>
        <v>0</v>
      </c>
      <c r="D154" s="96">
        <f>Sheet1!K166</f>
        <v>0</v>
      </c>
      <c r="E154" s="96">
        <f>Sheet1!M166</f>
        <v>0</v>
      </c>
      <c r="F154" s="97"/>
      <c r="G154" s="98">
        <f t="shared" si="6"/>
        <v>0</v>
      </c>
      <c r="H154" s="99"/>
      <c r="I154" s="99"/>
      <c r="J154" s="99"/>
      <c r="K154" s="100">
        <f t="shared" si="4"/>
        <v>0</v>
      </c>
    </row>
    <row r="155" spans="2:11" ht="16.5" customHeight="1">
      <c r="B155" s="94">
        <f>Sheet1!A167</f>
        <v>0</v>
      </c>
      <c r="C155" s="95">
        <f>Sheet1!B167</f>
        <v>0</v>
      </c>
      <c r="D155" s="96">
        <f>Sheet1!K167</f>
        <v>0</v>
      </c>
      <c r="E155" s="96">
        <f>Sheet1!M167</f>
        <v>0</v>
      </c>
      <c r="F155" s="97"/>
      <c r="G155" s="98">
        <f t="shared" si="6"/>
        <v>0</v>
      </c>
      <c r="H155" s="99"/>
      <c r="I155" s="99"/>
      <c r="J155" s="99"/>
      <c r="K155" s="100">
        <f t="shared" si="4"/>
        <v>0</v>
      </c>
    </row>
    <row r="156" spans="2:11" ht="16.5" customHeight="1">
      <c r="B156" s="94">
        <f>Sheet1!A168</f>
        <v>0</v>
      </c>
      <c r="C156" s="95">
        <f>Sheet1!B168</f>
        <v>0</v>
      </c>
      <c r="D156" s="96">
        <f>Sheet1!K168</f>
        <v>0</v>
      </c>
      <c r="E156" s="96">
        <f>Sheet1!M168</f>
        <v>0</v>
      </c>
      <c r="F156" s="97"/>
      <c r="G156" s="98">
        <f t="shared" si="6"/>
        <v>0</v>
      </c>
      <c r="H156" s="99"/>
      <c r="I156" s="99"/>
      <c r="J156" s="99"/>
      <c r="K156" s="100">
        <f t="shared" si="4"/>
        <v>0</v>
      </c>
    </row>
    <row r="157" spans="2:11" ht="16.5" customHeight="1">
      <c r="B157" s="94">
        <f>Sheet1!A169</f>
        <v>0</v>
      </c>
      <c r="C157" s="95">
        <f>Sheet1!B169</f>
        <v>0</v>
      </c>
      <c r="D157" s="96">
        <f>Sheet1!K169</f>
        <v>0</v>
      </c>
      <c r="E157" s="96">
        <f>Sheet1!M169</f>
        <v>0</v>
      </c>
      <c r="F157" s="97"/>
      <c r="G157" s="98">
        <f t="shared" si="6"/>
        <v>0</v>
      </c>
      <c r="H157" s="99"/>
      <c r="I157" s="99"/>
      <c r="J157" s="99"/>
      <c r="K157" s="100">
        <f t="shared" si="4"/>
        <v>0</v>
      </c>
    </row>
    <row r="158" spans="2:11" ht="16.5" customHeight="1">
      <c r="B158" s="94">
        <f>Sheet1!A170</f>
        <v>0</v>
      </c>
      <c r="C158" s="95">
        <f>Sheet1!B170</f>
        <v>0</v>
      </c>
      <c r="D158" s="96">
        <f>Sheet1!K170</f>
        <v>0</v>
      </c>
      <c r="E158" s="96">
        <f>Sheet1!M170</f>
        <v>0</v>
      </c>
      <c r="F158" s="97"/>
      <c r="G158" s="98">
        <f t="shared" si="6"/>
        <v>0</v>
      </c>
      <c r="H158" s="99"/>
      <c r="I158" s="99"/>
      <c r="J158" s="99"/>
      <c r="K158" s="100">
        <f t="shared" si="4"/>
        <v>0</v>
      </c>
    </row>
    <row r="159" spans="2:11" ht="16.5" customHeight="1">
      <c r="B159" s="94">
        <f>Sheet1!A171</f>
        <v>0</v>
      </c>
      <c r="C159" s="95">
        <f>Sheet1!B171</f>
        <v>0</v>
      </c>
      <c r="D159" s="96">
        <f>Sheet1!K171</f>
        <v>0</v>
      </c>
      <c r="E159" s="96">
        <f>Sheet1!M171</f>
        <v>0</v>
      </c>
      <c r="F159" s="97"/>
      <c r="G159" s="98">
        <f t="shared" si="6"/>
        <v>0</v>
      </c>
      <c r="H159" s="99"/>
      <c r="I159" s="99"/>
      <c r="J159" s="99"/>
      <c r="K159" s="100">
        <f t="shared" si="4"/>
        <v>0</v>
      </c>
    </row>
    <row r="160" spans="2:11" ht="16.5" customHeight="1">
      <c r="B160" s="94">
        <f>Sheet1!A172</f>
        <v>0</v>
      </c>
      <c r="C160" s="95">
        <f>Sheet1!B172</f>
        <v>0</v>
      </c>
      <c r="D160" s="96">
        <f>Sheet1!K172</f>
        <v>0</v>
      </c>
      <c r="E160" s="96">
        <f>Sheet1!M172</f>
        <v>0</v>
      </c>
      <c r="F160" s="97"/>
      <c r="G160" s="98">
        <f t="shared" si="6"/>
        <v>0</v>
      </c>
      <c r="H160" s="99"/>
      <c r="I160" s="99"/>
      <c r="J160" s="99"/>
      <c r="K160" s="100">
        <f t="shared" si="4"/>
        <v>0</v>
      </c>
    </row>
    <row r="161" spans="2:11" ht="16.5" customHeight="1">
      <c r="B161" s="94">
        <f>Sheet1!A173</f>
        <v>0</v>
      </c>
      <c r="C161" s="95">
        <f>Sheet1!B173</f>
        <v>0</v>
      </c>
      <c r="D161" s="96">
        <f>Sheet1!K173</f>
        <v>0</v>
      </c>
      <c r="E161" s="96">
        <f>Sheet1!M173</f>
        <v>0</v>
      </c>
      <c r="F161" s="97"/>
      <c r="G161" s="98">
        <f t="shared" si="6"/>
        <v>0</v>
      </c>
      <c r="H161" s="99"/>
      <c r="I161" s="99"/>
      <c r="J161" s="99"/>
      <c r="K161" s="100">
        <f t="shared" si="4"/>
        <v>0</v>
      </c>
    </row>
    <row r="162" spans="2:11" ht="16.5" customHeight="1">
      <c r="B162" s="94">
        <f>Sheet1!A174</f>
        <v>0</v>
      </c>
      <c r="C162" s="95">
        <f>Sheet1!B174</f>
        <v>0</v>
      </c>
      <c r="D162" s="96">
        <f>Sheet1!K174</f>
        <v>0</v>
      </c>
      <c r="E162" s="96">
        <f>Sheet1!M174</f>
        <v>0</v>
      </c>
      <c r="F162" s="97"/>
      <c r="G162" s="98">
        <f t="shared" si="6"/>
        <v>0</v>
      </c>
      <c r="H162" s="99"/>
      <c r="I162" s="99"/>
      <c r="J162" s="99"/>
      <c r="K162" s="100">
        <f t="shared" si="4"/>
        <v>0</v>
      </c>
    </row>
    <row r="163" spans="2:11" ht="16.5" customHeight="1">
      <c r="B163" s="94">
        <f>Sheet1!A175</f>
        <v>0</v>
      </c>
      <c r="C163" s="95">
        <f>Sheet1!B175</f>
        <v>0</v>
      </c>
      <c r="D163" s="96">
        <f>Sheet1!K175</f>
        <v>0</v>
      </c>
      <c r="E163" s="96">
        <f>Sheet1!M175</f>
        <v>0</v>
      </c>
      <c r="F163" s="97"/>
      <c r="G163" s="98">
        <f t="shared" si="6"/>
        <v>0</v>
      </c>
      <c r="H163" s="99"/>
      <c r="I163" s="99"/>
      <c r="J163" s="99"/>
      <c r="K163" s="100">
        <f t="shared" si="4"/>
        <v>0</v>
      </c>
    </row>
    <row r="164" spans="2:11" ht="16.5" customHeight="1">
      <c r="B164" s="94">
        <f>Sheet1!A176</f>
        <v>0</v>
      </c>
      <c r="C164" s="95">
        <f>Sheet1!B176</f>
        <v>0</v>
      </c>
      <c r="D164" s="96">
        <f>Sheet1!K176</f>
        <v>0</v>
      </c>
      <c r="E164" s="96">
        <f>Sheet1!M176</f>
        <v>0</v>
      </c>
      <c r="F164" s="97"/>
      <c r="G164" s="98">
        <f t="shared" si="6"/>
        <v>0</v>
      </c>
      <c r="H164" s="99"/>
      <c r="I164" s="99"/>
      <c r="J164" s="99"/>
      <c r="K164" s="100">
        <f t="shared" si="4"/>
        <v>0</v>
      </c>
    </row>
    <row r="165" spans="2:11" ht="16.5" customHeight="1">
      <c r="B165" s="94">
        <f>Sheet1!A177</f>
        <v>0</v>
      </c>
      <c r="C165" s="95">
        <f>Sheet1!B177</f>
        <v>0</v>
      </c>
      <c r="D165" s="96">
        <f>Sheet1!K177</f>
        <v>0</v>
      </c>
      <c r="E165" s="96">
        <f>Sheet1!M177</f>
        <v>0</v>
      </c>
      <c r="F165" s="97"/>
      <c r="G165" s="98">
        <f t="shared" si="6"/>
        <v>0</v>
      </c>
      <c r="H165" s="99"/>
      <c r="I165" s="99"/>
      <c r="J165" s="99"/>
      <c r="K165" s="100">
        <f t="shared" si="4"/>
        <v>0</v>
      </c>
    </row>
    <row r="166" spans="2:11" ht="16.5" customHeight="1">
      <c r="B166" s="94">
        <f>Sheet1!A178</f>
        <v>0</v>
      </c>
      <c r="C166" s="95">
        <f>Sheet1!B178</f>
        <v>0</v>
      </c>
      <c r="D166" s="96">
        <f>Sheet1!K178</f>
        <v>0</v>
      </c>
      <c r="E166" s="96">
        <f>Sheet1!M178</f>
        <v>0</v>
      </c>
      <c r="F166" s="97"/>
      <c r="G166" s="98">
        <f t="shared" si="6"/>
        <v>0</v>
      </c>
      <c r="H166" s="99"/>
      <c r="I166" s="99"/>
      <c r="J166" s="99"/>
      <c r="K166" s="100">
        <f t="shared" si="4"/>
        <v>0</v>
      </c>
    </row>
    <row r="167" spans="2:11" ht="16.5" customHeight="1">
      <c r="B167" s="94">
        <f>Sheet1!A179</f>
        <v>0</v>
      </c>
      <c r="C167" s="95">
        <f>Sheet1!B179</f>
        <v>0</v>
      </c>
      <c r="D167" s="96">
        <f>Sheet1!K179</f>
        <v>0</v>
      </c>
      <c r="E167" s="96">
        <f>Sheet1!M179</f>
        <v>0</v>
      </c>
      <c r="F167" s="97"/>
      <c r="G167" s="98">
        <f t="shared" si="6"/>
        <v>0</v>
      </c>
      <c r="H167" s="99"/>
      <c r="I167" s="99"/>
      <c r="J167" s="99"/>
      <c r="K167" s="100">
        <f t="shared" si="4"/>
        <v>0</v>
      </c>
    </row>
    <row r="168" spans="2:11" ht="16.5" customHeight="1">
      <c r="B168" s="94">
        <f>Sheet1!A180</f>
        <v>0</v>
      </c>
      <c r="C168" s="95">
        <f>Sheet1!B180</f>
        <v>0</v>
      </c>
      <c r="D168" s="96">
        <f>Sheet1!K180</f>
        <v>0</v>
      </c>
      <c r="E168" s="96">
        <f>Sheet1!M180</f>
        <v>0</v>
      </c>
      <c r="F168" s="97"/>
      <c r="G168" s="98">
        <f t="shared" si="6"/>
        <v>0</v>
      </c>
      <c r="H168" s="99"/>
      <c r="I168" s="99"/>
      <c r="J168" s="99"/>
      <c r="K168" s="100">
        <f t="shared" si="4"/>
        <v>0</v>
      </c>
    </row>
    <row r="169" spans="2:11" ht="16.5" customHeight="1">
      <c r="B169" s="94">
        <f>Sheet1!A181</f>
        <v>0</v>
      </c>
      <c r="C169" s="95">
        <f>Sheet1!B181</f>
        <v>0</v>
      </c>
      <c r="D169" s="96">
        <f>Sheet1!K181</f>
        <v>0</v>
      </c>
      <c r="E169" s="96">
        <f>Sheet1!M181</f>
        <v>0</v>
      </c>
      <c r="F169" s="97"/>
      <c r="G169" s="98">
        <f t="shared" si="6"/>
        <v>0</v>
      </c>
      <c r="H169" s="99"/>
      <c r="I169" s="99"/>
      <c r="J169" s="99"/>
      <c r="K169" s="100">
        <f t="shared" si="4"/>
        <v>0</v>
      </c>
    </row>
    <row r="170" spans="2:11" ht="16.5" customHeight="1">
      <c r="B170" s="94">
        <f>Sheet1!A182</f>
        <v>0</v>
      </c>
      <c r="C170" s="95">
        <f>Sheet1!B182</f>
        <v>0</v>
      </c>
      <c r="D170" s="96">
        <f>Sheet1!K182</f>
        <v>0</v>
      </c>
      <c r="E170" s="96">
        <f>Sheet1!M182</f>
        <v>0</v>
      </c>
      <c r="F170" s="97"/>
      <c r="G170" s="98">
        <f t="shared" si="6"/>
        <v>0</v>
      </c>
      <c r="H170" s="99"/>
      <c r="I170" s="99"/>
      <c r="J170" s="99"/>
      <c r="K170" s="100">
        <f t="shared" si="4"/>
        <v>0</v>
      </c>
    </row>
    <row r="171" spans="2:11" ht="16.5" customHeight="1">
      <c r="B171" s="94">
        <f>Sheet1!A183</f>
        <v>0</v>
      </c>
      <c r="C171" s="95">
        <f>Sheet1!B183</f>
        <v>0</v>
      </c>
      <c r="D171" s="96">
        <f>Sheet1!K183</f>
        <v>0</v>
      </c>
      <c r="E171" s="96">
        <f>Sheet1!M183</f>
        <v>0</v>
      </c>
      <c r="F171" s="97"/>
      <c r="G171" s="98">
        <f t="shared" si="6"/>
        <v>0</v>
      </c>
      <c r="H171" s="99"/>
      <c r="I171" s="99"/>
      <c r="J171" s="99"/>
      <c r="K171" s="100">
        <f t="shared" si="4"/>
        <v>0</v>
      </c>
    </row>
    <row r="172" spans="2:11" ht="16.5" customHeight="1">
      <c r="B172" s="94">
        <f>Sheet1!A184</f>
        <v>0</v>
      </c>
      <c r="C172" s="95">
        <f>Sheet1!B184</f>
        <v>0</v>
      </c>
      <c r="D172" s="96">
        <f>Sheet1!K184</f>
        <v>0</v>
      </c>
      <c r="E172" s="96">
        <f>Sheet1!M184</f>
        <v>0</v>
      </c>
      <c r="F172" s="97"/>
      <c r="G172" s="98">
        <f t="shared" si="6"/>
        <v>0</v>
      </c>
      <c r="H172" s="99"/>
      <c r="I172" s="99"/>
      <c r="J172" s="99"/>
      <c r="K172" s="100">
        <f t="shared" si="4"/>
        <v>0</v>
      </c>
    </row>
    <row r="173" spans="2:11" ht="16.5" customHeight="1">
      <c r="B173" s="94">
        <f>Sheet1!A185</f>
        <v>0</v>
      </c>
      <c r="C173" s="95">
        <f>Sheet1!B185</f>
        <v>0</v>
      </c>
      <c r="D173" s="96">
        <f>Sheet1!K185</f>
        <v>0</v>
      </c>
      <c r="E173" s="96">
        <f>Sheet1!M185</f>
        <v>0</v>
      </c>
      <c r="F173" s="97"/>
      <c r="G173" s="98">
        <f t="shared" si="6"/>
        <v>0</v>
      </c>
      <c r="H173" s="99"/>
      <c r="I173" s="99"/>
      <c r="J173" s="99"/>
      <c r="K173" s="100">
        <f t="shared" si="4"/>
        <v>0</v>
      </c>
    </row>
    <row r="174" spans="2:11" ht="16.5" customHeight="1">
      <c r="B174" s="94">
        <f>Sheet1!A186</f>
        <v>0</v>
      </c>
      <c r="C174" s="95">
        <f>Sheet1!B186</f>
        <v>0</v>
      </c>
      <c r="D174" s="96">
        <f>Sheet1!K186</f>
        <v>0</v>
      </c>
      <c r="E174" s="96">
        <f>Sheet1!M186</f>
        <v>0</v>
      </c>
      <c r="F174" s="97"/>
      <c r="G174" s="98">
        <f t="shared" si="6"/>
        <v>0</v>
      </c>
      <c r="H174" s="99"/>
      <c r="I174" s="99"/>
      <c r="J174" s="99"/>
      <c r="K174" s="100">
        <f t="shared" si="4"/>
        <v>0</v>
      </c>
    </row>
    <row r="175" spans="2:11" ht="16.5" customHeight="1">
      <c r="B175" s="94">
        <f>Sheet1!A187</f>
        <v>0</v>
      </c>
      <c r="C175" s="95">
        <f>Sheet1!B187</f>
        <v>0</v>
      </c>
      <c r="D175" s="96">
        <f>Sheet1!K187</f>
        <v>0</v>
      </c>
      <c r="E175" s="96">
        <f>Sheet1!M187</f>
        <v>0</v>
      </c>
      <c r="F175" s="97"/>
      <c r="G175" s="98">
        <f t="shared" si="6"/>
        <v>0</v>
      </c>
      <c r="H175" s="99"/>
      <c r="I175" s="99"/>
      <c r="J175" s="99"/>
      <c r="K175" s="100">
        <f t="shared" si="4"/>
        <v>0</v>
      </c>
    </row>
    <row r="176" spans="2:11" ht="16.5" customHeight="1">
      <c r="B176" s="94">
        <f>Sheet1!A188</f>
        <v>0</v>
      </c>
      <c r="C176" s="95">
        <f>Sheet1!B188</f>
        <v>0</v>
      </c>
      <c r="D176" s="96">
        <f>Sheet1!K188</f>
        <v>0</v>
      </c>
      <c r="E176" s="96">
        <f>Sheet1!M188</f>
        <v>0</v>
      </c>
      <c r="F176" s="97"/>
      <c r="G176" s="98">
        <f t="shared" si="6"/>
        <v>0</v>
      </c>
      <c r="H176" s="99"/>
      <c r="I176" s="99"/>
      <c r="J176" s="99"/>
      <c r="K176" s="100">
        <f t="shared" si="4"/>
        <v>0</v>
      </c>
    </row>
  </sheetData>
  <mergeCells count="2">
    <mergeCell ref="E2:H2"/>
    <mergeCell ref="A1:I1"/>
  </mergeCells>
  <phoneticPr fontId="1" type="noConversion"/>
  <conditionalFormatting sqref="I2:I1048576 H3:H1048576 E2:G1048576 J1:J1048576">
    <cfRule type="cellIs" dxfId="2" priority="3" operator="equal">
      <formula>0</formula>
    </cfRule>
  </conditionalFormatting>
  <conditionalFormatting sqref="K1:K1048576">
    <cfRule type="cellIs" dxfId="1" priority="1" operator="lessThan">
      <formula>50</formula>
    </cfRule>
    <cfRule type="cellIs" dxfId="0" priority="2" operator="lessThan">
      <formula>5</formula>
    </cfRule>
  </conditionalFormatting>
  <printOptions horizontalCentered="1"/>
  <pageMargins left="0.51181102362204722" right="0.51181102362204722" top="0.98425196850393704" bottom="0.98425196850393704" header="0.51181102362204722" footer="0.51181102362204722"/>
  <pageSetup paperSize="9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2"/>
  <sheetViews>
    <sheetView workbookViewId="0">
      <selection activeCell="F22" sqref="F22"/>
    </sheetView>
  </sheetViews>
  <sheetFormatPr defaultRowHeight="12.75"/>
  <cols>
    <col min="2" max="2" width="43.28515625" bestFit="1" customWidth="1"/>
    <col min="3" max="3" width="12.42578125" style="66" customWidth="1"/>
    <col min="4" max="4" width="9.140625" style="62" customWidth="1"/>
  </cols>
  <sheetData>
    <row r="1" spans="1:5" ht="23.25" customHeight="1">
      <c r="A1" s="63" t="s">
        <v>2</v>
      </c>
      <c r="B1" s="63" t="s">
        <v>3</v>
      </c>
      <c r="C1" s="65" t="s">
        <v>38</v>
      </c>
      <c r="D1" s="60" t="s">
        <v>39</v>
      </c>
    </row>
    <row r="2" spans="1:5" s="58" customFormat="1" ht="19.5" customHeight="1">
      <c r="A2" s="64"/>
      <c r="B2" s="64" t="str">
        <f>Sheet1!B16</f>
        <v>Mobile phone LCD for C5</v>
      </c>
      <c r="C2" s="65">
        <f>ROUNDDOWN(((Sheet1!M16-Sheet1!K16)/2)+Sheet1!K16,0)</f>
        <v>167</v>
      </c>
      <c r="D2" s="61">
        <f>Sheet1!M16</f>
        <v>233.1889841178396</v>
      </c>
    </row>
    <row r="3" spans="1:5" s="58" customFormat="1" ht="19.5" customHeight="1">
      <c r="A3" s="64"/>
      <c r="B3" s="64" t="str">
        <f>Sheet1!B17</f>
        <v>Mobile phone LCD for X3</v>
      </c>
      <c r="C3" s="65">
        <f>ROUNDDOWN(((Sheet1!M17-Sheet1!K17)/2)+Sheet1!K17,0)</f>
        <v>167</v>
      </c>
      <c r="D3" s="61">
        <f>Sheet1!M17</f>
        <v>233.18798411783962</v>
      </c>
    </row>
    <row r="4" spans="1:5" s="58" customFormat="1" ht="19.5" customHeight="1">
      <c r="A4" s="64"/>
      <c r="B4" s="64" t="str">
        <f>Sheet1!B18</f>
        <v>Mobile phone LCD for N95 8G</v>
      </c>
      <c r="C4" s="65">
        <f>ROUNDDOWN(((Sheet1!M18-Sheet1!K18)/2)+Sheet1!K18,0)</f>
        <v>154</v>
      </c>
      <c r="D4" s="61">
        <f>Sheet1!M18</f>
        <v>215.62464262202479</v>
      </c>
    </row>
    <row r="5" spans="1:5" s="58" customFormat="1" ht="19.5" customHeight="1">
      <c r="A5" s="64"/>
      <c r="B5" s="64" t="str">
        <f>Sheet1!B19</f>
        <v>Mobile phone LCD for E71</v>
      </c>
      <c r="C5" s="65">
        <f>ROUNDDOWN(((Sheet1!M19-Sheet1!K19)/2)+Sheet1!K19,0)</f>
        <v>179</v>
      </c>
      <c r="D5" s="61">
        <f>Sheet1!M19</f>
        <v>249.75232561365445</v>
      </c>
    </row>
    <row r="6" spans="1:5" s="58" customFormat="1" ht="19.5" customHeight="1">
      <c r="A6" s="64"/>
      <c r="B6" s="64" t="str">
        <f>Sheet1!B20</f>
        <v>Mobile phone LCD for X2-01</v>
      </c>
      <c r="C6" s="65">
        <f>ROUNDDOWN(((Sheet1!M20-Sheet1!K20)/2)+Sheet1!K20,0)</f>
        <v>322</v>
      </c>
      <c r="D6" s="61">
        <f>Sheet1!M20</f>
        <v>449.46630973149411</v>
      </c>
    </row>
    <row r="7" spans="1:5" s="58" customFormat="1" ht="19.5" customHeight="1">
      <c r="A7" s="64"/>
      <c r="B7" s="64" t="str">
        <f>Sheet1!B21</f>
        <v>Mobile phone LCD for C3-01</v>
      </c>
      <c r="C7" s="65">
        <f>ROUNDDOWN(((Sheet1!M21-Sheet1!K21)/2)+Sheet1!K21,0)</f>
        <v>435</v>
      </c>
      <c r="D7" s="61">
        <f>Sheet1!M21</f>
        <v>606.53738319382751</v>
      </c>
    </row>
    <row r="8" spans="1:5" s="58" customFormat="1" ht="19.5" customHeight="1">
      <c r="A8" s="64"/>
      <c r="B8" s="64" t="str">
        <f>Sheet1!B22</f>
        <v>Mobile phone LCD for C3</v>
      </c>
      <c r="C8" s="65">
        <f>ROUNDDOWN(((Sheet1!M22-Sheet1!K22)/2)+Sheet1!K22,0)</f>
        <v>322</v>
      </c>
      <c r="D8" s="61">
        <f>Sheet1!M22</f>
        <v>449.46730973149408</v>
      </c>
    </row>
    <row r="9" spans="1:5" s="58" customFormat="1" ht="19.5" customHeight="1">
      <c r="A9" s="64"/>
      <c r="B9" s="64" t="str">
        <f>Sheet1!B23</f>
        <v>Mobile phone LCD for 7230</v>
      </c>
      <c r="C9" s="65">
        <f>ROUNDDOWN(((Sheet1!M23-Sheet1!K23)/2)+Sheet1!K23,0)</f>
        <v>122</v>
      </c>
      <c r="D9" s="61">
        <f>Sheet1!M23</f>
        <v>171.45384579845688</v>
      </c>
    </row>
    <row r="10" spans="1:5" s="58" customFormat="1" ht="19.5" customHeight="1">
      <c r="A10" s="64"/>
      <c r="B10" s="64" t="str">
        <f>Sheet1!B24</f>
        <v>Mobile phone LCD for 2630</v>
      </c>
      <c r="C10" s="65">
        <f>ROUNDDOWN(((Sheet1!M24-Sheet1!K24)/2)+Sheet1!K24,0)</f>
        <v>82</v>
      </c>
      <c r="D10" s="61">
        <f>Sheet1!M24</f>
        <v>114.81054897488895</v>
      </c>
    </row>
    <row r="11" spans="1:5" s="58" customFormat="1" ht="19.5" customHeight="1">
      <c r="A11" s="64"/>
      <c r="B11" s="64" t="str">
        <f>Sheet1!B25</f>
        <v>Mobile phone LCD for X2</v>
      </c>
      <c r="C11" s="68">
        <f>ROUNDDOWN(((Sheet1!M25-Sheet1!K25)/2)+Sheet1!K25,0)</f>
        <v>167</v>
      </c>
      <c r="D11" s="61">
        <f>Sheet1!M25</f>
        <v>233.18898411783965</v>
      </c>
      <c r="E11" s="67">
        <v>337</v>
      </c>
    </row>
    <row r="12" spans="1:5" s="58" customFormat="1" ht="19.5" customHeight="1">
      <c r="A12" s="64"/>
      <c r="B12" s="64" t="str">
        <f>Sheet1!B26</f>
        <v>Mobile phone LCD for S3650</v>
      </c>
      <c r="C12" s="65">
        <f>ROUNDDOWN(((Sheet1!M26-Sheet1!K26)/2)+Sheet1!K26,0)</f>
        <v>229</v>
      </c>
      <c r="D12" s="61">
        <f>Sheet1!M26</f>
        <v>320.00569159691372</v>
      </c>
    </row>
    <row r="13" spans="1:5" s="58" customFormat="1" ht="19.5" customHeight="1">
      <c r="A13" s="64"/>
      <c r="B13" s="64" t="str">
        <f>Sheet1!B27</f>
        <v>Mobile phone LCD for 5800</v>
      </c>
      <c r="C13" s="65">
        <f>ROUNDDOWN(((Sheet1!M27-Sheet1!K27)/2)+Sheet1!K27,0)</f>
        <v>426</v>
      </c>
      <c r="D13" s="61">
        <f>Sheet1!M27</f>
        <v>594.48265552995099</v>
      </c>
    </row>
    <row r="14" spans="1:5" s="58" customFormat="1" ht="19.5" customHeight="1">
      <c r="A14" s="64"/>
      <c r="B14" s="64" t="str">
        <f>Sheet1!B28</f>
        <v>Mobile phone LCD for 6300</v>
      </c>
      <c r="C14" s="65">
        <f>ROUNDDOWN(((Sheet1!M28-Sheet1!K28)/2)+Sheet1!K28,0)</f>
        <v>185</v>
      </c>
      <c r="D14" s="61">
        <f>Sheet1!M28</f>
        <v>258.25805327753096</v>
      </c>
    </row>
    <row r="15" spans="1:5" s="58" customFormat="1" ht="19.5" customHeight="1">
      <c r="A15" s="64"/>
      <c r="B15" s="64" t="str">
        <f>Sheet1!B29</f>
        <v>Mobile phone LCD for 5310</v>
      </c>
      <c r="C15" s="65">
        <f>ROUNDDOWN(((Sheet1!M29-Sheet1!K29)/2)+Sheet1!K29,0)</f>
        <v>187</v>
      </c>
      <c r="D15" s="61">
        <f>Sheet1!M29</f>
        <v>261.79405327753102</v>
      </c>
    </row>
    <row r="16" spans="1:5" s="58" customFormat="1" ht="19.5" customHeight="1">
      <c r="A16" s="64"/>
      <c r="B16" s="64" t="str">
        <f>Sheet1!B30</f>
        <v>Mobile phone LCD for C6</v>
      </c>
      <c r="C16" s="65">
        <f>ROUNDDOWN(((Sheet1!M30-Sheet1!K30)/2)+Sheet1!K30,0)</f>
        <v>429</v>
      </c>
      <c r="D16" s="61">
        <f>Sheet1!M30</f>
        <v>598.01915552995092</v>
      </c>
    </row>
    <row r="17" spans="1:4" s="58" customFormat="1" ht="19.5" customHeight="1">
      <c r="A17" s="64"/>
      <c r="B17" s="64" t="str">
        <f>Sheet1!B31</f>
        <v>Mobile phone LCD for C7</v>
      </c>
      <c r="C17" s="65">
        <f>ROUNDDOWN(((Sheet1!M31-Sheet1!K31)/2)+Sheet1!K31,0)</f>
        <v>666</v>
      </c>
      <c r="D17" s="61">
        <f>Sheet1!M31</f>
        <v>928.72264395043271</v>
      </c>
    </row>
    <row r="18" spans="1:4" s="58" customFormat="1" ht="19.5" customHeight="1">
      <c r="A18" s="64"/>
      <c r="B18" s="64" t="str">
        <f>Sheet1!B32</f>
        <v>Mobile phone LCD for 7230</v>
      </c>
      <c r="C18" s="65">
        <f>ROUNDDOWN(((Sheet1!M32-Sheet1!K32)/2)+Sheet1!K32,0)</f>
        <v>83</v>
      </c>
      <c r="D18" s="61">
        <f>Sheet1!M32</f>
        <v>93.453845798456868</v>
      </c>
    </row>
    <row r="19" spans="1:4" s="58" customFormat="1" ht="19.5" customHeight="1">
      <c r="A19" s="64"/>
      <c r="B19" s="64" t="str">
        <f>Sheet1!B33</f>
        <v>Mobile phone LCD for X2</v>
      </c>
      <c r="C19" s="65">
        <f>ROUNDDOWN(((Sheet1!M33-Sheet1!K33)/2)+Sheet1!K33,0)</f>
        <v>146</v>
      </c>
      <c r="D19" s="61">
        <f>Sheet1!M33</f>
        <v>203.58241495814826</v>
      </c>
    </row>
    <row r="20" spans="1:4" s="58" customFormat="1" ht="19.5" customHeight="1">
      <c r="A20" s="64"/>
      <c r="B20" s="64" t="str">
        <f>Sheet1!B34</f>
        <v>Mobile phone LCD for J20</v>
      </c>
      <c r="C20" s="65">
        <f>ROUNDDOWN(((Sheet1!M34-Sheet1!K34)/2)+Sheet1!K34,0)</f>
        <v>250</v>
      </c>
      <c r="D20" s="61">
        <f>Sheet1!M34</f>
        <v>348.61126075660513</v>
      </c>
    </row>
    <row r="21" spans="1:4" s="58" customFormat="1" ht="19.5" customHeight="1">
      <c r="A21" s="64"/>
      <c r="B21" s="64" t="str">
        <f>Sheet1!B35</f>
        <v>Mobile phone LCD for W100</v>
      </c>
      <c r="C21" s="65">
        <f>ROUNDDOWN(((Sheet1!M35-Sheet1!K35)/2)+Sheet1!K35,0)</f>
        <v>208</v>
      </c>
      <c r="D21" s="61">
        <f>Sheet1!M35</f>
        <v>290.40012243722236</v>
      </c>
    </row>
    <row r="22" spans="1:4" s="58" customFormat="1" ht="19.5" customHeight="1">
      <c r="A22" s="64"/>
      <c r="B22" s="64" t="str">
        <f>Sheet1!B36</f>
        <v>Mobile phone LCD for G5</v>
      </c>
      <c r="C22" s="65">
        <f>ROUNDDOWN(((Sheet1!M36-Sheet1!K36)/2)+Sheet1!K36,0)</f>
        <v>728</v>
      </c>
      <c r="D22" s="61">
        <f>Sheet1!M36</f>
        <v>1015.5393514295067</v>
      </c>
    </row>
    <row r="23" spans="1:4" s="58" customFormat="1" ht="19.5" customHeight="1">
      <c r="A23" s="64"/>
      <c r="B23" s="64" t="str">
        <f>Sheet1!B37</f>
        <v>Mobile phone LCD for 4G</v>
      </c>
      <c r="C23" s="65">
        <f>ROUNDDOWN(((Sheet1!M37-Sheet1!K37)/2)+Sheet1!K37,0)</f>
        <v>978</v>
      </c>
      <c r="D23" s="61">
        <f>Sheet1!M37</f>
        <v>1363.8061813458032</v>
      </c>
    </row>
    <row r="24" spans="1:4" s="58" customFormat="1" ht="19.5" customHeight="1">
      <c r="A24" s="64"/>
      <c r="B24" s="64" t="str">
        <f>Sheet1!B38</f>
        <v>Mobile phone LCD for F100</v>
      </c>
      <c r="C24" s="65">
        <f>ROUNDDOWN(((Sheet1!M38-Sheet1!K38)/2)+Sheet1!K38,0)</f>
        <v>242</v>
      </c>
      <c r="D24" s="61">
        <f>Sheet1!M38</f>
        <v>337.56903309272855</v>
      </c>
    </row>
    <row r="25" spans="1:4" s="58" customFormat="1" ht="19.5" customHeight="1">
      <c r="A25" s="64"/>
      <c r="B25" s="64" t="str">
        <f>Sheet1!B39</f>
        <v>Mobile phone LCD for J105</v>
      </c>
      <c r="C25" s="65">
        <f>ROUNDDOWN(((Sheet1!M39-Sheet1!K39)/2)+Sheet1!K39,0)</f>
        <v>229</v>
      </c>
      <c r="D25" s="61">
        <f>Sheet1!M39</f>
        <v>320.00569159691372</v>
      </c>
    </row>
    <row r="26" spans="1:4" s="58" customFormat="1" ht="19.5" customHeight="1">
      <c r="A26" s="64"/>
      <c r="B26" s="64" t="str">
        <f>Sheet1!B40</f>
        <v>Mobile phone LCD for C510</v>
      </c>
      <c r="C26" s="65">
        <f>ROUNDDOWN(((Sheet1!M40-Sheet1!K40)/2)+Sheet1!K40,0)</f>
        <v>143</v>
      </c>
      <c r="D26" s="61">
        <f>Sheet1!M40</f>
        <v>200.05841495814823</v>
      </c>
    </row>
    <row r="27" spans="1:4" s="58" customFormat="1" ht="19.5" customHeight="1">
      <c r="A27" s="64"/>
      <c r="B27" s="64" t="str">
        <f>Sheet1!B41</f>
        <v>Mobile phone LCD for R306</v>
      </c>
      <c r="C27" s="65">
        <f>ROUNDDOWN(((Sheet1!M41-Sheet1!K41)/2)+Sheet1!K41,0)</f>
        <v>297</v>
      </c>
      <c r="D27" s="61">
        <f>Sheet1!M41</f>
        <v>414.3396267398644</v>
      </c>
    </row>
    <row r="28" spans="1:4" s="58" customFormat="1" ht="19.5" customHeight="1">
      <c r="A28" s="64"/>
      <c r="B28" s="64" t="str">
        <f>Sheet1!B42</f>
        <v>Mobile phone LCD for Satio</v>
      </c>
      <c r="C28" s="65">
        <f>ROUNDDOWN(((Sheet1!M42-Sheet1!K42)/2)+Sheet1!K42,0)</f>
        <v>1266</v>
      </c>
      <c r="D28" s="61">
        <f>Sheet1!M42</f>
        <v>1765.7591495814825</v>
      </c>
    </row>
    <row r="29" spans="1:4" s="58" customFormat="1" ht="19.5" customHeight="1">
      <c r="A29" s="64"/>
      <c r="B29" s="64" t="str">
        <f>Sheet1!B43</f>
        <v>Mobile phone LCD for g8</v>
      </c>
      <c r="C29" s="65">
        <f>ROUNDDOWN(((Sheet1!M43-Sheet1!K43)/2)+Sheet1!K43,0)</f>
        <v>289</v>
      </c>
      <c r="D29" s="61">
        <f>Sheet1!M43</f>
        <v>403.29739907598787</v>
      </c>
    </row>
    <row r="30" spans="1:4" s="58" customFormat="1" ht="19.5" customHeight="1">
      <c r="A30" s="64"/>
      <c r="B30" s="64">
        <f>Sheet1!B44</f>
        <v>0</v>
      </c>
      <c r="C30" s="65">
        <f>ROUNDDOWN(((Sheet1!M44-Sheet1!K44)/2)+Sheet1!K44,0)</f>
        <v>0</v>
      </c>
      <c r="D30" s="61">
        <f>Sheet1!M44</f>
        <v>0</v>
      </c>
    </row>
    <row r="31" spans="1:4" s="58" customFormat="1" ht="19.5" customHeight="1">
      <c r="A31" s="64"/>
      <c r="B31" s="64" t="str">
        <f>Sheet1!B45</f>
        <v>Mobile phone Touch for 5800</v>
      </c>
      <c r="C31" s="65">
        <f>ROUNDDOWN(((Sheet1!M45-Sheet1!K45)/2)+Sheet1!K45,0)</f>
        <v>212</v>
      </c>
      <c r="D31" s="61">
        <f>Sheet1!M45</f>
        <v>296.92073626916061</v>
      </c>
    </row>
    <row r="32" spans="1:4" s="58" customFormat="1" ht="19.5" customHeight="1">
      <c r="A32" s="64"/>
      <c r="B32" s="64" t="str">
        <f>Sheet1!B46</f>
        <v>Mobile phone Touch for s3650</v>
      </c>
      <c r="C32" s="65">
        <f>ROUNDDOWN(((Sheet1!M46-Sheet1!K46)/2)+Sheet1!K46,0)</f>
        <v>208</v>
      </c>
      <c r="D32" s="61">
        <f>Sheet1!M46</f>
        <v>290.39912243722233</v>
      </c>
    </row>
    <row r="33" spans="1:4" s="58" customFormat="1" ht="19.5" customHeight="1">
      <c r="A33" s="64"/>
      <c r="B33" s="64" t="str">
        <f>Sheet1!B47</f>
        <v>Mobile phone Touch for Satio</v>
      </c>
      <c r="C33" s="65">
        <f>ROUNDDOWN(((Sheet1!M47-Sheet1!K47)/2)+Sheet1!K47,0)</f>
        <v>187</v>
      </c>
      <c r="D33" s="61">
        <f>Sheet1!M47</f>
        <v>261.79355327753098</v>
      </c>
    </row>
    <row r="34" spans="1:4" s="58" customFormat="1" ht="19.5" customHeight="1">
      <c r="A34" s="64"/>
      <c r="B34" s="64">
        <f>Sheet1!B48</f>
        <v>0</v>
      </c>
      <c r="C34" s="65">
        <f>ROUNDDOWN(((Sheet1!M48-Sheet1!K48)/2)+Sheet1!K48,0)</f>
        <v>0</v>
      </c>
      <c r="D34" s="61">
        <f>Sheet1!M48</f>
        <v>0</v>
      </c>
    </row>
    <row r="35" spans="1:4" s="58" customFormat="1" ht="19.5" customHeight="1">
      <c r="A35" s="64"/>
      <c r="B35" s="64" t="str">
        <f>Sheet1!B49</f>
        <v>Mobile phone Flex cable for G705</v>
      </c>
      <c r="C35" s="65">
        <f>ROUNDDOWN(((Sheet1!M49-Sheet1!K49)/2)+Sheet1!K49,0)</f>
        <v>58</v>
      </c>
      <c r="D35" s="61">
        <f>Sheet1!M49</f>
        <v>69.878036731166702</v>
      </c>
    </row>
    <row r="36" spans="1:4" s="58" customFormat="1" ht="19.5" customHeight="1">
      <c r="A36" s="64"/>
      <c r="B36" s="64" t="str">
        <f>Sheet1!B50</f>
        <v>Mobile phone Flex cable for N900</v>
      </c>
      <c r="C36" s="65">
        <f>ROUNDDOWN(((Sheet1!M50-Sheet1!K50)/2)+Sheet1!K50,0)</f>
        <v>312</v>
      </c>
      <c r="D36" s="61">
        <f>Sheet1!M50</f>
        <v>435.31996823567926</v>
      </c>
    </row>
    <row r="37" spans="1:4" s="58" customFormat="1" ht="19.5" customHeight="1">
      <c r="A37" s="64"/>
      <c r="B37" s="64" t="str">
        <f>Sheet1!B51</f>
        <v>Mobile phone Flex cable for W20</v>
      </c>
      <c r="C37" s="65">
        <f>ROUNDDOWN(((Sheet1!M51-Sheet1!K51)/2)+Sheet1!K51,0)</f>
        <v>104</v>
      </c>
      <c r="D37" s="61">
        <f>Sheet1!M51</f>
        <v>145.2652766387655</v>
      </c>
    </row>
    <row r="38" spans="1:4" s="58" customFormat="1" ht="19.5" customHeight="1">
      <c r="A38" s="64"/>
      <c r="B38" s="64" t="str">
        <f>Sheet1!B52</f>
        <v>Mobile phone Flex cable for w100</v>
      </c>
      <c r="C38" s="65">
        <f>ROUNDDOWN(((Sheet1!M52-Sheet1!K52)/2)+Sheet1!K52,0)</f>
        <v>54</v>
      </c>
      <c r="D38" s="61">
        <f>Sheet1!M52</f>
        <v>76.011910655506199</v>
      </c>
    </row>
    <row r="39" spans="1:4" s="58" customFormat="1" ht="19.5" customHeight="1">
      <c r="A39" s="64"/>
      <c r="B39" s="64" t="str">
        <f>Sheet1!B53</f>
        <v>Mobile phone Flex cable for 2G</v>
      </c>
      <c r="C39" s="65">
        <f>ROUNDDOWN(((Sheet1!M53-Sheet1!K53)/2)+Sheet1!K53,0)</f>
        <v>116</v>
      </c>
      <c r="D39" s="61">
        <f>Sheet1!M53</f>
        <v>162.82861813458032</v>
      </c>
    </row>
    <row r="40" spans="1:4" s="58" customFormat="1" ht="19.5" customHeight="1">
      <c r="A40" s="64"/>
      <c r="B40" s="64" t="str">
        <f>Sheet1!B54</f>
        <v>Mobile phone Flex cable for 3G</v>
      </c>
      <c r="C40" s="65">
        <f>ROUNDDOWN(((Sheet1!M54-Sheet1!K54)/2)+Sheet1!K54,0)</f>
        <v>104</v>
      </c>
      <c r="D40" s="61">
        <f>Sheet1!M54</f>
        <v>145.2652766387655</v>
      </c>
    </row>
    <row r="41" spans="1:4" s="58" customFormat="1" ht="19.5" customHeight="1">
      <c r="A41" s="64"/>
      <c r="B41" s="64" t="str">
        <f>Sheet1!B55</f>
        <v>Mobile phone Flex cable for 3GS</v>
      </c>
      <c r="C41" s="65">
        <f>ROUNDDOWN(((Sheet1!M55-Sheet1!K55)/2)+Sheet1!K55,0)</f>
        <v>104</v>
      </c>
      <c r="D41" s="61">
        <f>Sheet1!M55</f>
        <v>145.2652766387655</v>
      </c>
    </row>
    <row r="42" spans="1:4" s="58" customFormat="1" ht="19.5" customHeight="1">
      <c r="A42" s="64"/>
      <c r="B42" s="64" t="str">
        <f>Sheet1!B56</f>
        <v>Mobile phone Flex cable for 4G</v>
      </c>
      <c r="C42" s="65">
        <f>ROUNDDOWN(((Sheet1!M56-Sheet1!K56)/2)+Sheet1!K56,0)</f>
        <v>120</v>
      </c>
      <c r="D42" s="61">
        <f>Sheet1!M56</f>
        <v>168.34973196651859</v>
      </c>
    </row>
    <row r="43" spans="1:4" s="58" customFormat="1" ht="19.5" customHeight="1">
      <c r="A43" s="64"/>
      <c r="B43" s="64" t="str">
        <f>Sheet1!B57</f>
        <v>Mobile phone Flex cable for C7 sim</v>
      </c>
      <c r="C43" s="65">
        <f>ROUNDDOWN(((Sheet1!M57-Sheet1!K57)/2)+Sheet1!K57,0)</f>
        <v>87</v>
      </c>
      <c r="D43" s="61">
        <f>Sheet1!M57</f>
        <v>122.18082131101241</v>
      </c>
    </row>
    <row r="44" spans="1:4" s="58" customFormat="1" ht="19.5" customHeight="1">
      <c r="A44" s="64"/>
      <c r="B44" s="64" t="str">
        <f>Sheet1!B58</f>
        <v>Mobile phone Flex cable for C7</v>
      </c>
      <c r="C44" s="65">
        <f>ROUNDDOWN(((Sheet1!M58-Sheet1!K58)/2)+Sheet1!K58,0)</f>
        <v>374</v>
      </c>
      <c r="D44" s="61">
        <f>Sheet1!M58</f>
        <v>522.13767571475341</v>
      </c>
    </row>
    <row r="45" spans="1:4" ht="19.5" customHeight="1">
      <c r="A45" s="64"/>
      <c r="B45" s="64" t="str">
        <f>Sheet1!B59</f>
        <v>Mobile phone Flex cable for C905</v>
      </c>
      <c r="C45" s="65">
        <f>ROUNDDOWN(((Sheet1!M59-Sheet1!K59)/2)+Sheet1!K59,0)</f>
        <v>35</v>
      </c>
      <c r="D45" s="61">
        <f>Sheet1!M59</f>
        <v>49.666898411783961</v>
      </c>
    </row>
    <row r="46" spans="1:4" ht="19.5" customHeight="1">
      <c r="A46" s="64"/>
      <c r="B46" s="64" t="str">
        <f>Sheet1!B60</f>
        <v>Mobile phone Flex cable for T303</v>
      </c>
      <c r="C46" s="65">
        <f>ROUNDDOWN(((Sheet1!M60-Sheet1!K60)/2)+Sheet1!K60,0)</f>
        <v>45</v>
      </c>
      <c r="D46" s="61">
        <f>Sheet1!M60</f>
        <v>63.465460225241991</v>
      </c>
    </row>
    <row r="47" spans="1:4" ht="19.5" customHeight="1">
      <c r="A47" s="64"/>
      <c r="B47" s="64" t="str">
        <f>Sheet1!B61</f>
        <v>Mobile phone Flex cable for touch dual</v>
      </c>
      <c r="C47" s="65">
        <f>ROUNDDOWN(((Sheet1!M61-Sheet1!K61)/2)+Sheet1!K61,0)</f>
        <v>104</v>
      </c>
      <c r="D47" s="61">
        <f>Sheet1!M61</f>
        <v>145.26427663876549</v>
      </c>
    </row>
    <row r="48" spans="1:4" ht="19.5" customHeight="1">
      <c r="A48" s="64"/>
      <c r="B48" s="64" t="str">
        <f>Sheet1!B62</f>
        <v xml:space="preserve">Mobile phone Flex cable for 3G switch </v>
      </c>
      <c r="C48" s="65">
        <f>ROUNDDOWN(((Sheet1!M62-Sheet1!K62)/2)+Sheet1!K62,0)</f>
        <v>104</v>
      </c>
      <c r="D48" s="61">
        <f>Sheet1!M62</f>
        <v>145.2652766387655</v>
      </c>
    </row>
    <row r="49" spans="1:4" ht="19.5" customHeight="1">
      <c r="A49" s="64"/>
      <c r="B49" s="64" t="str">
        <f>Sheet1!B63</f>
        <v xml:space="preserve">Mobile phone Flex cable for 2G </v>
      </c>
      <c r="C49" s="65">
        <f>ROUNDDOWN(((Sheet1!M63-Sheet1!K63)/2)+Sheet1!K63,0)</f>
        <v>116</v>
      </c>
      <c r="D49" s="61">
        <f>Sheet1!M63</f>
        <v>162.82861813458032</v>
      </c>
    </row>
    <row r="50" spans="1:4" ht="19.5" customHeight="1">
      <c r="A50" s="64"/>
      <c r="B50" s="64" t="str">
        <f>Sheet1!B64</f>
        <v xml:space="preserve">Mobile phone Flex cable for 3GS </v>
      </c>
      <c r="C50" s="65">
        <f>ROUNDDOWN(((Sheet1!M64-Sheet1!K64)/2)+Sheet1!K64,0)</f>
        <v>104</v>
      </c>
      <c r="D50" s="61">
        <f>Sheet1!M64</f>
        <v>145.2652766387655</v>
      </c>
    </row>
    <row r="51" spans="1:4" ht="19.5" customHeight="1">
      <c r="A51" s="64"/>
      <c r="B51" s="64">
        <f>Sheet1!B65</f>
        <v>0</v>
      </c>
      <c r="C51" s="65">
        <f>ROUNDDOWN(((Sheet1!M65-Sheet1!K65)/2)+Sheet1!K65,0)</f>
        <v>0</v>
      </c>
      <c r="D51" s="61">
        <f>Sheet1!M65</f>
        <v>0</v>
      </c>
    </row>
    <row r="52" spans="1:4" ht="19.5" customHeight="1">
      <c r="A52" s="64"/>
      <c r="B52" s="64" t="str">
        <f>Sheet1!B66</f>
        <v>Mobile phone Connect for N97</v>
      </c>
      <c r="C52" s="65">
        <f>ROUNDDOWN(((Sheet1!M66-Sheet1!K66)/2)+Sheet1!K66,0)</f>
        <v>13</v>
      </c>
      <c r="D52" s="61">
        <f>Sheet1!M66</f>
        <v>19.428713831938275</v>
      </c>
    </row>
    <row r="53" spans="1:4" ht="19.5" customHeight="1">
      <c r="A53" s="64"/>
      <c r="B53" s="64" t="str">
        <f>Sheet1!B67</f>
        <v>Mobile phone Connect for C3</v>
      </c>
      <c r="C53" s="65">
        <f>ROUNDDOWN(((Sheet1!M67-Sheet1!K67)/2)+Sheet1!K67,0)</f>
        <v>17</v>
      </c>
      <c r="D53" s="61">
        <f>Sheet1!M67</f>
        <v>24.95022766387655</v>
      </c>
    </row>
    <row r="54" spans="1:4" ht="19.5" customHeight="1">
      <c r="A54" s="64"/>
      <c r="B54" s="64" t="str">
        <f>Sheet1!B68</f>
        <v>Mobile phone Buzzer for 5800</v>
      </c>
      <c r="C54" s="65">
        <f>ROUNDDOWN(((Sheet1!M68-Sheet1!K68)/2)+Sheet1!K68,0)</f>
        <v>24</v>
      </c>
      <c r="D54" s="61">
        <f>Sheet1!M68</f>
        <v>33.731398411783964</v>
      </c>
    </row>
    <row r="55" spans="1:4" ht="19.5" customHeight="1">
      <c r="A55" s="64"/>
      <c r="B55" s="64" t="str">
        <f>Sheet1!B69</f>
        <v>Mobile phone Speaker for 5610</v>
      </c>
      <c r="C55" s="65">
        <f>ROUNDDOWN(((Sheet1!M69-Sheet1!K69)/2)+Sheet1!K69,0)</f>
        <v>51</v>
      </c>
      <c r="D55" s="61">
        <f>Sheet1!M69</f>
        <v>72.264878094140755</v>
      </c>
    </row>
    <row r="56" spans="1:4" ht="19.5" customHeight="1">
      <c r="A56" s="64"/>
      <c r="B56" s="64">
        <f>Sheet1!B70</f>
        <v>0</v>
      </c>
      <c r="C56" s="65">
        <f>ROUNDDOWN(((Sheet1!M70-Sheet1!K70)/2)+Sheet1!K70,0)</f>
        <v>0</v>
      </c>
      <c r="D56" s="61">
        <f>Sheet1!M70</f>
        <v>0</v>
      </c>
    </row>
    <row r="57" spans="1:4" ht="19.5" customHeight="1">
      <c r="A57" s="64"/>
      <c r="B57" s="64">
        <f>Sheet1!B71</f>
        <v>0</v>
      </c>
      <c r="C57" s="65">
        <f>ROUNDDOWN(((Sheet1!M71-Sheet1!K71)/2)+Sheet1!K71,0)</f>
        <v>0</v>
      </c>
      <c r="D57" s="61">
        <f>Sheet1!M71</f>
        <v>0</v>
      </c>
    </row>
    <row r="58" spans="1:4" ht="19.5" customHeight="1">
      <c r="A58" s="64"/>
      <c r="B58" s="64">
        <f>Sheet1!B72</f>
        <v>0</v>
      </c>
      <c r="C58" s="65">
        <f>ROUNDDOWN(((Sheet1!M72-Sheet1!K72)/2)+Sheet1!K72,0)</f>
        <v>0</v>
      </c>
      <c r="D58" s="61">
        <f>Sheet1!M72</f>
        <v>0</v>
      </c>
    </row>
    <row r="59" spans="1:4" ht="19.5" customHeight="1">
      <c r="A59" s="64"/>
      <c r="B59" s="64">
        <f>Sheet1!B73</f>
        <v>0</v>
      </c>
      <c r="C59" s="65">
        <f>ROUNDDOWN(((Sheet1!M73-Sheet1!K73)/2)+Sheet1!K73,0)</f>
        <v>0</v>
      </c>
      <c r="D59" s="61">
        <f>Sheet1!M73</f>
        <v>0</v>
      </c>
    </row>
    <row r="60" spans="1:4" ht="19.5" customHeight="1">
      <c r="A60" s="64"/>
      <c r="B60" s="64">
        <f>Sheet1!B74</f>
        <v>0</v>
      </c>
      <c r="C60" s="65">
        <f>ROUNDDOWN(((Sheet1!M74-Sheet1!K74)/2)+Sheet1!K74,0)</f>
        <v>0</v>
      </c>
      <c r="D60" s="61">
        <f>Sheet1!M74</f>
        <v>0</v>
      </c>
    </row>
    <row r="61" spans="1:4" ht="19.5" customHeight="1">
      <c r="A61" s="64"/>
      <c r="B61" s="64">
        <f>Sheet1!B75</f>
        <v>0</v>
      </c>
      <c r="C61" s="65">
        <f>ROUNDDOWN(((Sheet1!M75-Sheet1!K75)/2)+Sheet1!K75,0)</f>
        <v>0</v>
      </c>
      <c r="D61" s="61">
        <f>Sheet1!M75</f>
        <v>0</v>
      </c>
    </row>
    <row r="62" spans="1:4" ht="19.5" customHeight="1">
      <c r="A62" s="64"/>
      <c r="B62" s="64">
        <f>Sheet1!B76</f>
        <v>0</v>
      </c>
      <c r="C62" s="65">
        <f>ROUNDDOWN(((Sheet1!M76-Sheet1!K76)/2)+Sheet1!K76,0)</f>
        <v>0</v>
      </c>
      <c r="D62" s="61">
        <f>Sheet1!M76</f>
        <v>0</v>
      </c>
    </row>
    <row r="63" spans="1:4" ht="19.5" customHeight="1">
      <c r="A63" s="64"/>
      <c r="B63" s="64">
        <f>Sheet1!B77</f>
        <v>0</v>
      </c>
      <c r="C63" s="65">
        <f>ROUNDDOWN(((Sheet1!M77-Sheet1!K77)/2)+Sheet1!K77,0)</f>
        <v>0</v>
      </c>
      <c r="D63" s="61">
        <f>Sheet1!M77</f>
        <v>0</v>
      </c>
    </row>
    <row r="64" spans="1:4" ht="19.5" customHeight="1">
      <c r="A64" s="64"/>
      <c r="B64" s="64">
        <f>Sheet1!B78</f>
        <v>0</v>
      </c>
      <c r="C64" s="65">
        <f>ROUNDDOWN(((Sheet1!M78-Sheet1!K78)/2)+Sheet1!K78,0)</f>
        <v>0</v>
      </c>
      <c r="D64" s="61">
        <f>Sheet1!M78</f>
        <v>0</v>
      </c>
    </row>
    <row r="65" spans="1:4" ht="19.5" customHeight="1">
      <c r="A65" s="64"/>
      <c r="B65" s="64">
        <f>Sheet1!B80</f>
        <v>0</v>
      </c>
      <c r="C65" s="65">
        <f>ROUNDDOWN(((Sheet1!M80-Sheet1!K80)/2)+Sheet1!K80,0)</f>
        <v>0</v>
      </c>
      <c r="D65" s="61">
        <f>Sheet1!M80</f>
        <v>0</v>
      </c>
    </row>
    <row r="66" spans="1:4" ht="19.5" customHeight="1">
      <c r="A66" s="64"/>
      <c r="B66" s="64">
        <f>Sheet1!B81</f>
        <v>0</v>
      </c>
      <c r="C66" s="65">
        <f>ROUNDDOWN(((Sheet1!M81-Sheet1!K81)/2)+Sheet1!K81,0)</f>
        <v>0</v>
      </c>
      <c r="D66" s="61">
        <f>Sheet1!M81</f>
        <v>0</v>
      </c>
    </row>
    <row r="67" spans="1:4" ht="19.5" customHeight="1">
      <c r="A67" s="64"/>
      <c r="B67" s="64">
        <f>Sheet1!B82</f>
        <v>0</v>
      </c>
      <c r="C67" s="65">
        <f>ROUNDDOWN(((Sheet1!M82-Sheet1!K82)/2)+Sheet1!K82,0)</f>
        <v>0</v>
      </c>
      <c r="D67" s="61">
        <f>Sheet1!M82</f>
        <v>0</v>
      </c>
    </row>
    <row r="68" spans="1:4" ht="19.5" customHeight="1">
      <c r="A68" s="64"/>
      <c r="B68" s="64">
        <f>Sheet1!B83</f>
        <v>0</v>
      </c>
      <c r="C68" s="65">
        <f>ROUNDDOWN(((Sheet1!M83-Sheet1!K83)/2)+Sheet1!K83,0)</f>
        <v>0</v>
      </c>
      <c r="D68" s="61">
        <f>Sheet1!M83</f>
        <v>0</v>
      </c>
    </row>
    <row r="69" spans="1:4" ht="19.5" customHeight="1">
      <c r="A69" s="64"/>
      <c r="B69" s="64">
        <f>Sheet1!B84</f>
        <v>0</v>
      </c>
      <c r="C69" s="65">
        <f>ROUNDDOWN(((Sheet1!M84-Sheet1!K84)/2)+Sheet1!K84,0)</f>
        <v>0</v>
      </c>
      <c r="D69" s="61">
        <f>Sheet1!M84</f>
        <v>0</v>
      </c>
    </row>
    <row r="70" spans="1:4" ht="19.5" customHeight="1">
      <c r="A70" s="64"/>
      <c r="B70" s="64">
        <f>Sheet1!B85</f>
        <v>0</v>
      </c>
      <c r="C70" s="65">
        <f>ROUNDDOWN(((Sheet1!M85-Sheet1!K85)/2)+Sheet1!K85,0)</f>
        <v>0</v>
      </c>
      <c r="D70" s="61">
        <f>Sheet1!M85</f>
        <v>0</v>
      </c>
    </row>
    <row r="71" spans="1:4" ht="19.5" customHeight="1">
      <c r="A71" s="64"/>
      <c r="B71" s="64">
        <f>Sheet1!B86</f>
        <v>0</v>
      </c>
      <c r="C71" s="65">
        <f>ROUNDDOWN(((Sheet1!M86-Sheet1!K86)/2)+Sheet1!K86,0)</f>
        <v>0</v>
      </c>
      <c r="D71" s="61">
        <f>Sheet1!M86</f>
        <v>0</v>
      </c>
    </row>
    <row r="72" spans="1:4" ht="19.5" customHeight="1">
      <c r="A72" s="64"/>
      <c r="B72" s="64">
        <f>Sheet1!B87</f>
        <v>0</v>
      </c>
      <c r="C72" s="65">
        <f>ROUNDDOWN(((Sheet1!M87-Sheet1!K87)/2)+Sheet1!K87,0)</f>
        <v>0</v>
      </c>
      <c r="D72" s="61">
        <f>Sheet1!M87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Print View</vt:lpstr>
      <vt:lpstr>Sheet3</vt:lpstr>
      <vt:lpstr>'Print View'!Print_Area</vt:lpstr>
      <vt:lpstr>'Print View'!Print_Titles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VAALY MEDICAL CENTRE</dc:creator>
  <cp:lastModifiedBy>najah</cp:lastModifiedBy>
  <cp:lastPrinted>2011-05-29T18:00:05Z</cp:lastPrinted>
  <dcterms:created xsi:type="dcterms:W3CDTF">1999-09-17T09:53:03Z</dcterms:created>
  <dcterms:modified xsi:type="dcterms:W3CDTF">2011-09-27T09:14:13Z</dcterms:modified>
</cp:coreProperties>
</file>