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825a5f7f74bed9/Desktop/"/>
    </mc:Choice>
  </mc:AlternateContent>
  <xr:revisionPtr revIDLastSave="195" documentId="11_442026FFC380CC80CE3696721EB950C606F20F59" xr6:coauthVersionLast="47" xr6:coauthVersionMax="47" xr10:uidLastSave="{7320AF72-7E66-41F7-AA86-499B12233979}"/>
  <bookViews>
    <workbookView xWindow="-108" yWindow="-108" windowWidth="23256" windowHeight="13896" xr2:uid="{00000000-000D-0000-FFFF-FFFF00000000}"/>
  </bookViews>
  <sheets>
    <sheet name="Cover Sheet" sheetId="1" r:id="rId1"/>
    <sheet name="DCF-Valuation" sheetId="2" r:id="rId2"/>
    <sheet name="Comps - Selection" sheetId="3" r:id="rId3"/>
    <sheet name="Precedents - Selection" sheetId="4" r:id="rId4"/>
    <sheet name="Precedents - Dataset" sheetId="5" r:id="rId5"/>
  </sheets>
  <definedNames>
    <definedName name="_bdm.3C0A5DFB33C143A7B0202F03660F87C5.edm">#REF!</definedName>
    <definedName name="_bdm.41B7446C4C634C0CB571A940C585DD1B.edm">#REF!</definedName>
    <definedName name="_bdm.81B7163CBAB1482A99AEE9197FE3F766.edm" localSheetId="2">'Comps - Selection'!$B$3:$G$25</definedName>
    <definedName name="COMPARANA_RWIdentifier">#REF!</definedName>
    <definedName name="Exit_Multiple">#REF!</definedName>
    <definedName name="Identifier_1">#REF!</definedName>
    <definedName name="Identifier_2">#REF!</definedName>
    <definedName name="Rev_MP" localSheetId="0">#REF!</definedName>
    <definedName name="Rev_MP">#REF!</definedName>
    <definedName name="Rev_TV">#REF!</definedName>
    <definedName name="SpreadsheetBuilder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5" l="1"/>
  <c r="N19" i="5"/>
  <c r="M19" i="5"/>
  <c r="K19" i="5"/>
  <c r="Q16" i="5"/>
  <c r="P16" i="5"/>
  <c r="Q15" i="5"/>
  <c r="P15" i="5"/>
  <c r="F17" i="4" s="1"/>
  <c r="Q14" i="5"/>
  <c r="P14" i="5"/>
  <c r="Q13" i="5"/>
  <c r="J13" i="4" s="1"/>
  <c r="P13" i="5"/>
  <c r="F13" i="4" s="1"/>
  <c r="Q12" i="5"/>
  <c r="J16" i="4" s="1"/>
  <c r="P12" i="5"/>
  <c r="F16" i="4" s="1"/>
  <c r="Q11" i="5"/>
  <c r="J12" i="4" s="1"/>
  <c r="J21" i="4" s="1"/>
  <c r="J23" i="4" s="1"/>
  <c r="J24" i="4" s="1"/>
  <c r="J28" i="4" s="1"/>
  <c r="J30" i="4" s="1"/>
  <c r="P11" i="5"/>
  <c r="Q10" i="5"/>
  <c r="Q19" i="5" s="1"/>
  <c r="P10" i="5"/>
  <c r="R18" i="4"/>
  <c r="J18" i="4"/>
  <c r="F18" i="4"/>
  <c r="B18" i="4"/>
  <c r="R17" i="4"/>
  <c r="J17" i="4"/>
  <c r="B17" i="4"/>
  <c r="R16" i="4"/>
  <c r="B16" i="4"/>
  <c r="R15" i="4"/>
  <c r="J15" i="4"/>
  <c r="F15" i="4"/>
  <c r="B15" i="4"/>
  <c r="R14" i="4"/>
  <c r="J14" i="4"/>
  <c r="F14" i="4"/>
  <c r="B14" i="4"/>
  <c r="R13" i="4"/>
  <c r="B13" i="4"/>
  <c r="R12" i="4"/>
  <c r="F12" i="4"/>
  <c r="B12" i="4"/>
  <c r="R11" i="4"/>
  <c r="J11" i="4"/>
  <c r="F11" i="4"/>
  <c r="B11" i="4"/>
  <c r="R9" i="4"/>
  <c r="F23" i="3"/>
  <c r="F27" i="3" s="1"/>
  <c r="F29" i="3" s="1"/>
  <c r="F35" i="3" s="1"/>
  <c r="F37" i="3" s="1"/>
  <c r="D23" i="3"/>
  <c r="D27" i="3" s="1"/>
  <c r="D29" i="3" s="1"/>
  <c r="D35" i="3" s="1"/>
  <c r="D37" i="3" s="1"/>
  <c r="D21" i="2"/>
  <c r="L6" i="2"/>
  <c r="K6" i="2"/>
  <c r="J6" i="2"/>
  <c r="L7" i="2" l="1"/>
  <c r="I11" i="2" s="1"/>
  <c r="F21" i="4"/>
  <c r="F23" i="4" s="1"/>
  <c r="F24" i="4" s="1"/>
  <c r="F28" i="4" s="1"/>
  <c r="F30" i="4" s="1"/>
  <c r="I12" i="2"/>
  <c r="J11" i="2"/>
  <c r="I13" i="2" l="1"/>
  <c r="J12" i="2"/>
  <c r="I14" i="2" l="1"/>
  <c r="J13" i="2"/>
  <c r="I15" i="2" l="1"/>
  <c r="J14" i="2"/>
  <c r="J15" i="2" l="1"/>
  <c r="I16" i="2"/>
  <c r="I17" i="2" l="1"/>
  <c r="J16" i="2"/>
  <c r="I18" i="2" l="1"/>
  <c r="J17" i="2"/>
  <c r="I19" i="2" l="1"/>
  <c r="J18" i="2"/>
  <c r="J19" i="2" l="1"/>
  <c r="I20" i="2"/>
  <c r="J23" i="2" l="1"/>
  <c r="J24" i="2" s="1"/>
  <c r="J20" i="2"/>
  <c r="D18" i="2" l="1"/>
  <c r="D25" i="2" s="1"/>
  <c r="D30" i="2" l="1"/>
  <c r="D29" i="2"/>
</calcChain>
</file>

<file path=xl/sharedStrings.xml><?xml version="1.0" encoding="utf-8"?>
<sst xmlns="http://schemas.openxmlformats.org/spreadsheetml/2006/main" count="275" uniqueCount="179">
  <si>
    <t>Case Study Round | M&amp;A Rainmaker</t>
  </si>
  <si>
    <t>Bikaji Foods International Ltd. Valuation Model</t>
  </si>
  <si>
    <t>FAC Bulls | IIT Kanpur</t>
  </si>
  <si>
    <t>Summary</t>
  </si>
  <si>
    <r>
      <rPr>
        <sz val="10"/>
        <rFont val="Arial"/>
      </rPr>
      <t xml:space="preserve">In this </t>
    </r>
    <r>
      <rPr>
        <b/>
        <sz val="10"/>
        <rFont val="Arial"/>
      </rPr>
      <t>Excel</t>
    </r>
    <r>
      <rPr>
        <sz val="10"/>
        <rFont val="Arial"/>
      </rPr>
      <t xml:space="preserve"> model sheet we have used </t>
    </r>
    <r>
      <rPr>
        <b/>
        <sz val="10"/>
        <rFont val="Arial"/>
      </rPr>
      <t>Discounted Cash Flow (DCF)</t>
    </r>
    <r>
      <rPr>
        <sz val="10"/>
        <rFont val="Arial"/>
      </rPr>
      <t xml:space="preserve"> , </t>
    </r>
    <r>
      <rPr>
        <b/>
        <sz val="10"/>
        <rFont val="Arial"/>
      </rPr>
      <t xml:space="preserve">Comparable Companies </t>
    </r>
  </si>
  <si>
    <r>
      <rPr>
        <sz val="10"/>
        <rFont val="Arial"/>
      </rPr>
      <t xml:space="preserve">and </t>
    </r>
    <r>
      <rPr>
        <b/>
        <sz val="10"/>
        <rFont val="Arial"/>
      </rPr>
      <t>Precedent Transactions</t>
    </r>
    <r>
      <rPr>
        <sz val="10"/>
        <rFont val="Arial"/>
      </rPr>
      <t xml:space="preserve"> valuation methods to determine the Fair Value Share price for </t>
    </r>
  </si>
  <si>
    <t>Bikaji Foods International Ltd. .</t>
  </si>
  <si>
    <t>SHEET</t>
  </si>
  <si>
    <t>Discounted Cash Flow (DCF) Valuation</t>
  </si>
  <si>
    <t>Trading Comparables Valuation</t>
  </si>
  <si>
    <t>Comps - Selection</t>
  </si>
  <si>
    <t>Precedent Transactions Valuation</t>
  </si>
  <si>
    <t>Precedents - Selection</t>
  </si>
  <si>
    <t>Precedents - Dataset</t>
  </si>
  <si>
    <t>Discounted Cash Flow Analysis (DCF) Model</t>
  </si>
  <si>
    <t>Free Cash Flow(FCF) Estimate</t>
  </si>
  <si>
    <t>2021-22</t>
  </si>
  <si>
    <t>2022-23</t>
  </si>
  <si>
    <t>2023-24</t>
  </si>
  <si>
    <t>Net Cash from operating activities</t>
  </si>
  <si>
    <t>Capital Expenditure</t>
  </si>
  <si>
    <t>Free Cash Flow</t>
  </si>
  <si>
    <t>Unit to be considered is Cr ₹, unless specified</t>
  </si>
  <si>
    <t>Free cash flow(FCF) with Latest Data</t>
  </si>
  <si>
    <t>Inputs Considered</t>
  </si>
  <si>
    <t>Number of years considered</t>
  </si>
  <si>
    <t>Sr. no</t>
  </si>
  <si>
    <t>Year</t>
  </si>
  <si>
    <t>Cash Flow</t>
  </si>
  <si>
    <t>PV of Cash Flow</t>
  </si>
  <si>
    <t>FCF growth rate for first 5 years</t>
  </si>
  <si>
    <t>2024-25</t>
  </si>
  <si>
    <t>FCF growth rate for last 5 years</t>
  </si>
  <si>
    <t>2025-26</t>
  </si>
  <si>
    <t>Terminal Growth Rate</t>
  </si>
  <si>
    <t>2026-27</t>
  </si>
  <si>
    <t>Discount Rate</t>
  </si>
  <si>
    <t>2027-28</t>
  </si>
  <si>
    <t>2028-29</t>
  </si>
  <si>
    <t>2029-30</t>
  </si>
  <si>
    <t>Intrinsic Value Calculation</t>
  </si>
  <si>
    <t>2030-31</t>
  </si>
  <si>
    <t>Total PV of cash flow</t>
  </si>
  <si>
    <t>2031-32</t>
  </si>
  <si>
    <t>Total debt</t>
  </si>
  <si>
    <t>2032-33</t>
  </si>
  <si>
    <t>Cash and Cash Balance</t>
  </si>
  <si>
    <t>2033-34</t>
  </si>
  <si>
    <t>Net debt</t>
  </si>
  <si>
    <t>Share Capital</t>
  </si>
  <si>
    <t>Terminal Year</t>
  </si>
  <si>
    <t>Face Value(INR)</t>
  </si>
  <si>
    <t>Terminal Value</t>
  </si>
  <si>
    <t>Number of shares(in crores)</t>
  </si>
  <si>
    <t>PV of terminal value</t>
  </si>
  <si>
    <t>Share price(INR)</t>
  </si>
  <si>
    <t>Intrinsic Value Band</t>
  </si>
  <si>
    <t>Model Error percentage</t>
  </si>
  <si>
    <t>Lower Bound</t>
  </si>
  <si>
    <t>Upper Bound</t>
  </si>
  <si>
    <t>Bikaji Foods International Ltd. (Trading Comparables - Selection)</t>
  </si>
  <si>
    <t>Company Name</t>
  </si>
  <si>
    <t>EV/Revenue</t>
  </si>
  <si>
    <t>Yes/No</t>
  </si>
  <si>
    <t>EV/EBITDA</t>
  </si>
  <si>
    <t>Notes and Rationales</t>
  </si>
  <si>
    <t>Incl.?*</t>
  </si>
  <si>
    <t>* Note: "Incl.?" column is to indicate whether a precedent should be included in the valuation [0 - No; 1 - Yes]</t>
  </si>
  <si>
    <t>Comparable Companies</t>
  </si>
  <si>
    <t>Nestle India</t>
  </si>
  <si>
    <t>Included . Operates in the FMCG sector with a strong focus on packaged foods, relevant to Bikaji Foods.</t>
  </si>
  <si>
    <t>Godrej Consumer</t>
  </si>
  <si>
    <t>Excluded . EV/EBITDA multiple is an extreme outlier due to likely one-off factors.</t>
  </si>
  <si>
    <t>Britannia Inds.</t>
  </si>
  <si>
    <t>Included . Closely aligned with Bikaji’s industry (snacks and packaged foods).</t>
  </si>
  <si>
    <t>Dabur India</t>
  </si>
  <si>
    <t>Included . A diversified FMCG player with product lines relevant to Bikaji Foods.</t>
  </si>
  <si>
    <t>Hindustan Unilever Ltd.</t>
  </si>
  <si>
    <t>Included . Operates in the FMCG sector with synergies in packaged and processed food products.</t>
  </si>
  <si>
    <t>Colgate-Palmoliv</t>
  </si>
  <si>
    <t>Excluded . Primarily a personal care company, not directly comparable to Bikaji’s food products.</t>
  </si>
  <si>
    <t>Varun Beverages</t>
  </si>
  <si>
    <t>Excluded . Operates in the beverage industry, which differs significantly from Bikaji’s focus.</t>
  </si>
  <si>
    <t>P &amp; G Hygiene</t>
  </si>
  <si>
    <t>Excluded . Focus on personal care and health products, not directly relevant to food/snacks.</t>
  </si>
  <si>
    <t>Zydus Wellness</t>
  </si>
  <si>
    <t>Included . Relevant due to its focus on health-focused FMCG products.</t>
  </si>
  <si>
    <t>Hatsun Agro</t>
  </si>
  <si>
    <t>Excluded . Too high EV/EBITDA multiple for valuation .</t>
  </si>
  <si>
    <t>Bajaj Consumer</t>
  </si>
  <si>
    <t>Excluded . Primarily a personal care company, not aligned with Bikaji Foods’ market segment.</t>
  </si>
  <si>
    <t>Vadilal Inds.</t>
  </si>
  <si>
    <t>Excluded . Primarily a frozen dessert player with limited relevance to Bikaji Foods’ broader product portfolio.</t>
  </si>
  <si>
    <t>Average</t>
  </si>
  <si>
    <t>Bikaji Foods International Ltd.</t>
  </si>
  <si>
    <t>Selected Industry Multiple</t>
  </si>
  <si>
    <t>Bikaji Foods (Revenue/EBITDA)</t>
  </si>
  <si>
    <t>Total Enterprise Value</t>
  </si>
  <si>
    <t>- Debt</t>
  </si>
  <si>
    <t>- Preferred &amp; Other</t>
  </si>
  <si>
    <t>+ Cash</t>
  </si>
  <si>
    <t>Equity Value</t>
  </si>
  <si>
    <t>Shares Outstanding (crore)</t>
  </si>
  <si>
    <t>Fair Value Share Price (INR)</t>
  </si>
  <si>
    <t>Bikaji Foods International Ltd. (Precedent Transactions - Selection)</t>
  </si>
  <si>
    <t/>
  </si>
  <si>
    <t>Target</t>
  </si>
  <si>
    <t>LTM</t>
  </si>
  <si>
    <t>Relevance to Target Valuation</t>
  </si>
  <si>
    <t>Description of Company</t>
  </si>
  <si>
    <t>(all figures presented in INR crores , except per share figures or where noted)</t>
  </si>
  <si>
    <t>* Note: "Incl.?" column is to indicate whether a precedent is being included in the valuation [0 - No; 1 - Yes]</t>
  </si>
  <si>
    <t>Included – Operates in the spices and ethnic food category, overlapping with Bikaji’s focus on traditional food products.</t>
  </si>
  <si>
    <t>A leading Indian manufacturer of spices and blended masalas catering to the ethnic food segment.</t>
  </si>
  <si>
    <t>Included – Primarily a healthcare and nutrition company with some relevance to packed food industry.</t>
  </si>
  <si>
    <t>A healthcare and nutrition company known for products like Horlicks and Boost.</t>
  </si>
  <si>
    <t>Include – Directly operates in the packaged snacks industry, making it highly relevant to Bikaji Foods.</t>
  </si>
  <si>
    <t>An Indian packaged snacks company offering products like chips, namkeen, and extruded snacks.</t>
  </si>
  <si>
    <t>Excluded – Cement manufacturing is unrelated to food or snack products, offering no synergy with Bikaji Foods.</t>
  </si>
  <si>
    <t>A major Indian cement manufacturer catering to the infrastructure sector.</t>
  </si>
  <si>
    <t>Excluded – Focuses on personal care and grooming products, which have no relevance to Bikaji’s business.</t>
  </si>
  <si>
    <t>A premium personal care brand focusing on men’s grooming products like beard oils and shampoos.</t>
  </si>
  <si>
    <t>Included – Operates in condiments and baby food with some relevance with Bikaji’s food business.</t>
  </si>
  <si>
    <t>A food and condiments company known for products like ketchup and baby food.</t>
  </si>
  <si>
    <t>Excluded – A skincare-focused company, entirely unrelated to the food or snacks sector.</t>
  </si>
  <si>
    <t>A Germany-based skincare brand offering moisturizing creams and lotions.</t>
  </si>
  <si>
    <t>Included – Operates in the spices market, providing product synergy with Bikaji’s ethnic food focus.</t>
  </si>
  <si>
    <t>An Indian company specializing in spices and condiments, known for its high-quality masalas.</t>
  </si>
  <si>
    <t>Revenue / EBITDA</t>
  </si>
  <si>
    <t>Implied Enterprise Value</t>
  </si>
  <si>
    <t>- Preferred Equity &amp; Other</t>
  </si>
  <si>
    <t>Shares Outstanding (crores)</t>
  </si>
  <si>
    <t>Bikaji Foods International Ltd. (Precedent Transactions - Dataset)</t>
  </si>
  <si>
    <t>Buyer</t>
  </si>
  <si>
    <t>Transaction</t>
  </si>
  <si>
    <t>EV/LTM</t>
  </si>
  <si>
    <t>Company</t>
  </si>
  <si>
    <t>Type</t>
  </si>
  <si>
    <t>Date</t>
  </si>
  <si>
    <t>Rationale</t>
  </si>
  <si>
    <t>Revenue</t>
  </si>
  <si>
    <t>EBITDA</t>
  </si>
  <si>
    <t>Badshah Masala</t>
  </si>
  <si>
    <t>Spices Business</t>
  </si>
  <si>
    <t>Dabur India Ltd.</t>
  </si>
  <si>
    <t>FMCG</t>
  </si>
  <si>
    <t>The acquisition was part of Dabur's plan to expand its food business and enter the branded spices and seasoning market .</t>
  </si>
  <si>
    <t>Sunrise Foods</t>
  </si>
  <si>
    <t>ITC Ltd.</t>
  </si>
  <si>
    <t>ITC's acquisition of Sunrise Foods was to scale up its spices business and compete with rivals in the food business . The acquisition would expand ITC's footprint across the country .</t>
  </si>
  <si>
    <t>GlaxoSmithKline Consumer Healthcare</t>
  </si>
  <si>
    <t>Health Food Drinks</t>
  </si>
  <si>
    <r>
      <rPr>
        <sz val="9"/>
        <rFont val="Arial"/>
      </rPr>
      <t>The merger was in line with HUL's strategy </t>
    </r>
    <r>
      <rPr>
        <sz val="9"/>
        <rFont val="Arial"/>
      </rPr>
      <t>to build a sustainable and profitable Foods and Refreshment (F&amp;R) business in India by leveraging the megatrend of health and wellness</t>
    </r>
    <r>
      <rPr>
        <sz val="9"/>
        <rFont val="Arial"/>
      </rPr>
      <t>.</t>
    </r>
  </si>
  <si>
    <t>Heinz India Pvt. Ltd.</t>
  </si>
  <si>
    <t>Food and Condiments</t>
  </si>
  <si>
    <t>Zydus Wellness Ltd.</t>
  </si>
  <si>
    <t>FMGC</t>
  </si>
  <si>
    <t>This acquisition was aimed at expanding Zydus’s consumer wellness portfolio with established brands like Complan and Nycil.</t>
  </si>
  <si>
    <t>DFM Foods</t>
  </si>
  <si>
    <t>Packaged Snacks</t>
  </si>
  <si>
    <t>AI Global Investments (Cyprus)</t>
  </si>
  <si>
    <t>This transaction helped DFM Foods expand its operational efficiency and product reach under a global investment partner.</t>
  </si>
  <si>
    <t>The Man Company</t>
  </si>
  <si>
    <t>Men's Grooming Products</t>
  </si>
  <si>
    <t>Emami Ltd.</t>
  </si>
  <si>
    <t>Emami aimed to capture a growing share of the male grooming market through this acquisition.</t>
  </si>
  <si>
    <t>Crème 21 GmBH</t>
  </si>
  <si>
    <t>Skincare Products</t>
  </si>
  <si>
    <t>The acquisition enhanced Emami’s international skincare portfolio and its presence in Europe and the Middle East.</t>
  </si>
  <si>
    <t>Emami Cement Ltd.</t>
  </si>
  <si>
    <t>Cement Manufacturing</t>
  </si>
  <si>
    <t>Nuvoco Vistas Corp. Ltd.</t>
  </si>
  <si>
    <t>Cement</t>
  </si>
  <si>
    <t>This deal aligned with Nuvoco’s goal of becoming one of India’s leading cement players through capacity expansion.</t>
  </si>
  <si>
    <t xml:space="preserve"> Average</t>
  </si>
  <si>
    <t>Total Enterprise Value (INR , crores)</t>
  </si>
  <si>
    <t>Equity Value (INR , crores)</t>
  </si>
  <si>
    <t>(All figures in INR crores , except per share or where otherwise noted)</t>
  </si>
  <si>
    <t>Impl.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</si>
</sst>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;\(#,##0\);\-"/>
    <numFmt numFmtId="165" formatCode="0.0\x"/>
    <numFmt numFmtId="166" formatCode="&quot;Yes&quot;;&quot;No&quot;;&quot;No&quot;"/>
    <numFmt numFmtId="167" formatCode="#,##0.0\x_);\(#,##0.0\x\)"/>
    <numFmt numFmtId="168" formatCode="0.0\x;\(0.0\x\)"/>
    <numFmt numFmtId="169" formatCode="[$-1009]mmmm\ d\,\ yyyy"/>
    <numFmt numFmtId="170" formatCode="&quot;$&quot;#,##0.00"/>
    <numFmt numFmtId="171" formatCode="0.0\x;&quot;N/A&quot;"/>
    <numFmt numFmtId="172" formatCode="&quot;$&quot;#,##0.00_);\(&quot;$&quot;#,##0.00\);\-_)"/>
    <numFmt numFmtId="173" formatCode="[$$-1009]#,##0.00"/>
    <numFmt numFmtId="174" formatCode="_(* #,##0_);_(* \(#,##0\);_(* &quot;-&quot;??_);_(@_)"/>
    <numFmt numFmtId="175" formatCode="_(* #,##0.00_);_(* \(#,##0.00\);_(* &quot;-&quot;??_);_(@_)"/>
    <numFmt numFmtId="176" formatCode="_-* #,##0.00_-;\-* #,##0.00_-;_-* &quot;-&quot;??_-;_-@"/>
  </numFmts>
  <fonts count="55">
    <font>
      <sz val="11"/>
      <name val="Calibri"/>
      <scheme val="minor"/>
    </font>
    <font>
      <b/>
      <sz val="9"/>
      <name val="Arial"/>
    </font>
    <font>
      <sz val="9"/>
      <name val="Arial"/>
    </font>
    <font>
      <sz val="10"/>
      <name val="Arial"/>
    </font>
    <font>
      <b/>
      <sz val="11"/>
      <name val="Arial"/>
    </font>
    <font>
      <b/>
      <sz val="11"/>
      <name val="Timeless"/>
    </font>
    <font>
      <b/>
      <sz val="16"/>
      <color rgb="FF000000"/>
      <name val="Arial"/>
    </font>
    <font>
      <sz val="11"/>
      <name val="Calibri"/>
    </font>
    <font>
      <sz val="11"/>
      <name val="Calibri"/>
    </font>
    <font>
      <b/>
      <sz val="8"/>
      <color rgb="FFFFFFFF"/>
      <name val="Arial"/>
    </font>
    <font>
      <sz val="8"/>
      <name val="Arial"/>
    </font>
    <font>
      <sz val="8"/>
      <color rgb="FFFF0000"/>
      <name val="Arial"/>
    </font>
    <font>
      <b/>
      <sz val="8"/>
      <name val="Arial"/>
    </font>
    <font>
      <u/>
      <sz val="8"/>
      <name val="Arial"/>
    </font>
    <font>
      <sz val="8"/>
      <name val="Calibri"/>
    </font>
    <font>
      <b/>
      <i/>
      <sz val="8"/>
      <color rgb="FFF2F2F2"/>
      <name val="Arial"/>
    </font>
    <font>
      <sz val="8"/>
      <color rgb="FFF2F2F2"/>
      <name val="Arial"/>
    </font>
    <font>
      <sz val="8"/>
      <color rgb="FF0000FF"/>
      <name val="Arial"/>
    </font>
    <font>
      <b/>
      <sz val="14"/>
      <name val="Aptos narrow"/>
    </font>
    <font>
      <sz val="11"/>
      <name val="Aptos narrow"/>
    </font>
    <font>
      <b/>
      <sz val="11"/>
      <color rgb="FF0E2841"/>
      <name val="Calibri"/>
    </font>
    <font>
      <sz val="11"/>
      <color rgb="FF000000"/>
      <name val="Aptos Narrow"/>
    </font>
    <font>
      <sz val="11"/>
      <name val="Arial"/>
    </font>
    <font>
      <b/>
      <sz val="11"/>
      <name val="Aptos narrow"/>
    </font>
    <font>
      <b/>
      <sz val="10"/>
      <color rgb="FFFFFFFF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b/>
      <u/>
      <sz val="8"/>
      <color rgb="FFFFFFFF"/>
      <name val="Arial"/>
    </font>
    <font>
      <b/>
      <u/>
      <sz val="8"/>
      <color rgb="FFFFFFFF"/>
      <name val="Arial"/>
    </font>
    <font>
      <b/>
      <u/>
      <sz val="10"/>
      <color rgb="FFFFFFFF"/>
      <name val="Arial"/>
    </font>
    <font>
      <b/>
      <u/>
      <sz val="8"/>
      <color rgb="FFFFFFFF"/>
      <name val="Arial"/>
    </font>
    <font>
      <b/>
      <u/>
      <sz val="8"/>
      <color rgb="FFFFFFFF"/>
      <name val="Arial"/>
    </font>
    <font>
      <b/>
      <u/>
      <sz val="8"/>
      <color rgb="FFFFFFFF"/>
      <name val="Arial"/>
    </font>
    <font>
      <i/>
      <sz val="8"/>
      <name val="Arial"/>
    </font>
    <font>
      <b/>
      <i/>
      <sz val="8"/>
      <name val="Arial"/>
    </font>
    <font>
      <b/>
      <sz val="10"/>
      <name val="Arial"/>
    </font>
    <font>
      <b/>
      <u/>
      <sz val="8"/>
      <name val="Arial"/>
    </font>
    <font>
      <sz val="8"/>
      <color rgb="FFC55A11"/>
      <name val="Arial"/>
    </font>
    <font>
      <b/>
      <u/>
      <sz val="8"/>
      <name val="Arial"/>
    </font>
    <font>
      <b/>
      <u/>
      <sz val="8"/>
      <name val="Arial"/>
    </font>
    <font>
      <b/>
      <u/>
      <sz val="8"/>
      <name val="Arial"/>
    </font>
    <font>
      <b/>
      <u/>
      <sz val="8"/>
      <name val="Arial"/>
    </font>
    <font>
      <b/>
      <sz val="8"/>
      <color rgb="FFFF0000"/>
      <name val="Arial"/>
    </font>
    <font>
      <sz val="9"/>
      <color theme="9" tint="0.39997558519241921"/>
      <name val="Arial"/>
      <family val="2"/>
    </font>
    <font>
      <b/>
      <sz val="11"/>
      <name val="Aptos narrow"/>
      <family val="2"/>
    </font>
    <font>
      <b/>
      <sz val="8"/>
      <name val="Arial"/>
      <family val="2"/>
    </font>
    <font>
      <b/>
      <sz val="10"/>
      <color theme="2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b/>
      <sz val="14"/>
      <color theme="2"/>
      <name val="Arial"/>
      <family val="2"/>
    </font>
    <font>
      <b/>
      <sz val="14"/>
      <color rgb="FF000000"/>
      <name val="Arial"/>
      <family val="2"/>
    </font>
    <font>
      <sz val="14"/>
      <name val="Calibri"/>
      <family val="2"/>
    </font>
    <font>
      <b/>
      <sz val="8"/>
      <color theme="2"/>
      <name val="Arial"/>
      <family val="2"/>
    </font>
    <font>
      <sz val="11"/>
      <color theme="2"/>
      <name val="Calibri"/>
      <family val="2"/>
    </font>
    <font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222A35"/>
        <bgColor rgb="FF222A35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3F3F3F"/>
        <bgColor rgb="FF3F3F3F"/>
      </patternFill>
    </fill>
    <fill>
      <patternFill patternType="solid">
        <fgColor rgb="FFD9E1F2"/>
        <bgColor rgb="FFD9E1F2"/>
      </patternFill>
    </fill>
    <fill>
      <patternFill patternType="solid">
        <fgColor rgb="FFD7C3B7"/>
        <bgColor rgb="FFD7C3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theme="9" tint="0.39997558519241921"/>
        <bgColor rgb="FF8496B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4.9989318521683403E-2"/>
        <bgColor rgb="FF222A35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1"/>
        <bgColor rgb="FF222A3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rgb="FF222A3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2"/>
        <bgColor rgb="FF3F3F3F"/>
      </patternFill>
    </fill>
    <fill>
      <patternFill patternType="solid">
        <fgColor theme="0"/>
        <bgColor rgb="FF3F3F3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7F7F7F"/>
      </patternFill>
    </fill>
    <fill>
      <patternFill patternType="solid">
        <fgColor theme="7" tint="-0.249977111117893"/>
        <bgColor rgb="FF222A35"/>
      </patternFill>
    </fill>
    <fill>
      <patternFill patternType="solid">
        <fgColor theme="0"/>
        <bgColor rgb="FFC00000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F7CAAC"/>
      </left>
      <right/>
      <top style="thin">
        <color rgb="FFF7CAAC"/>
      </top>
      <bottom/>
      <diagonal/>
    </border>
    <border>
      <left/>
      <right/>
      <top style="thin">
        <color rgb="FFF7CAAC"/>
      </top>
      <bottom/>
      <diagonal/>
    </border>
    <border>
      <left/>
      <right style="thin">
        <color rgb="FFF7CAAC"/>
      </right>
      <top style="thin">
        <color rgb="FFF7CAAC"/>
      </top>
      <bottom/>
      <diagonal/>
    </border>
    <border>
      <left style="thin">
        <color rgb="FFF7CAAC"/>
      </left>
      <right/>
      <top/>
      <bottom/>
      <diagonal/>
    </border>
    <border>
      <left/>
      <right style="thin">
        <color rgb="FFF7CAAC"/>
      </right>
      <top/>
      <bottom/>
      <diagonal/>
    </border>
    <border>
      <left/>
      <right style="thin">
        <color rgb="FFF7CAAC"/>
      </right>
      <top/>
      <bottom/>
      <diagonal/>
    </border>
    <border>
      <left style="thin">
        <color rgb="FFF7CAAC"/>
      </left>
      <right/>
      <top/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F7CAAC"/>
      </right>
      <top style="hair">
        <color rgb="FF000000"/>
      </top>
      <bottom/>
      <diagonal/>
    </border>
    <border>
      <left style="thin">
        <color rgb="FFF7CAAC"/>
      </left>
      <right/>
      <top/>
      <bottom style="thin">
        <color rgb="FFF7CAAC"/>
      </bottom>
      <diagonal/>
    </border>
    <border>
      <left/>
      <right/>
      <top/>
      <bottom style="thin">
        <color rgb="FFF7CAAC"/>
      </bottom>
      <diagonal/>
    </border>
    <border>
      <left/>
      <right style="thin">
        <color rgb="FFF7CAAC"/>
      </right>
      <top/>
      <bottom style="thin">
        <color rgb="FFF7CAA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D965"/>
      </right>
      <top/>
      <bottom/>
      <diagonal/>
    </border>
    <border>
      <left style="thin">
        <color rgb="FFFFD965"/>
      </left>
      <right/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FFD965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D96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FFD965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D965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D965"/>
      </left>
      <right style="thin">
        <color rgb="FF000000"/>
      </right>
      <top style="hair">
        <color rgb="FF000000"/>
      </top>
      <bottom/>
      <diagonal/>
    </border>
    <border>
      <left style="thin">
        <color rgb="FFFFD965"/>
      </left>
      <right style="thin">
        <color rgb="FF000000"/>
      </right>
      <top style="hair">
        <color rgb="FF000000"/>
      </top>
      <bottom/>
      <diagonal/>
    </border>
    <border>
      <left style="thin">
        <color rgb="FFFFD96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D965"/>
      </left>
      <right/>
      <top/>
      <bottom style="thin">
        <color rgb="FFFFD965"/>
      </bottom>
      <diagonal/>
    </border>
    <border>
      <left/>
      <right/>
      <top/>
      <bottom style="thin">
        <color rgb="FFFFD965"/>
      </bottom>
      <diagonal/>
    </border>
    <border>
      <left/>
      <right style="thin">
        <color rgb="FFFFD965"/>
      </right>
      <top/>
      <bottom style="thin">
        <color rgb="FFFFD965"/>
      </bottom>
      <diagonal/>
    </border>
    <border>
      <left/>
      <right style="thin">
        <color rgb="FFFFD965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thin">
        <color rgb="FFFFD965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D965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thin">
        <color rgb="FFF7CAAC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F7CAA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FD965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 style="thin">
        <color rgb="FFFFD965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7">
    <xf numFmtId="0" fontId="0" fillId="0" borderId="0" xfId="0"/>
    <xf numFmtId="0" fontId="3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4" fillId="0" borderId="0" xfId="0" applyFont="1"/>
    <xf numFmtId="0" fontId="15" fillId="3" borderId="1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9" fillId="0" borderId="0" xfId="0" applyFont="1"/>
    <xf numFmtId="0" fontId="21" fillId="0" borderId="5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4" fillId="6" borderId="1" xfId="0" applyFont="1" applyFill="1" applyBorder="1"/>
    <xf numFmtId="0" fontId="10" fillId="6" borderId="1" xfId="0" applyFont="1" applyFill="1" applyBorder="1"/>
    <xf numFmtId="164" fontId="10" fillId="6" borderId="1" xfId="0" applyNumberFormat="1" applyFont="1" applyFill="1" applyBorder="1"/>
    <xf numFmtId="0" fontId="33" fillId="0" borderId="0" xfId="0" applyFont="1"/>
    <xf numFmtId="0" fontId="10" fillId="0" borderId="15" xfId="0" applyFont="1" applyBorder="1"/>
    <xf numFmtId="165" fontId="10" fillId="0" borderId="15" xfId="0" applyNumberFormat="1" applyFont="1" applyBorder="1"/>
    <xf numFmtId="0" fontId="10" fillId="0" borderId="17" xfId="0" applyFont="1" applyBorder="1"/>
    <xf numFmtId="165" fontId="10" fillId="0" borderId="17" xfId="0" applyNumberFormat="1" applyFont="1" applyBorder="1" applyAlignment="1">
      <alignment horizontal="center"/>
    </xf>
    <xf numFmtId="165" fontId="10" fillId="0" borderId="18" xfId="0" applyNumberFormat="1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165" fontId="10" fillId="0" borderId="0" xfId="0" applyNumberFormat="1" applyFont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12" fillId="8" borderId="10" xfId="0" applyFont="1" applyFill="1" applyBorder="1"/>
    <xf numFmtId="37" fontId="10" fillId="8" borderId="1" xfId="0" applyNumberFormat="1" applyFont="1" applyFill="1" applyBorder="1" applyAlignment="1">
      <alignment horizontal="center"/>
    </xf>
    <xf numFmtId="167" fontId="10" fillId="8" borderId="1" xfId="0" applyNumberFormat="1" applyFont="1" applyFill="1" applyBorder="1" applyAlignment="1">
      <alignment horizontal="center"/>
    </xf>
    <xf numFmtId="167" fontId="10" fillId="8" borderId="14" xfId="0" applyNumberFormat="1" applyFont="1" applyFill="1" applyBorder="1" applyAlignment="1">
      <alignment horizontal="center"/>
    </xf>
    <xf numFmtId="0" fontId="10" fillId="0" borderId="16" xfId="0" applyFont="1" applyBorder="1"/>
    <xf numFmtId="0" fontId="12" fillId="9" borderId="19" xfId="0" applyFont="1" applyFill="1" applyBorder="1"/>
    <xf numFmtId="37" fontId="10" fillId="9" borderId="20" xfId="0" applyNumberFormat="1" applyFont="1" applyFill="1" applyBorder="1" applyAlignment="1">
      <alignment horizontal="center"/>
    </xf>
    <xf numFmtId="168" fontId="10" fillId="9" borderId="20" xfId="0" applyNumberFormat="1" applyFont="1" applyFill="1" applyBorder="1" applyAlignment="1">
      <alignment horizontal="center"/>
    </xf>
    <xf numFmtId="167" fontId="10" fillId="9" borderId="20" xfId="0" applyNumberFormat="1" applyFont="1" applyFill="1" applyBorder="1" applyAlignment="1">
      <alignment horizontal="center"/>
    </xf>
    <xf numFmtId="167" fontId="10" fillId="9" borderId="21" xfId="0" applyNumberFormat="1" applyFont="1" applyFill="1" applyBorder="1" applyAlignment="1">
      <alignment horizontal="center"/>
    </xf>
    <xf numFmtId="168" fontId="10" fillId="0" borderId="0" xfId="0" applyNumberFormat="1" applyFont="1"/>
    <xf numFmtId="0" fontId="12" fillId="10" borderId="10" xfId="0" applyFont="1" applyFill="1" applyBorder="1"/>
    <xf numFmtId="0" fontId="12" fillId="10" borderId="11" xfId="0" applyFont="1" applyFill="1" applyBorder="1"/>
    <xf numFmtId="167" fontId="10" fillId="10" borderId="11" xfId="0" applyNumberFormat="1" applyFont="1" applyFill="1" applyBorder="1" applyAlignment="1">
      <alignment horizontal="center"/>
    </xf>
    <xf numFmtId="167" fontId="10" fillId="10" borderId="12" xfId="0" applyNumberFormat="1" applyFont="1" applyFill="1" applyBorder="1" applyAlignment="1">
      <alignment horizontal="center"/>
    </xf>
    <xf numFmtId="0" fontId="12" fillId="11" borderId="13" xfId="0" applyFont="1" applyFill="1" applyBorder="1"/>
    <xf numFmtId="0" fontId="12" fillId="11" borderId="1" xfId="0" applyFont="1" applyFill="1" applyBorder="1"/>
    <xf numFmtId="1" fontId="10" fillId="11" borderId="1" xfId="0" applyNumberFormat="1" applyFont="1" applyFill="1" applyBorder="1" applyAlignment="1">
      <alignment horizontal="center"/>
    </xf>
    <xf numFmtId="1" fontId="10" fillId="11" borderId="14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2" fillId="0" borderId="16" xfId="0" applyFont="1" applyBorder="1"/>
    <xf numFmtId="1" fontId="10" fillId="0" borderId="0" xfId="0" applyNumberFormat="1" applyFont="1" applyAlignment="1">
      <alignment horizontal="center"/>
    </xf>
    <xf numFmtId="0" fontId="10" fillId="0" borderId="15" xfId="0" applyFont="1" applyBorder="1" applyAlignment="1">
      <alignment horizontal="center"/>
    </xf>
    <xf numFmtId="169" fontId="10" fillId="0" borderId="16" xfId="0" applyNumberFormat="1" applyFont="1" applyBorder="1" applyAlignment="1">
      <alignment horizontal="left"/>
    </xf>
    <xf numFmtId="169" fontId="1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169" fontId="10" fillId="0" borderId="16" xfId="0" quotePrefix="1" applyNumberFormat="1" applyFont="1" applyBorder="1" applyAlignment="1">
      <alignment horizontal="left"/>
    </xf>
    <xf numFmtId="37" fontId="17" fillId="11" borderId="1" xfId="0" applyNumberFormat="1" applyFont="1" applyFill="1" applyBorder="1" applyAlignment="1">
      <alignment horizontal="center"/>
    </xf>
    <xf numFmtId="169" fontId="10" fillId="0" borderId="0" xfId="0" applyNumberFormat="1" applyFont="1" applyAlignment="1">
      <alignment horizontal="center"/>
    </xf>
    <xf numFmtId="169" fontId="10" fillId="0" borderId="15" xfId="0" applyNumberFormat="1" applyFont="1" applyBorder="1" applyAlignment="1">
      <alignment horizontal="center"/>
    </xf>
    <xf numFmtId="0" fontId="12" fillId="8" borderId="19" xfId="0" applyFont="1" applyFill="1" applyBorder="1"/>
    <xf numFmtId="0" fontId="12" fillId="8" borderId="20" xfId="0" applyFont="1" applyFill="1" applyBorder="1"/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3" fillId="6" borderId="1" xfId="0" applyFont="1" applyFill="1" applyBorder="1"/>
    <xf numFmtId="0" fontId="14" fillId="0" borderId="0" xfId="0" quotePrefix="1" applyFont="1"/>
    <xf numFmtId="0" fontId="10" fillId="0" borderId="25" xfId="0" applyFont="1" applyBorder="1"/>
    <xf numFmtId="0" fontId="10" fillId="0" borderId="0" xfId="0" quotePrefix="1" applyFont="1"/>
    <xf numFmtId="171" fontId="10" fillId="12" borderId="27" xfId="0" applyNumberFormat="1" applyFont="1" applyFill="1" applyBorder="1" applyAlignment="1">
      <alignment horizontal="center"/>
    </xf>
    <xf numFmtId="171" fontId="10" fillId="12" borderId="28" xfId="0" applyNumberFormat="1" applyFont="1" applyFill="1" applyBorder="1" applyAlignment="1">
      <alignment horizontal="center"/>
    </xf>
    <xf numFmtId="166" fontId="17" fillId="11" borderId="29" xfId="0" applyNumberFormat="1" applyFont="1" applyFill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6" fontId="17" fillId="11" borderId="30" xfId="0" applyNumberFormat="1" applyFont="1" applyFill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14" fillId="0" borderId="31" xfId="0" applyFont="1" applyBorder="1"/>
    <xf numFmtId="0" fontId="10" fillId="0" borderId="26" xfId="0" applyFont="1" applyBorder="1"/>
    <xf numFmtId="0" fontId="10" fillId="9" borderId="32" xfId="0" applyFont="1" applyFill="1" applyBorder="1"/>
    <xf numFmtId="0" fontId="14" fillId="0" borderId="1" xfId="0" applyFont="1" applyBorder="1"/>
    <xf numFmtId="167" fontId="10" fillId="9" borderId="33" xfId="0" applyNumberFormat="1" applyFont="1" applyFill="1" applyBorder="1" applyAlignment="1">
      <alignment horizontal="center"/>
    </xf>
    <xf numFmtId="0" fontId="10" fillId="0" borderId="34" xfId="0" applyFont="1" applyBorder="1"/>
    <xf numFmtId="3" fontId="17" fillId="11" borderId="35" xfId="0" applyNumberFormat="1" applyFont="1" applyFill="1" applyBorder="1" applyAlignment="1">
      <alignment horizontal="center"/>
    </xf>
    <xf numFmtId="0" fontId="10" fillId="0" borderId="36" xfId="0" applyFont="1" applyBorder="1"/>
    <xf numFmtId="3" fontId="10" fillId="12" borderId="37" xfId="0" applyNumberFormat="1" applyFont="1" applyFill="1" applyBorder="1" applyAlignment="1">
      <alignment horizontal="center"/>
    </xf>
    <xf numFmtId="169" fontId="10" fillId="0" borderId="34" xfId="0" applyNumberFormat="1" applyFont="1" applyBorder="1" applyAlignment="1">
      <alignment horizontal="left"/>
    </xf>
    <xf numFmtId="164" fontId="17" fillId="11" borderId="37" xfId="0" applyNumberFormat="1" applyFont="1" applyFill="1" applyBorder="1" applyAlignment="1">
      <alignment horizontal="center"/>
    </xf>
    <xf numFmtId="169" fontId="10" fillId="0" borderId="34" xfId="0" quotePrefix="1" applyNumberFormat="1" applyFont="1" applyBorder="1" applyAlignment="1">
      <alignment horizontal="left"/>
    </xf>
    <xf numFmtId="3" fontId="17" fillId="11" borderId="37" xfId="0" applyNumberFormat="1" applyFont="1" applyFill="1" applyBorder="1" applyAlignment="1">
      <alignment horizontal="center"/>
    </xf>
    <xf numFmtId="0" fontId="12" fillId="0" borderId="41" xfId="0" applyFont="1" applyBorder="1"/>
    <xf numFmtId="0" fontId="12" fillId="12" borderId="42" xfId="0" applyFont="1" applyFill="1" applyBorder="1"/>
    <xf numFmtId="173" fontId="12" fillId="12" borderId="43" xfId="0" applyNumberFormat="1" applyFont="1" applyFill="1" applyBorder="1" applyAlignment="1">
      <alignment horizontal="center"/>
    </xf>
    <xf numFmtId="0" fontId="12" fillId="0" borderId="44" xfId="0" applyFont="1" applyBorder="1"/>
    <xf numFmtId="0" fontId="14" fillId="0" borderId="45" xfId="0" applyFont="1" applyBorder="1"/>
    <xf numFmtId="173" fontId="12" fillId="0" borderId="45" xfId="0" applyNumberFormat="1" applyFont="1" applyBorder="1" applyAlignment="1">
      <alignment horizontal="center"/>
    </xf>
    <xf numFmtId="0" fontId="10" fillId="0" borderId="46" xfId="0" applyFont="1" applyBorder="1"/>
    <xf numFmtId="0" fontId="10" fillId="12" borderId="27" xfId="0" applyFont="1" applyFill="1" applyBorder="1"/>
    <xf numFmtId="0" fontId="10" fillId="12" borderId="29" xfId="0" applyFont="1" applyFill="1" applyBorder="1"/>
    <xf numFmtId="174" fontId="17" fillId="11" borderId="29" xfId="0" applyNumberFormat="1" applyFont="1" applyFill="1" applyBorder="1" applyAlignment="1">
      <alignment horizontal="center"/>
    </xf>
    <xf numFmtId="174" fontId="17" fillId="11" borderId="48" xfId="0" applyNumberFormat="1" applyFont="1" applyFill="1" applyBorder="1" applyAlignment="1">
      <alignment horizontal="center"/>
    </xf>
    <xf numFmtId="174" fontId="17" fillId="11" borderId="27" xfId="0" applyNumberFormat="1" applyFont="1" applyFill="1" applyBorder="1" applyAlignment="1">
      <alignment horizontal="center"/>
    </xf>
    <xf numFmtId="171" fontId="10" fillId="12" borderId="48" xfId="0" applyNumberFormat="1" applyFont="1" applyFill="1" applyBorder="1" applyAlignment="1">
      <alignment horizontal="center"/>
    </xf>
    <xf numFmtId="0" fontId="10" fillId="12" borderId="28" xfId="0" applyFont="1" applyFill="1" applyBorder="1"/>
    <xf numFmtId="0" fontId="10" fillId="12" borderId="30" xfId="0" applyFont="1" applyFill="1" applyBorder="1"/>
    <xf numFmtId="174" fontId="17" fillId="11" borderId="30" xfId="0" applyNumberFormat="1" applyFont="1" applyFill="1" applyBorder="1" applyAlignment="1">
      <alignment horizontal="center"/>
    </xf>
    <xf numFmtId="174" fontId="17" fillId="11" borderId="49" xfId="0" applyNumberFormat="1" applyFont="1" applyFill="1" applyBorder="1" applyAlignment="1">
      <alignment horizontal="center"/>
    </xf>
    <xf numFmtId="174" fontId="17" fillId="11" borderId="28" xfId="0" applyNumberFormat="1" applyFont="1" applyFill="1" applyBorder="1" applyAlignment="1">
      <alignment horizontal="center"/>
    </xf>
    <xf numFmtId="171" fontId="10" fillId="12" borderId="49" xfId="0" applyNumberFormat="1" applyFont="1" applyFill="1" applyBorder="1" applyAlignment="1">
      <alignment horizontal="center"/>
    </xf>
    <xf numFmtId="169" fontId="10" fillId="12" borderId="28" xfId="0" applyNumberFormat="1" applyFont="1" applyFill="1" applyBorder="1" applyAlignment="1">
      <alignment horizontal="left"/>
    </xf>
    <xf numFmtId="174" fontId="17" fillId="11" borderId="30" xfId="0" applyNumberFormat="1" applyFont="1" applyFill="1" applyBorder="1" applyAlignment="1">
      <alignment horizontal="right"/>
    </xf>
    <xf numFmtId="174" fontId="10" fillId="0" borderId="0" xfId="0" applyNumberFormat="1" applyFont="1" applyAlignment="1">
      <alignment horizontal="center"/>
    </xf>
    <xf numFmtId="175" fontId="10" fillId="0" borderId="0" xfId="0" applyNumberFormat="1" applyFont="1" applyAlignment="1">
      <alignment horizontal="center"/>
    </xf>
    <xf numFmtId="171" fontId="10" fillId="0" borderId="0" xfId="0" applyNumberFormat="1" applyFont="1" applyAlignment="1">
      <alignment horizontal="center"/>
    </xf>
    <xf numFmtId="171" fontId="10" fillId="0" borderId="25" xfId="0" applyNumberFormat="1" applyFont="1" applyBorder="1" applyAlignment="1">
      <alignment horizontal="center"/>
    </xf>
    <xf numFmtId="0" fontId="12" fillId="13" borderId="50" xfId="0" applyFont="1" applyFill="1" applyBorder="1"/>
    <xf numFmtId="0" fontId="12" fillId="13" borderId="51" xfId="0" applyFont="1" applyFill="1" applyBorder="1"/>
    <xf numFmtId="0" fontId="14" fillId="13" borderId="51" xfId="0" applyFont="1" applyFill="1" applyBorder="1"/>
    <xf numFmtId="169" fontId="10" fillId="13" borderId="51" xfId="0" applyNumberFormat="1" applyFont="1" applyFill="1" applyBorder="1" applyAlignment="1">
      <alignment horizontal="left"/>
    </xf>
    <xf numFmtId="169" fontId="10" fillId="13" borderId="51" xfId="0" applyNumberFormat="1" applyFont="1" applyFill="1" applyBorder="1" applyAlignment="1">
      <alignment horizontal="center"/>
    </xf>
    <xf numFmtId="174" fontId="12" fillId="13" borderId="51" xfId="0" applyNumberFormat="1" applyFont="1" applyFill="1" applyBorder="1"/>
    <xf numFmtId="175" fontId="42" fillId="13" borderId="51" xfId="0" applyNumberFormat="1" applyFont="1" applyFill="1" applyBorder="1" applyAlignment="1">
      <alignment horizontal="center"/>
    </xf>
    <xf numFmtId="171" fontId="12" fillId="12" borderId="51" xfId="0" applyNumberFormat="1" applyFont="1" applyFill="1" applyBorder="1" applyAlignment="1">
      <alignment horizontal="center"/>
    </xf>
    <xf numFmtId="171" fontId="12" fillId="12" borderId="52" xfId="0" applyNumberFormat="1" applyFont="1" applyFill="1" applyBorder="1" applyAlignment="1">
      <alignment horizontal="center"/>
    </xf>
    <xf numFmtId="165" fontId="8" fillId="0" borderId="0" xfId="0" applyNumberFormat="1" applyFont="1"/>
    <xf numFmtId="0" fontId="2" fillId="16" borderId="1" xfId="0" applyFont="1" applyFill="1" applyBorder="1"/>
    <xf numFmtId="0" fontId="3" fillId="17" borderId="0" xfId="0" applyFont="1" applyFill="1"/>
    <xf numFmtId="0" fontId="10" fillId="17" borderId="0" xfId="0" applyFont="1" applyFill="1" applyAlignment="1">
      <alignment horizontal="left" vertical="top" wrapText="1"/>
    </xf>
    <xf numFmtId="0" fontId="10" fillId="17" borderId="0" xfId="0" applyFont="1" applyFill="1"/>
    <xf numFmtId="0" fontId="13" fillId="17" borderId="0" xfId="0" applyFont="1" applyFill="1"/>
    <xf numFmtId="0" fontId="12" fillId="17" borderId="0" xfId="0" applyFont="1" applyFill="1" applyAlignment="1">
      <alignment vertical="center"/>
    </xf>
    <xf numFmtId="0" fontId="1" fillId="18" borderId="1" xfId="0" applyFont="1" applyFill="1" applyBorder="1"/>
    <xf numFmtId="0" fontId="4" fillId="18" borderId="1" xfId="0" applyFont="1" applyFill="1" applyBorder="1"/>
    <xf numFmtId="0" fontId="3" fillId="19" borderId="0" xfId="0" applyFont="1" applyFill="1"/>
    <xf numFmtId="0" fontId="9" fillId="18" borderId="1" xfId="0" applyFont="1" applyFill="1" applyBorder="1" applyAlignment="1">
      <alignment horizontal="left" vertical="center"/>
    </xf>
    <xf numFmtId="0" fontId="10" fillId="19" borderId="0" xfId="0" applyFont="1" applyFill="1"/>
    <xf numFmtId="0" fontId="10" fillId="19" borderId="0" xfId="0" applyFont="1" applyFill="1" applyAlignment="1">
      <alignment horizontal="left" vertical="top" wrapText="1"/>
    </xf>
    <xf numFmtId="0" fontId="10" fillId="19" borderId="0" xfId="0" applyFont="1" applyFill="1" applyAlignment="1">
      <alignment wrapText="1"/>
    </xf>
    <xf numFmtId="0" fontId="11" fillId="19" borderId="0" xfId="0" applyFont="1" applyFill="1"/>
    <xf numFmtId="0" fontId="14" fillId="19" borderId="0" xfId="0" applyFont="1" applyFill="1"/>
    <xf numFmtId="0" fontId="13" fillId="19" borderId="0" xfId="0" applyFont="1" applyFill="1"/>
    <xf numFmtId="0" fontId="12" fillId="19" borderId="0" xfId="0" applyFont="1" applyFill="1" applyAlignment="1">
      <alignment vertical="center"/>
    </xf>
    <xf numFmtId="0" fontId="0" fillId="19" borderId="0" xfId="0" applyFill="1"/>
    <xf numFmtId="0" fontId="43" fillId="20" borderId="1" xfId="0" applyFont="1" applyFill="1" applyBorder="1"/>
    <xf numFmtId="0" fontId="0" fillId="21" borderId="0" xfId="0" applyFill="1"/>
    <xf numFmtId="0" fontId="24" fillId="22" borderId="1" xfId="0" applyFont="1" applyFill="1" applyBorder="1"/>
    <xf numFmtId="0" fontId="25" fillId="21" borderId="0" xfId="0" applyFont="1" applyFill="1"/>
    <xf numFmtId="0" fontId="12" fillId="21" borderId="0" xfId="0" applyFont="1" applyFill="1"/>
    <xf numFmtId="0" fontId="10" fillId="21" borderId="0" xfId="0" applyFont="1" applyFill="1"/>
    <xf numFmtId="0" fontId="10" fillId="21" borderId="0" xfId="0" applyFont="1" applyFill="1" applyAlignment="1">
      <alignment horizontal="left"/>
    </xf>
    <xf numFmtId="0" fontId="10" fillId="21" borderId="22" xfId="0" applyFont="1" applyFill="1" applyBorder="1"/>
    <xf numFmtId="0" fontId="10" fillId="21" borderId="23" xfId="0" applyFont="1" applyFill="1" applyBorder="1"/>
    <xf numFmtId="0" fontId="10" fillId="21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3" fillId="21" borderId="0" xfId="0" applyFont="1" applyFill="1"/>
    <xf numFmtId="0" fontId="35" fillId="22" borderId="1" xfId="0" applyFont="1" applyFill="1" applyBorder="1"/>
    <xf numFmtId="0" fontId="25" fillId="22" borderId="1" xfId="0" applyFont="1" applyFill="1" applyBorder="1"/>
    <xf numFmtId="0" fontId="10" fillId="22" borderId="1" xfId="0" applyFont="1" applyFill="1" applyBorder="1"/>
    <xf numFmtId="0" fontId="3" fillId="22" borderId="1" xfId="0" applyFont="1" applyFill="1" applyBorder="1"/>
    <xf numFmtId="0" fontId="33" fillId="21" borderId="0" xfId="0" applyFont="1" applyFill="1"/>
    <xf numFmtId="0" fontId="14" fillId="21" borderId="0" xfId="0" applyFont="1" applyFill="1"/>
    <xf numFmtId="176" fontId="10" fillId="21" borderId="0" xfId="0" applyNumberFormat="1" applyFont="1" applyFill="1"/>
    <xf numFmtId="0" fontId="10" fillId="21" borderId="0" xfId="0" applyFont="1" applyFill="1" applyAlignment="1">
      <alignment horizontal="center"/>
    </xf>
    <xf numFmtId="0" fontId="10" fillId="23" borderId="1" xfId="0" applyFont="1" applyFill="1" applyBorder="1"/>
    <xf numFmtId="0" fontId="10" fillId="23" borderId="1" xfId="0" applyFont="1" applyFill="1" applyBorder="1" applyAlignment="1">
      <alignment horizontal="left"/>
    </xf>
    <xf numFmtId="0" fontId="3" fillId="23" borderId="1" xfId="0" applyFont="1" applyFill="1" applyBorder="1"/>
    <xf numFmtId="0" fontId="12" fillId="21" borderId="0" xfId="0" applyFont="1" applyFill="1" applyAlignment="1">
      <alignment horizontal="left"/>
    </xf>
    <xf numFmtId="164" fontId="10" fillId="23" borderId="1" xfId="0" applyNumberFormat="1" applyFont="1" applyFill="1" applyBorder="1"/>
    <xf numFmtId="0" fontId="37" fillId="21" borderId="0" xfId="0" applyFont="1" applyFill="1"/>
    <xf numFmtId="0" fontId="10" fillId="21" borderId="0" xfId="0" quotePrefix="1" applyFont="1" applyFill="1"/>
    <xf numFmtId="0" fontId="3" fillId="25" borderId="0" xfId="0" applyFont="1" applyFill="1"/>
    <xf numFmtId="0" fontId="3" fillId="24" borderId="1" xfId="0" applyFont="1" applyFill="1" applyBorder="1"/>
    <xf numFmtId="0" fontId="10" fillId="25" borderId="0" xfId="0" applyFont="1" applyFill="1"/>
    <xf numFmtId="0" fontId="37" fillId="25" borderId="0" xfId="0" applyFont="1" applyFill="1"/>
    <xf numFmtId="0" fontId="14" fillId="21" borderId="0" xfId="0" quotePrefix="1" applyFont="1" applyFill="1"/>
    <xf numFmtId="0" fontId="21" fillId="0" borderId="4" xfId="0" applyFont="1" applyBorder="1" applyAlignment="1">
      <alignment wrapText="1"/>
    </xf>
    <xf numFmtId="0" fontId="19" fillId="0" borderId="53" xfId="0" applyFont="1" applyBorder="1"/>
    <xf numFmtId="0" fontId="19" fillId="0" borderId="53" xfId="0" applyFont="1" applyBorder="1" applyAlignment="1">
      <alignment wrapText="1"/>
    </xf>
    <xf numFmtId="0" fontId="22" fillId="0" borderId="53" xfId="0" applyFont="1" applyBorder="1" applyAlignment="1">
      <alignment horizontal="right" wrapText="1"/>
    </xf>
    <xf numFmtId="0" fontId="19" fillId="0" borderId="53" xfId="0" applyFont="1" applyBorder="1" applyAlignment="1">
      <alignment horizontal="right" wrapText="1"/>
    </xf>
    <xf numFmtId="0" fontId="19" fillId="0" borderId="53" xfId="0" applyFont="1" applyBorder="1" applyAlignment="1">
      <alignment horizontal="right"/>
    </xf>
    <xf numFmtId="0" fontId="19" fillId="0" borderId="62" xfId="0" applyFont="1" applyBorder="1"/>
    <xf numFmtId="0" fontId="19" fillId="0" borderId="63" xfId="0" applyFont="1" applyBorder="1" applyAlignment="1">
      <alignment wrapText="1"/>
    </xf>
    <xf numFmtId="0" fontId="22" fillId="0" borderId="63" xfId="0" applyFont="1" applyBorder="1" applyAlignment="1">
      <alignment horizontal="right" wrapText="1"/>
    </xf>
    <xf numFmtId="0" fontId="19" fillId="0" borderId="63" xfId="0" applyFont="1" applyBorder="1" applyAlignment="1">
      <alignment horizontal="right" wrapText="1"/>
    </xf>
    <xf numFmtId="0" fontId="19" fillId="0" borderId="65" xfId="0" applyFont="1" applyBorder="1"/>
    <xf numFmtId="0" fontId="19" fillId="0" borderId="66" xfId="0" applyFont="1" applyBorder="1" applyAlignment="1">
      <alignment horizontal="right"/>
    </xf>
    <xf numFmtId="0" fontId="19" fillId="0" borderId="63" xfId="0" applyFont="1" applyBorder="1" applyAlignment="1">
      <alignment horizontal="right"/>
    </xf>
    <xf numFmtId="9" fontId="22" fillId="0" borderId="63" xfId="0" applyNumberFormat="1" applyFont="1" applyBorder="1" applyAlignment="1">
      <alignment horizontal="right"/>
    </xf>
    <xf numFmtId="10" fontId="22" fillId="0" borderId="63" xfId="0" applyNumberFormat="1" applyFont="1" applyBorder="1" applyAlignment="1">
      <alignment horizontal="right"/>
    </xf>
    <xf numFmtId="9" fontId="22" fillId="0" borderId="66" xfId="0" applyNumberFormat="1" applyFont="1" applyBorder="1" applyAlignment="1">
      <alignment horizontal="right"/>
    </xf>
    <xf numFmtId="0" fontId="23" fillId="4" borderId="59" xfId="0" applyFont="1" applyFill="1" applyBorder="1"/>
    <xf numFmtId="0" fontId="22" fillId="0" borderId="63" xfId="0" applyFont="1" applyBorder="1" applyAlignment="1">
      <alignment horizontal="right"/>
    </xf>
    <xf numFmtId="9" fontId="19" fillId="0" borderId="63" xfId="0" applyNumberFormat="1" applyFont="1" applyBorder="1" applyAlignment="1">
      <alignment horizontal="right"/>
    </xf>
    <xf numFmtId="0" fontId="44" fillId="0" borderId="63" xfId="0" applyFont="1" applyBorder="1" applyAlignment="1">
      <alignment horizontal="right"/>
    </xf>
    <xf numFmtId="0" fontId="44" fillId="0" borderId="66" xfId="0" applyFont="1" applyBorder="1" applyAlignment="1">
      <alignment horizontal="right"/>
    </xf>
    <xf numFmtId="0" fontId="23" fillId="4" borderId="60" xfId="0" applyFont="1" applyFill="1" applyBorder="1"/>
    <xf numFmtId="0" fontId="23" fillId="4" borderId="61" xfId="0" applyFont="1" applyFill="1" applyBorder="1"/>
    <xf numFmtId="0" fontId="19" fillId="0" borderId="62" xfId="0" applyFont="1" applyBorder="1" applyAlignment="1">
      <alignment horizontal="right"/>
    </xf>
    <xf numFmtId="0" fontId="19" fillId="0" borderId="64" xfId="0" applyFont="1" applyBorder="1" applyAlignment="1">
      <alignment horizontal="right"/>
    </xf>
    <xf numFmtId="0" fontId="19" fillId="0" borderId="65" xfId="0" applyFont="1" applyBorder="1" applyAlignment="1">
      <alignment horizontal="right"/>
    </xf>
    <xf numFmtId="0" fontId="19" fillId="0" borderId="61" xfId="0" applyFont="1" applyBorder="1"/>
    <xf numFmtId="0" fontId="19" fillId="0" borderId="63" xfId="0" applyFont="1" applyBorder="1"/>
    <xf numFmtId="0" fontId="19" fillId="0" borderId="66" xfId="0" applyFont="1" applyBorder="1"/>
    <xf numFmtId="0" fontId="3" fillId="0" borderId="8" xfId="0" applyFont="1" applyBorder="1"/>
    <xf numFmtId="0" fontId="10" fillId="0" borderId="8" xfId="0" applyFont="1" applyBorder="1"/>
    <xf numFmtId="0" fontId="9" fillId="3" borderId="54" xfId="0" applyFont="1" applyFill="1" applyBorder="1" applyAlignment="1">
      <alignment horizontal="center"/>
    </xf>
    <xf numFmtId="0" fontId="9" fillId="3" borderId="55" xfId="0" applyFont="1" applyFill="1" applyBorder="1" applyAlignment="1">
      <alignment horizontal="center"/>
    </xf>
    <xf numFmtId="0" fontId="27" fillId="3" borderId="55" xfId="0" applyFont="1" applyFill="1" applyBorder="1" applyAlignment="1">
      <alignment horizontal="center"/>
    </xf>
    <xf numFmtId="0" fontId="28" fillId="3" borderId="70" xfId="0" applyFont="1" applyFill="1" applyBorder="1" applyAlignment="1">
      <alignment horizontal="center"/>
    </xf>
    <xf numFmtId="0" fontId="3" fillId="0" borderId="55" xfId="0" applyFont="1" applyBorder="1"/>
    <xf numFmtId="0" fontId="10" fillId="0" borderId="55" xfId="0" applyFont="1" applyBorder="1"/>
    <xf numFmtId="0" fontId="29" fillId="3" borderId="56" xfId="0" applyFont="1" applyFill="1" applyBorder="1" applyAlignment="1">
      <alignment horizontal="left"/>
    </xf>
    <xf numFmtId="0" fontId="30" fillId="3" borderId="57" xfId="0" applyFont="1" applyFill="1" applyBorder="1" applyAlignment="1">
      <alignment horizontal="center"/>
    </xf>
    <xf numFmtId="0" fontId="31" fillId="3" borderId="8" xfId="0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2" fillId="3" borderId="71" xfId="0" applyFont="1" applyFill="1" applyBorder="1" applyAlignment="1">
      <alignment horizontal="center"/>
    </xf>
    <xf numFmtId="0" fontId="33" fillId="0" borderId="57" xfId="0" applyFont="1" applyBorder="1"/>
    <xf numFmtId="0" fontId="10" fillId="0" borderId="71" xfId="0" applyFont="1" applyBorder="1"/>
    <xf numFmtId="0" fontId="34" fillId="0" borderId="57" xfId="0" applyFont="1" applyBorder="1"/>
    <xf numFmtId="165" fontId="10" fillId="0" borderId="8" xfId="0" applyNumberFormat="1" applyFont="1" applyBorder="1"/>
    <xf numFmtId="0" fontId="10" fillId="0" borderId="72" xfId="0" applyFont="1" applyBorder="1" applyAlignment="1">
      <alignment horizontal="left"/>
    </xf>
    <xf numFmtId="0" fontId="10" fillId="0" borderId="57" xfId="0" applyFont="1" applyBorder="1" applyAlignment="1">
      <alignment horizontal="left"/>
    </xf>
    <xf numFmtId="165" fontId="10" fillId="0" borderId="8" xfId="0" applyNumberFormat="1" applyFont="1" applyBorder="1" applyAlignment="1">
      <alignment horizontal="center"/>
    </xf>
    <xf numFmtId="166" fontId="17" fillId="7" borderId="8" xfId="0" applyNumberFormat="1" applyFont="1" applyFill="1" applyBorder="1" applyAlignment="1">
      <alignment horizontal="center"/>
    </xf>
    <xf numFmtId="166" fontId="17" fillId="7" borderId="15" xfId="0" applyNumberFormat="1" applyFont="1" applyFill="1" applyBorder="1" applyAlignment="1">
      <alignment horizontal="center"/>
    </xf>
    <xf numFmtId="0" fontId="8" fillId="0" borderId="71" xfId="0" applyFont="1" applyBorder="1"/>
    <xf numFmtId="0" fontId="10" fillId="0" borderId="58" xfId="0" applyFont="1" applyBorder="1" applyAlignment="1">
      <alignment horizontal="left"/>
    </xf>
    <xf numFmtId="0" fontId="10" fillId="0" borderId="73" xfId="0" applyFont="1" applyBorder="1"/>
    <xf numFmtId="165" fontId="10" fillId="0" borderId="73" xfId="0" applyNumberFormat="1" applyFont="1" applyBorder="1" applyAlignment="1">
      <alignment horizontal="center"/>
    </xf>
    <xf numFmtId="166" fontId="17" fillId="7" borderId="73" xfId="0" applyNumberFormat="1" applyFont="1" applyFill="1" applyBorder="1" applyAlignment="1">
      <alignment horizontal="center"/>
    </xf>
    <xf numFmtId="166" fontId="17" fillId="7" borderId="74" xfId="0" applyNumberFormat="1" applyFont="1" applyFill="1" applyBorder="1" applyAlignment="1">
      <alignment horizontal="center"/>
    </xf>
    <xf numFmtId="0" fontId="3" fillId="0" borderId="73" xfId="0" applyFont="1" applyBorder="1"/>
    <xf numFmtId="0" fontId="8" fillId="0" borderId="75" xfId="0" applyFont="1" applyBorder="1"/>
    <xf numFmtId="170" fontId="45" fillId="8" borderId="20" xfId="0" applyNumberFormat="1" applyFont="1" applyFill="1" applyBorder="1" applyAlignment="1">
      <alignment horizontal="center"/>
    </xf>
    <xf numFmtId="0" fontId="36" fillId="3" borderId="5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4" fillId="3" borderId="8" xfId="0" applyFont="1" applyFill="1" applyBorder="1"/>
    <xf numFmtId="2" fontId="12" fillId="3" borderId="47" xfId="0" applyNumberFormat="1" applyFont="1" applyFill="1" applyBorder="1"/>
    <xf numFmtId="2" fontId="12" fillId="3" borderId="8" xfId="0" applyNumberFormat="1" applyFont="1" applyFill="1" applyBorder="1"/>
    <xf numFmtId="2" fontId="12" fillId="3" borderId="71" xfId="0" applyNumberFormat="1" applyFont="1" applyFill="1" applyBorder="1"/>
    <xf numFmtId="0" fontId="14" fillId="0" borderId="8" xfId="0" applyFont="1" applyBorder="1"/>
    <xf numFmtId="0" fontId="10" fillId="0" borderId="47" xfId="0" applyFont="1" applyBorder="1"/>
    <xf numFmtId="0" fontId="10" fillId="0" borderId="8" xfId="0" quotePrefix="1" applyFont="1" applyBorder="1"/>
    <xf numFmtId="0" fontId="10" fillId="0" borderId="71" xfId="0" quotePrefix="1" applyFont="1" applyBorder="1"/>
    <xf numFmtId="0" fontId="10" fillId="0" borderId="77" xfId="0" applyFont="1" applyBorder="1"/>
    <xf numFmtId="0" fontId="8" fillId="0" borderId="8" xfId="0" applyFont="1" applyBorder="1"/>
    <xf numFmtId="169" fontId="10" fillId="0" borderId="78" xfId="0" applyNumberFormat="1" applyFont="1" applyBorder="1"/>
    <xf numFmtId="0" fontId="10" fillId="0" borderId="78" xfId="0" applyFont="1" applyBorder="1"/>
    <xf numFmtId="0" fontId="14" fillId="0" borderId="73" xfId="0" applyFont="1" applyBorder="1"/>
    <xf numFmtId="166" fontId="17" fillId="11" borderId="80" xfId="0" applyNumberFormat="1" applyFont="1" applyFill="1" applyBorder="1" applyAlignment="1">
      <alignment horizontal="center"/>
    </xf>
    <xf numFmtId="165" fontId="10" fillId="0" borderId="80" xfId="0" applyNumberFormat="1" applyFont="1" applyBorder="1" applyAlignment="1">
      <alignment horizontal="center"/>
    </xf>
    <xf numFmtId="0" fontId="10" fillId="0" borderId="75" xfId="0" quotePrefix="1" applyFont="1" applyBorder="1"/>
    <xf numFmtId="169" fontId="10" fillId="0" borderId="79" xfId="0" applyNumberFormat="1" applyFont="1" applyBorder="1" applyAlignment="1">
      <alignment horizontal="left"/>
    </xf>
    <xf numFmtId="0" fontId="10" fillId="0" borderId="81" xfId="0" applyFont="1" applyBorder="1"/>
    <xf numFmtId="0" fontId="10" fillId="0" borderId="73" xfId="0" quotePrefix="1" applyFont="1" applyBorder="1"/>
    <xf numFmtId="0" fontId="45" fillId="9" borderId="38" xfId="0" applyFont="1" applyFill="1" applyBorder="1"/>
    <xf numFmtId="0" fontId="45" fillId="9" borderId="40" xfId="0" applyFont="1" applyFill="1" applyBorder="1"/>
    <xf numFmtId="0" fontId="38" fillId="3" borderId="55" xfId="0" applyFont="1" applyFill="1" applyBorder="1" applyAlignment="1">
      <alignment horizontal="center"/>
    </xf>
    <xf numFmtId="0" fontId="14" fillId="3" borderId="55" xfId="0" applyFont="1" applyFill="1" applyBorder="1"/>
    <xf numFmtId="0" fontId="12" fillId="3" borderId="55" xfId="0" applyFont="1" applyFill="1" applyBorder="1" applyAlignment="1">
      <alignment horizontal="center"/>
    </xf>
    <xf numFmtId="0" fontId="10" fillId="0" borderId="57" xfId="0" applyFont="1" applyBorder="1"/>
    <xf numFmtId="0" fontId="33" fillId="0" borderId="8" xfId="0" applyFont="1" applyBorder="1"/>
    <xf numFmtId="0" fontId="12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72" xfId="0" applyFont="1" applyBorder="1"/>
    <xf numFmtId="0" fontId="10" fillId="0" borderId="48" xfId="0" applyFont="1" applyBorder="1"/>
    <xf numFmtId="17" fontId="10" fillId="0" borderId="49" xfId="0" applyNumberFormat="1" applyFont="1" applyBorder="1"/>
    <xf numFmtId="0" fontId="10" fillId="0" borderId="48" xfId="0" applyFont="1" applyBorder="1" applyAlignment="1">
      <alignment horizontal="center"/>
    </xf>
    <xf numFmtId="0" fontId="2" fillId="0" borderId="8" xfId="0" applyFont="1" applyBorder="1"/>
    <xf numFmtId="174" fontId="17" fillId="0" borderId="8" xfId="0" applyNumberFormat="1" applyFont="1" applyBorder="1" applyAlignment="1">
      <alignment horizontal="center"/>
    </xf>
    <xf numFmtId="175" fontId="17" fillId="0" borderId="8" xfId="0" applyNumberFormat="1" applyFont="1" applyBorder="1" applyAlignment="1">
      <alignment horizontal="center"/>
    </xf>
    <xf numFmtId="171" fontId="10" fillId="12" borderId="82" xfId="0" applyNumberFormat="1" applyFont="1" applyFill="1" applyBorder="1" applyAlignment="1">
      <alignment horizontal="center"/>
    </xf>
    <xf numFmtId="0" fontId="10" fillId="0" borderId="49" xfId="0" applyFont="1" applyBorder="1"/>
    <xf numFmtId="0" fontId="10" fillId="0" borderId="49" xfId="0" applyFont="1" applyBorder="1" applyAlignment="1">
      <alignment horizontal="center"/>
    </xf>
    <xf numFmtId="171" fontId="10" fillId="12" borderId="71" xfId="0" applyNumberFormat="1" applyFont="1" applyFill="1" applyBorder="1" applyAlignment="1">
      <alignment horizontal="center"/>
    </xf>
    <xf numFmtId="169" fontId="10" fillId="0" borderId="57" xfId="0" applyNumberFormat="1" applyFont="1" applyBorder="1" applyAlignment="1">
      <alignment horizontal="left"/>
    </xf>
    <xf numFmtId="0" fontId="10" fillId="0" borderId="58" xfId="0" applyFont="1" applyBorder="1"/>
    <xf numFmtId="0" fontId="10" fillId="12" borderId="83" xfId="0" applyFont="1" applyFill="1" applyBorder="1"/>
    <xf numFmtId="0" fontId="12" fillId="0" borderId="73" xfId="0" applyFont="1" applyBorder="1"/>
    <xf numFmtId="0" fontId="10" fillId="0" borderId="84" xfId="0" applyFont="1" applyBorder="1"/>
    <xf numFmtId="0" fontId="10" fillId="12" borderId="80" xfId="0" applyFont="1" applyFill="1" applyBorder="1"/>
    <xf numFmtId="169" fontId="10" fillId="0" borderId="84" xfId="0" applyNumberFormat="1" applyFont="1" applyBorder="1" applyAlignment="1">
      <alignment horizontal="left"/>
    </xf>
    <xf numFmtId="169" fontId="10" fillId="0" borderId="73" xfId="0" applyNumberFormat="1" applyFont="1" applyBorder="1" applyAlignment="1">
      <alignment horizontal="left"/>
    </xf>
    <xf numFmtId="174" fontId="17" fillId="11" borderId="80" xfId="0" applyNumberFormat="1" applyFont="1" applyFill="1" applyBorder="1" applyAlignment="1">
      <alignment horizontal="center"/>
    </xf>
    <xf numFmtId="174" fontId="17" fillId="0" borderId="73" xfId="0" applyNumberFormat="1" applyFont="1" applyBorder="1" applyAlignment="1">
      <alignment horizontal="center"/>
    </xf>
    <xf numFmtId="174" fontId="17" fillId="11" borderId="84" xfId="0" applyNumberFormat="1" applyFont="1" applyFill="1" applyBorder="1" applyAlignment="1">
      <alignment horizontal="center"/>
    </xf>
    <xf numFmtId="174" fontId="17" fillId="11" borderId="83" xfId="0" applyNumberFormat="1" applyFont="1" applyFill="1" applyBorder="1" applyAlignment="1">
      <alignment horizontal="center"/>
    </xf>
    <xf numFmtId="175" fontId="17" fillId="0" borderId="73" xfId="0" applyNumberFormat="1" applyFont="1" applyBorder="1" applyAlignment="1">
      <alignment horizontal="center"/>
    </xf>
    <xf numFmtId="171" fontId="10" fillId="12" borderId="84" xfId="0" applyNumberFormat="1" applyFont="1" applyFill="1" applyBorder="1" applyAlignment="1">
      <alignment horizontal="center"/>
    </xf>
    <xf numFmtId="171" fontId="10" fillId="12" borderId="75" xfId="0" applyNumberFormat="1" applyFont="1" applyFill="1" applyBorder="1" applyAlignment="1">
      <alignment horizontal="center"/>
    </xf>
    <xf numFmtId="0" fontId="46" fillId="6" borderId="1" xfId="0" applyFont="1" applyFill="1" applyBorder="1"/>
    <xf numFmtId="0" fontId="47" fillId="0" borderId="0" xfId="0" applyFont="1"/>
    <xf numFmtId="0" fontId="36" fillId="3" borderId="58" xfId="0" applyFont="1" applyFill="1" applyBorder="1" applyAlignment="1">
      <alignment horizontal="center"/>
    </xf>
    <xf numFmtId="0" fontId="38" fillId="3" borderId="73" xfId="0" applyFont="1" applyFill="1" applyBorder="1" applyAlignment="1">
      <alignment horizontal="center"/>
    </xf>
    <xf numFmtId="0" fontId="14" fillId="3" borderId="73" xfId="0" applyFont="1" applyFill="1" applyBorder="1"/>
    <xf numFmtId="0" fontId="48" fillId="3" borderId="73" xfId="0" applyFont="1" applyFill="1" applyBorder="1" applyAlignment="1">
      <alignment horizontal="center"/>
    </xf>
    <xf numFmtId="0" fontId="39" fillId="3" borderId="75" xfId="0" applyFont="1" applyFill="1" applyBorder="1" applyAlignment="1">
      <alignment horizontal="center"/>
    </xf>
    <xf numFmtId="0" fontId="49" fillId="6" borderId="1" xfId="0" applyFont="1" applyFill="1" applyBorder="1"/>
    <xf numFmtId="0" fontId="10" fillId="25" borderId="56" xfId="0" applyFont="1" applyFill="1" applyBorder="1"/>
    <xf numFmtId="0" fontId="37" fillId="26" borderId="71" xfId="0" applyFont="1" applyFill="1" applyBorder="1"/>
    <xf numFmtId="0" fontId="39" fillId="3" borderId="81" xfId="0" applyFont="1" applyFill="1" applyBorder="1" applyAlignment="1">
      <alignment horizontal="center"/>
    </xf>
    <xf numFmtId="0" fontId="38" fillId="3" borderId="75" xfId="0" applyFont="1" applyFill="1" applyBorder="1" applyAlignment="1">
      <alignment horizontal="center"/>
    </xf>
    <xf numFmtId="0" fontId="37" fillId="26" borderId="75" xfId="0" applyFont="1" applyFill="1" applyBorder="1"/>
    <xf numFmtId="0" fontId="10" fillId="27" borderId="54" xfId="0" applyFont="1" applyFill="1" applyBorder="1"/>
    <xf numFmtId="0" fontId="14" fillId="27" borderId="55" xfId="0" applyFont="1" applyFill="1" applyBorder="1"/>
    <xf numFmtId="0" fontId="10" fillId="27" borderId="76" xfId="0" applyFont="1" applyFill="1" applyBorder="1"/>
    <xf numFmtId="0" fontId="10" fillId="27" borderId="55" xfId="0" applyFont="1" applyFill="1" applyBorder="1"/>
    <xf numFmtId="0" fontId="10" fillId="27" borderId="56" xfId="0" applyFont="1" applyFill="1" applyBorder="1"/>
    <xf numFmtId="172" fontId="54" fillId="9" borderId="39" xfId="0" applyNumberFormat="1" applyFont="1" applyFill="1" applyBorder="1" applyAlignment="1">
      <alignment horizontal="center"/>
    </xf>
    <xf numFmtId="0" fontId="2" fillId="29" borderId="1" xfId="0" applyFont="1" applyFill="1" applyBorder="1"/>
    <xf numFmtId="0" fontId="5" fillId="29" borderId="1" xfId="0" applyFont="1" applyFill="1" applyBorder="1"/>
    <xf numFmtId="0" fontId="2" fillId="18" borderId="1" xfId="0" applyFont="1" applyFill="1" applyBorder="1"/>
    <xf numFmtId="0" fontId="12" fillId="25" borderId="0" xfId="0" applyFont="1" applyFill="1"/>
    <xf numFmtId="0" fontId="10" fillId="25" borderId="0" xfId="0" applyFont="1" applyFill="1" applyAlignment="1">
      <alignment horizontal="left"/>
    </xf>
    <xf numFmtId="0" fontId="3" fillId="30" borderId="1" xfId="0" applyFont="1" applyFill="1" applyBorder="1"/>
    <xf numFmtId="0" fontId="0" fillId="25" borderId="0" xfId="0" applyFill="1"/>
    <xf numFmtId="0" fontId="6" fillId="14" borderId="2" xfId="0" applyFont="1" applyFill="1" applyBorder="1" applyAlignment="1">
      <alignment wrapText="1"/>
    </xf>
    <xf numFmtId="0" fontId="7" fillId="15" borderId="3" xfId="0" applyFont="1" applyFill="1" applyBorder="1"/>
    <xf numFmtId="0" fontId="7" fillId="15" borderId="4" xfId="0" applyFont="1" applyFill="1" applyBorder="1"/>
    <xf numFmtId="0" fontId="19" fillId="0" borderId="59" xfId="0" applyFont="1" applyBorder="1"/>
    <xf numFmtId="0" fontId="7" fillId="0" borderId="60" xfId="0" applyFont="1" applyBorder="1"/>
    <xf numFmtId="0" fontId="19" fillId="0" borderId="62" xfId="0" applyFont="1" applyBorder="1"/>
    <xf numFmtId="0" fontId="7" fillId="0" borderId="53" xfId="0" applyFont="1" applyBorder="1"/>
    <xf numFmtId="0" fontId="19" fillId="0" borderId="64" xfId="0" applyFont="1" applyBorder="1"/>
    <xf numFmtId="0" fontId="7" fillId="0" borderId="65" xfId="0" applyFont="1" applyBorder="1"/>
    <xf numFmtId="0" fontId="23" fillId="4" borderId="59" xfId="0" applyFont="1" applyFill="1" applyBorder="1"/>
    <xf numFmtId="0" fontId="7" fillId="0" borderId="61" xfId="0" applyFont="1" applyBorder="1"/>
    <xf numFmtId="0" fontId="19" fillId="0" borderId="0" xfId="0" applyFont="1"/>
    <xf numFmtId="0" fontId="0" fillId="0" borderId="0" xfId="0"/>
    <xf numFmtId="0" fontId="19" fillId="0" borderId="62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22" fillId="0" borderId="62" xfId="0" applyFont="1" applyBorder="1" applyAlignment="1">
      <alignment vertical="top"/>
    </xf>
    <xf numFmtId="0" fontId="23" fillId="4" borderId="59" xfId="0" applyFont="1" applyFill="1" applyBorder="1" applyAlignment="1">
      <alignment horizontal="center"/>
    </xf>
    <xf numFmtId="0" fontId="18" fillId="27" borderId="0" xfId="0" applyFont="1" applyFill="1" applyAlignment="1">
      <alignment horizontal="center"/>
    </xf>
    <xf numFmtId="0" fontId="0" fillId="27" borderId="0" xfId="0" applyFill="1"/>
    <xf numFmtId="0" fontId="20" fillId="4" borderId="59" xfId="0" applyFont="1" applyFill="1" applyBorder="1" applyAlignment="1">
      <alignment horizontal="center"/>
    </xf>
    <xf numFmtId="0" fontId="4" fillId="5" borderId="6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22" fillId="0" borderId="62" xfId="0" applyFont="1" applyBorder="1" applyAlignment="1">
      <alignment wrapText="1"/>
    </xf>
    <xf numFmtId="0" fontId="0" fillId="0" borderId="53" xfId="0" applyBorder="1"/>
    <xf numFmtId="0" fontId="19" fillId="0" borderId="62" xfId="0" applyFont="1" applyBorder="1" applyAlignment="1">
      <alignment wrapText="1"/>
    </xf>
    <xf numFmtId="0" fontId="4" fillId="0" borderId="0" xfId="0" applyFont="1"/>
    <xf numFmtId="0" fontId="22" fillId="0" borderId="64" xfId="0" applyFont="1" applyBorder="1"/>
    <xf numFmtId="0" fontId="0" fillId="0" borderId="65" xfId="0" applyBorder="1"/>
    <xf numFmtId="0" fontId="4" fillId="0" borderId="64" xfId="0" applyFont="1" applyBorder="1"/>
    <xf numFmtId="0" fontId="23" fillId="0" borderId="62" xfId="0" applyFont="1" applyBorder="1"/>
    <xf numFmtId="0" fontId="4" fillId="0" borderId="62" xfId="0" applyFont="1" applyBorder="1"/>
    <xf numFmtId="0" fontId="26" fillId="5" borderId="67" xfId="0" applyFont="1" applyFill="1" applyBorder="1" applyAlignment="1">
      <alignment wrapText="1"/>
    </xf>
    <xf numFmtId="0" fontId="7" fillId="0" borderId="68" xfId="0" applyFont="1" applyBorder="1"/>
    <xf numFmtId="0" fontId="7" fillId="0" borderId="69" xfId="0" applyFont="1" applyBorder="1"/>
    <xf numFmtId="0" fontId="50" fillId="5" borderId="2" xfId="0" applyFont="1" applyFill="1" applyBorder="1" applyAlignment="1">
      <alignment wrapText="1"/>
    </xf>
    <xf numFmtId="0" fontId="51" fillId="0" borderId="3" xfId="0" applyFont="1" applyBorder="1"/>
    <xf numFmtId="0" fontId="51" fillId="0" borderId="4" xfId="0" applyFont="1" applyBorder="1"/>
    <xf numFmtId="0" fontId="52" fillId="28" borderId="55" xfId="0" applyFont="1" applyFill="1" applyBorder="1" applyAlignment="1">
      <alignment horizontal="center"/>
    </xf>
    <xf numFmtId="0" fontId="53" fillId="27" borderId="55" xfId="0" applyFont="1" applyFill="1" applyBorder="1"/>
    <xf numFmtId="0" fontId="41" fillId="3" borderId="55" xfId="0" applyFont="1" applyFill="1" applyBorder="1" applyAlignment="1">
      <alignment horizontal="center"/>
    </xf>
    <xf numFmtId="0" fontId="7" fillId="0" borderId="56" xfId="0" applyFont="1" applyBorder="1"/>
    <xf numFmtId="0" fontId="26" fillId="5" borderId="2" xfId="0" applyFont="1" applyFill="1" applyBorder="1" applyAlignment="1">
      <alignment wrapText="1"/>
    </xf>
    <xf numFmtId="0" fontId="7" fillId="0" borderId="3" xfId="0" applyFont="1" applyBorder="1"/>
    <xf numFmtId="0" fontId="7" fillId="0" borderId="4" xfId="0" applyFont="1" applyBorder="1"/>
    <xf numFmtId="0" fontId="40" fillId="3" borderId="54" xfId="0" applyFont="1" applyFill="1" applyBorder="1" applyAlignment="1">
      <alignment horizontal="center"/>
    </xf>
    <xf numFmtId="0" fontId="7" fillId="0" borderId="55" xfId="0" applyFont="1" applyBorder="1"/>
  </cellXfs>
  <cellStyles count="1">
    <cellStyle name="Normal" xfId="0" builtinId="0"/>
  </cellStyles>
  <dxfs count="19"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numFmt numFmtId="165" formatCode="0.0\x"/>
      <fill>
        <patternFill patternType="none"/>
      </fill>
    </dxf>
    <dxf>
      <font>
        <color rgb="FF7F7F7F"/>
      </font>
      <numFmt numFmtId="2" formatCode="0.00"/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1821180</xdr:colOff>
      <xdr:row>4</xdr:row>
      <xdr:rowOff>38100</xdr:rowOff>
    </xdr:from>
    <xdr:ext cx="1811655" cy="1714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9760" y="807720"/>
          <a:ext cx="1811655" cy="17145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3C0B"/>
  </sheetPr>
  <dimension ref="A1:Y346"/>
  <sheetViews>
    <sheetView showGridLines="0" tabSelected="1" zoomScale="93" workbookViewId="0">
      <selection activeCell="C66" sqref="C66"/>
    </sheetView>
  </sheetViews>
  <sheetFormatPr defaultColWidth="14.44140625" defaultRowHeight="15" customHeight="1"/>
  <cols>
    <col min="1" max="1" width="0.44140625" customWidth="1"/>
    <col min="2" max="2" width="0.5546875" customWidth="1"/>
    <col min="3" max="3" width="40.44140625" customWidth="1"/>
    <col min="4" max="4" width="24.33203125" customWidth="1"/>
    <col min="5" max="5" width="4.6640625" customWidth="1"/>
    <col min="6" max="6" width="8.44140625" customWidth="1"/>
    <col min="7" max="7" width="2.109375" customWidth="1"/>
    <col min="8" max="8" width="3.77734375" customWidth="1"/>
    <col min="9" max="9" width="1.33203125" customWidth="1"/>
    <col min="10" max="10" width="0.77734375" customWidth="1"/>
    <col min="11" max="11" width="0.44140625" customWidth="1"/>
    <col min="12" max="23" width="9.44140625" customWidth="1"/>
  </cols>
  <sheetData>
    <row r="1" spans="1:23" ht="7.8" customHeight="1">
      <c r="A1" s="133"/>
      <c r="B1" s="133"/>
      <c r="C1" s="315"/>
      <c r="D1" s="315"/>
      <c r="E1" s="315"/>
      <c r="F1" s="315"/>
      <c r="G1" s="315"/>
      <c r="H1" s="315"/>
      <c r="I1" s="3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customHeight="1">
      <c r="A2" s="133"/>
      <c r="B2" s="134"/>
      <c r="C2" s="314" t="s">
        <v>0</v>
      </c>
      <c r="D2" s="314"/>
      <c r="E2" s="313"/>
      <c r="F2" s="313"/>
      <c r="G2" s="313"/>
      <c r="H2" s="313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33"/>
      <c r="B3" s="133"/>
      <c r="C3" s="314" t="s">
        <v>1</v>
      </c>
      <c r="D3" s="313"/>
      <c r="E3" s="313"/>
      <c r="F3" s="313"/>
      <c r="G3" s="313"/>
      <c r="H3" s="313"/>
      <c r="I3" s="1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4" customHeight="1">
      <c r="A4" s="133"/>
      <c r="B4" s="133"/>
      <c r="C4" s="320" t="s">
        <v>2</v>
      </c>
      <c r="D4" s="321"/>
      <c r="E4" s="321"/>
      <c r="F4" s="322"/>
      <c r="G4" s="145"/>
      <c r="H4" s="145"/>
      <c r="I4" s="12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01.25" customHeight="1">
      <c r="A5" s="135"/>
      <c r="B5" s="135"/>
      <c r="D5" s="1"/>
      <c r="E5" s="1"/>
      <c r="F5" s="1"/>
      <c r="G5" s="1"/>
      <c r="H5" s="1"/>
      <c r="I5" s="12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>
      <c r="A6" s="135"/>
      <c r="B6" s="135"/>
      <c r="C6" s="1"/>
      <c r="D6" s="1"/>
      <c r="E6" s="1"/>
      <c r="F6" s="1"/>
      <c r="G6" s="1"/>
      <c r="H6" s="1"/>
      <c r="I6" s="12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>
      <c r="A7" s="135"/>
      <c r="B7" s="135"/>
      <c r="C7" s="2"/>
      <c r="D7" s="1"/>
      <c r="E7" s="1"/>
      <c r="F7" s="1"/>
      <c r="G7" s="1"/>
      <c r="H7" s="1"/>
      <c r="I7" s="1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>
      <c r="A8" s="135"/>
      <c r="B8" s="135"/>
      <c r="C8" s="2"/>
      <c r="D8" s="1"/>
      <c r="E8" s="1"/>
      <c r="F8" s="1"/>
      <c r="G8" s="1"/>
      <c r="H8" s="1"/>
      <c r="I8" s="12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 customHeight="1">
      <c r="A9" s="135"/>
      <c r="B9" s="136"/>
      <c r="C9" s="3" t="s">
        <v>3</v>
      </c>
      <c r="D9" s="3"/>
      <c r="E9" s="3"/>
      <c r="F9" s="3"/>
      <c r="G9" s="4"/>
      <c r="H9" s="3"/>
      <c r="I9" s="12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" customHeight="1">
      <c r="A10" s="135"/>
      <c r="B10" s="137"/>
      <c r="C10" s="1"/>
      <c r="D10" s="5"/>
      <c r="E10" s="5"/>
      <c r="F10" s="5"/>
      <c r="G10" s="5"/>
      <c r="H10" s="5"/>
      <c r="I10" s="1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>
      <c r="A11" s="135"/>
      <c r="B11" s="137"/>
      <c r="C11" s="1" t="s">
        <v>4</v>
      </c>
      <c r="D11" s="1"/>
      <c r="E11" s="6"/>
      <c r="F11" s="6"/>
      <c r="G11" s="6"/>
      <c r="H11" s="6"/>
      <c r="I11" s="1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>
      <c r="A12" s="135"/>
      <c r="B12" s="137"/>
      <c r="C12" s="1" t="s">
        <v>5</v>
      </c>
      <c r="D12" s="1"/>
      <c r="E12" s="1"/>
      <c r="F12" s="1"/>
      <c r="G12" s="1"/>
      <c r="H12" s="6"/>
      <c r="I12" s="12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>
      <c r="A13" s="135"/>
      <c r="B13" s="138"/>
      <c r="C13" s="1" t="s">
        <v>6</v>
      </c>
      <c r="D13" s="1"/>
      <c r="E13" s="1"/>
      <c r="F13" s="1"/>
      <c r="G13" s="1"/>
      <c r="H13" s="1"/>
      <c r="I13" s="12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.75" customHeight="1">
      <c r="A14" s="135"/>
      <c r="B14" s="136"/>
      <c r="C14" s="3" t="s">
        <v>7</v>
      </c>
      <c r="D14" s="3"/>
      <c r="E14" s="3"/>
      <c r="F14" s="3"/>
      <c r="G14" s="4"/>
      <c r="H14" s="3"/>
      <c r="I14" s="12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.5" customHeight="1">
      <c r="A15" s="135"/>
      <c r="B15" s="137"/>
      <c r="C15" s="1"/>
      <c r="D15" s="1"/>
      <c r="E15" s="1"/>
      <c r="F15" s="5"/>
      <c r="G15" s="7"/>
      <c r="H15" s="5"/>
      <c r="I15" s="1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>
      <c r="A16" s="135"/>
      <c r="B16" s="137"/>
      <c r="C16" s="8" t="s">
        <v>8</v>
      </c>
      <c r="D16" s="1"/>
      <c r="E16" s="1"/>
      <c r="F16" s="5"/>
      <c r="G16" s="5"/>
      <c r="H16" s="5"/>
      <c r="I16" s="12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5" customHeight="1">
      <c r="A17" s="138"/>
      <c r="B17" s="137"/>
      <c r="C17" s="1"/>
      <c r="D17" s="1"/>
      <c r="E17" s="1"/>
      <c r="F17" s="9"/>
      <c r="G17" s="9"/>
      <c r="H17" s="9"/>
      <c r="I17" s="129"/>
      <c r="J17" s="6"/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5" customHeight="1">
      <c r="A18" s="138"/>
      <c r="B18" s="137"/>
      <c r="C18" s="8" t="s">
        <v>9</v>
      </c>
      <c r="D18" s="5"/>
      <c r="E18" s="5"/>
      <c r="F18" s="5"/>
      <c r="G18" s="5"/>
      <c r="H18" s="5"/>
      <c r="I18" s="129"/>
      <c r="J18" s="6"/>
      <c r="K18" s="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2" customHeight="1">
      <c r="A19" s="138"/>
      <c r="B19" s="137"/>
      <c r="C19" s="9" t="s">
        <v>10</v>
      </c>
      <c r="D19" s="5"/>
      <c r="E19" s="5"/>
      <c r="F19" s="10"/>
      <c r="G19" s="10"/>
      <c r="H19" s="1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>
      <c r="A20" s="139"/>
      <c r="B20" s="137"/>
      <c r="C20" s="5"/>
      <c r="D20" s="5"/>
      <c r="E20" s="5"/>
      <c r="F20" s="5"/>
      <c r="G20" s="5"/>
      <c r="H20" s="5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1.25" customHeight="1">
      <c r="A21" s="137"/>
      <c r="B21" s="140"/>
      <c r="C21" s="8" t="s">
        <v>11</v>
      </c>
      <c r="D21" s="5"/>
      <c r="E21" s="5"/>
      <c r="F21" s="5"/>
      <c r="G21" s="5"/>
      <c r="H21" s="5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1.25" customHeight="1">
      <c r="A22" s="137"/>
      <c r="B22" s="141"/>
      <c r="C22" s="9" t="s">
        <v>12</v>
      </c>
      <c r="D22" s="5"/>
      <c r="E22" s="5"/>
      <c r="F22" s="5"/>
      <c r="G22" s="5"/>
      <c r="H22" s="5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2.75" customHeight="1">
      <c r="A23" s="142"/>
      <c r="B23" s="141"/>
      <c r="C23" s="9" t="s">
        <v>13</v>
      </c>
      <c r="D23" s="9"/>
      <c r="E23" s="9"/>
      <c r="F23" s="9"/>
      <c r="G23" s="9"/>
      <c r="H23" s="9"/>
      <c r="I23" s="13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7.5" customHeight="1">
      <c r="A24" s="137"/>
      <c r="B24" s="141"/>
      <c r="C24" s="5"/>
      <c r="D24" s="5"/>
      <c r="E24" s="5"/>
      <c r="F24" s="5"/>
      <c r="G24" s="5"/>
      <c r="H24" s="5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5" customHeight="1">
      <c r="A25" s="143"/>
      <c r="B25" s="143"/>
      <c r="C25" s="3"/>
      <c r="D25" s="3"/>
      <c r="E25" s="3"/>
      <c r="F25" s="3"/>
      <c r="G25" s="3"/>
      <c r="H25" s="3"/>
      <c r="I25" s="13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7.5" customHeight="1">
      <c r="A26" s="137"/>
      <c r="B26" s="137"/>
      <c r="C26" s="8"/>
      <c r="D26" s="5"/>
      <c r="E26" s="5"/>
      <c r="F26" s="5"/>
      <c r="G26" s="7"/>
      <c r="H26" s="5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3.5" customHeight="1">
      <c r="A27" s="137"/>
      <c r="B27" s="144"/>
      <c r="C27" s="13"/>
      <c r="D27" s="14"/>
      <c r="E27" s="15"/>
      <c r="F27" s="14"/>
      <c r="G27" s="14"/>
      <c r="H27" s="14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7.2" customHeight="1">
      <c r="A28" s="137"/>
      <c r="B28" s="137"/>
      <c r="C28" s="137"/>
      <c r="D28" s="137"/>
      <c r="E28" s="137"/>
      <c r="F28" s="137"/>
      <c r="G28" s="137"/>
      <c r="H28" s="137"/>
      <c r="I28" s="13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5" customHeight="1">
      <c r="A31" s="5"/>
      <c r="B31" s="1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4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4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4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4" ht="13.5" customHeight="1">
      <c r="A37" s="5"/>
      <c r="B37" s="12"/>
      <c r="C37" s="9"/>
      <c r="D37" s="5"/>
      <c r="E37" s="5"/>
      <c r="F37" s="5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4" ht="13.5" customHeight="1">
      <c r="A38" s="5"/>
      <c r="B38" s="12"/>
      <c r="C38" s="9"/>
      <c r="D38" s="5"/>
      <c r="E38" s="5"/>
      <c r="F38" s="5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4" ht="13.5" customHeight="1">
      <c r="A39" s="5"/>
      <c r="B39" s="12"/>
      <c r="C39" s="9"/>
      <c r="D39" s="5"/>
      <c r="E39" s="5"/>
      <c r="F39" s="5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4" ht="13.5" customHeight="1">
      <c r="A40" s="5"/>
      <c r="B40" s="12"/>
      <c r="C40" s="8"/>
      <c r="D40" s="5"/>
      <c r="E40" s="5"/>
      <c r="F40" s="5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4" ht="13.5" customHeight="1">
      <c r="A41" s="5"/>
      <c r="B41" s="1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4" ht="13.5" customHeight="1">
      <c r="A42" s="5"/>
      <c r="B42" s="12"/>
      <c r="C42" s="5"/>
      <c r="D42" s="8"/>
      <c r="E42" s="8"/>
      <c r="F42" s="5"/>
      <c r="G42" s="5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4" ht="13.5" customHeight="1">
      <c r="A43" s="5"/>
      <c r="B43" s="12"/>
      <c r="C43" s="5"/>
      <c r="D43" s="16"/>
      <c r="E43" s="5"/>
      <c r="F43" s="16"/>
      <c r="G43" s="5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3.5" customHeight="1">
      <c r="A44" s="5"/>
      <c r="B44" s="12"/>
      <c r="C44" s="8"/>
      <c r="D44" s="16"/>
      <c r="E44" s="5"/>
      <c r="F44" s="16"/>
      <c r="G44" s="5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3.5" customHeight="1">
      <c r="A45" s="5"/>
      <c r="B45" s="5"/>
      <c r="C45" s="16"/>
      <c r="D45" s="16"/>
      <c r="E45" s="5"/>
      <c r="F45" s="16"/>
      <c r="G45" s="5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3.5" customHeight="1">
      <c r="A46" s="8"/>
      <c r="B46" s="8"/>
      <c r="C46" s="1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3.5" customHeight="1">
      <c r="A48" s="8"/>
      <c r="B48" s="8"/>
      <c r="C48" s="8"/>
      <c r="D48" s="5"/>
      <c r="E48" s="5"/>
      <c r="F48" s="5"/>
      <c r="G48" s="5"/>
      <c r="H48" s="5"/>
      <c r="I48" s="5"/>
      <c r="J48" s="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2.75" customHeight="1">
      <c r="A51" s="8"/>
      <c r="B51" s="8"/>
      <c r="C51" s="8"/>
      <c r="D51" s="5"/>
      <c r="E51" s="5"/>
      <c r="F51" s="5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3.75" customHeight="1">
      <c r="A52" s="5"/>
      <c r="B52" s="5"/>
      <c r="C52" s="5"/>
      <c r="D52" s="5"/>
      <c r="E52" s="5"/>
      <c r="F52" s="5"/>
      <c r="G52" s="17"/>
      <c r="H52" s="17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2.75" customHeight="1">
      <c r="A53" s="11"/>
      <c r="B53" s="5"/>
      <c r="C53" s="5"/>
      <c r="D53" s="8"/>
      <c r="E53" s="8"/>
      <c r="F53" s="8"/>
      <c r="G53" s="8"/>
      <c r="H53" s="8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2.75" customHeight="1">
      <c r="A54" s="11"/>
      <c r="B54" s="5"/>
      <c r="C54" s="8"/>
      <c r="D54" s="5"/>
      <c r="E54" s="16"/>
      <c r="F54" s="5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2.75" customHeight="1">
      <c r="A55" s="11"/>
      <c r="B55" s="5"/>
      <c r="C55" s="5"/>
      <c r="D55" s="5"/>
      <c r="E55" s="16"/>
      <c r="F55" s="5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4" ht="12.75" customHeight="1">
      <c r="A56" s="11"/>
      <c r="B56" s="5"/>
      <c r="C56" s="16"/>
      <c r="D56" s="5"/>
      <c r="E56" s="16"/>
      <c r="F56" s="5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4" ht="9.75" customHeight="1">
      <c r="A57" s="11"/>
      <c r="B57" s="5"/>
      <c r="C57" s="16"/>
      <c r="D57" s="5"/>
      <c r="E57" s="16"/>
      <c r="F57" s="5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4" ht="12.75" customHeight="1">
      <c r="A58" s="11"/>
      <c r="B58" s="5"/>
      <c r="C58" s="16"/>
      <c r="D58" s="5"/>
      <c r="E58" s="16"/>
      <c r="F58" s="5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4" ht="12.75" customHeight="1">
      <c r="A59" s="1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4" ht="12.75" customHeight="1">
      <c r="A60" s="1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4" ht="12.75" customHeight="1">
      <c r="A61" s="8"/>
      <c r="B61" s="8"/>
      <c r="C61" s="5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4" ht="12.75" customHeight="1">
      <c r="A62" s="1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4" ht="12.75" customHeight="1">
      <c r="A63" s="1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4" ht="12.75" customHeight="1">
      <c r="A64" s="1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5" ht="12.75" customHeight="1">
      <c r="A65" s="1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>
      <c r="A66" s="8"/>
      <c r="B66" s="5"/>
      <c r="C66" s="5"/>
      <c r="D66" s="5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>
      <c r="A67" s="5"/>
      <c r="B67" s="5"/>
      <c r="C67" s="5"/>
      <c r="D67" s="5"/>
      <c r="E67" s="17"/>
      <c r="F67" s="17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>
      <c r="A68" s="174"/>
      <c r="B68" s="316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hidden="1" customHeight="1">
      <c r="A69" s="316"/>
      <c r="B69" s="174"/>
      <c r="C69" s="16"/>
      <c r="D69" s="5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hidden="1" customHeight="1">
      <c r="A70" s="174"/>
      <c r="B70" s="174"/>
      <c r="C70" s="16"/>
      <c r="D70" s="5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hidden="1" customHeight="1">
      <c r="A71" s="317"/>
      <c r="B71" s="174"/>
      <c r="C71" s="16"/>
      <c r="D71" s="5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hidden="1" customHeight="1">
      <c r="A72" s="317"/>
      <c r="B72" s="174"/>
      <c r="C72" s="16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hidden="1" customHeight="1">
      <c r="A73" s="317"/>
      <c r="B73" s="174"/>
      <c r="C73" s="16"/>
      <c r="D73" s="5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hidden="1" customHeight="1">
      <c r="A74" s="174"/>
      <c r="B74" s="17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hidden="1" customHeight="1">
      <c r="A75" s="174"/>
      <c r="B75" s="17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"/>
      <c r="V75" s="1"/>
      <c r="W75" s="1"/>
      <c r="X75" s="1"/>
      <c r="Y75" s="1"/>
    </row>
    <row r="76" spans="1:25" ht="12.75" hidden="1" customHeight="1">
      <c r="A76" s="174"/>
      <c r="B76" s="174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"/>
      <c r="V76" s="1"/>
      <c r="W76" s="1"/>
      <c r="X76" s="1"/>
      <c r="Y76" s="1"/>
    </row>
    <row r="77" spans="1:25" ht="12.75" hidden="1" customHeight="1">
      <c r="A77" s="172"/>
      <c r="B77" s="17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hidden="1" customHeight="1">
      <c r="A78" s="172"/>
      <c r="B78" s="17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hidden="1" customHeight="1">
      <c r="A79" s="172"/>
      <c r="B79" s="17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>
      <c r="A80" s="172"/>
      <c r="B80" s="31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>
      <c r="A81" s="172"/>
      <c r="B81" s="3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>
      <c r="A82" s="172"/>
      <c r="B82" s="3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>
      <c r="A83" s="172"/>
      <c r="B83" s="3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5" ht="12.75" customHeight="1">
      <c r="A84" s="172"/>
      <c r="B84" s="3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5" ht="12.75" customHeight="1">
      <c r="A85" s="172"/>
      <c r="B85" s="3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5" ht="12.75" customHeight="1">
      <c r="A86" s="172"/>
      <c r="B86" s="31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5" ht="12.75" customHeight="1">
      <c r="A87" s="172"/>
      <c r="B87" s="31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5" ht="12.75" customHeight="1">
      <c r="A88" s="172"/>
      <c r="B88" s="31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5" ht="12.75" customHeight="1">
      <c r="A89" s="172"/>
      <c r="B89" s="31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5" ht="12.75" customHeight="1">
      <c r="A90" s="172"/>
      <c r="B90" s="3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5" ht="12.75" customHeight="1">
      <c r="A91" s="172"/>
      <c r="B91" s="3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5" ht="12.75" customHeight="1">
      <c r="A92" s="172"/>
      <c r="B92" s="31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5" ht="12.75" customHeight="1">
      <c r="A93" s="172"/>
      <c r="B93" s="31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5" ht="12.75" customHeight="1">
      <c r="A94" s="172"/>
      <c r="B94" s="31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5" ht="12.75" customHeight="1">
      <c r="A95" s="172"/>
      <c r="B95" s="31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5" ht="12.75" customHeight="1">
      <c r="A96" s="172"/>
      <c r="B96" s="31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>
      <c r="A97" s="172"/>
      <c r="B97" s="31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>
      <c r="A98" s="172"/>
      <c r="B98" s="31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>
      <c r="A99" s="172"/>
      <c r="B99" s="31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>
      <c r="A100" s="172"/>
      <c r="B100" s="31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>
      <c r="A101" s="172"/>
      <c r="B101" s="31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>
      <c r="A102" s="172"/>
      <c r="B102" s="31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>
      <c r="A103" s="172"/>
      <c r="B103" s="31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>
      <c r="A104" s="172"/>
      <c r="B104" s="31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>
      <c r="A105" s="172"/>
      <c r="B105" s="31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>
      <c r="A106" s="172"/>
      <c r="B106" s="3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>
      <c r="A107" s="172"/>
      <c r="B107" s="3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>
      <c r="A108" s="172"/>
      <c r="B108" s="31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>
      <c r="A109" s="172"/>
      <c r="B109" s="31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>
      <c r="A110" s="172"/>
      <c r="B110" s="31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>
      <c r="A111" s="172"/>
      <c r="B111" s="31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>
      <c r="A112" s="172"/>
      <c r="B112" s="31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>
      <c r="A113" s="172"/>
      <c r="B113" s="31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>
      <c r="A114" s="172"/>
      <c r="B114" s="31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>
      <c r="A115" s="172"/>
      <c r="B115" s="31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>
      <c r="A116" s="172"/>
      <c r="B116" s="31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>
      <c r="A117" s="172"/>
      <c r="B117" s="31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>
      <c r="A118" s="172"/>
      <c r="B118" s="3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>
      <c r="A119" s="172"/>
      <c r="B119" s="31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>
      <c r="A120" s="172"/>
      <c r="B120" s="31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>
      <c r="A121" s="172"/>
      <c r="B121" s="31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>
      <c r="A122" s="172"/>
      <c r="B122" s="31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>
      <c r="A123" s="172"/>
      <c r="B123" s="31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>
      <c r="A124" s="172"/>
      <c r="B124" s="31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>
      <c r="A125" s="172"/>
      <c r="B125" s="31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>
      <c r="A126" s="172"/>
      <c r="B126" s="31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>
      <c r="A127" s="172"/>
      <c r="B127" s="31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>
      <c r="A128" s="172"/>
      <c r="B128" s="31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>
      <c r="A129" s="172"/>
      <c r="B129" s="31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>
      <c r="A130" s="172"/>
      <c r="B130" s="31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>
      <c r="A131" s="172"/>
      <c r="B131" s="3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>
      <c r="A132" s="172"/>
      <c r="B132" s="31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>
      <c r="A133" s="172"/>
      <c r="B133" s="31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>
      <c r="A134" s="172"/>
      <c r="B134" s="31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>
      <c r="A135" s="172"/>
      <c r="B135" s="31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>
      <c r="A136" s="172"/>
      <c r="B136" s="31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>
      <c r="A137" s="172"/>
      <c r="B137" s="31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>
      <c r="A138" s="172"/>
      <c r="B138" s="31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>
      <c r="A139" s="172"/>
      <c r="B139" s="31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>
      <c r="A140" s="172"/>
      <c r="B140" s="31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>
      <c r="A141" s="172"/>
      <c r="B141" s="31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>
      <c r="A142" s="172"/>
      <c r="B142" s="31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>
      <c r="A143" s="172"/>
      <c r="B143" s="31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>
      <c r="A144" s="172"/>
      <c r="B144" s="31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>
      <c r="A145" s="172"/>
      <c r="B145" s="31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>
      <c r="A146" s="172"/>
      <c r="B146" s="3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>
      <c r="A147" s="172"/>
      <c r="B147" s="31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>
      <c r="A148" s="172"/>
      <c r="B148" s="31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>
      <c r="A149" s="172"/>
      <c r="B149" s="31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>
      <c r="A150" s="172"/>
      <c r="B150" s="31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>
      <c r="A151" s="172"/>
      <c r="B151" s="31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>
      <c r="A152" s="172"/>
      <c r="B152" s="31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>
      <c r="A153" s="172"/>
      <c r="B153" s="31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>
      <c r="A154" s="172"/>
      <c r="B154" s="31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>
      <c r="A155" s="172"/>
      <c r="B155" s="31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>
      <c r="A156" s="172"/>
      <c r="B156" s="31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>
      <c r="A157" s="172"/>
      <c r="B157" s="31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>
      <c r="A158" s="172"/>
      <c r="B158" s="31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>
      <c r="A159" s="172"/>
      <c r="B159" s="31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>
      <c r="A160" s="172"/>
      <c r="B160" s="31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>
      <c r="A161" s="172"/>
      <c r="B161" s="31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>
      <c r="A162" s="172"/>
      <c r="B162" s="31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>
      <c r="A163" s="172"/>
      <c r="B163" s="31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>
      <c r="A164" s="172"/>
      <c r="B164" s="31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>
      <c r="A165" s="172"/>
      <c r="B165" s="31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>
      <c r="A166" s="172"/>
      <c r="B166" s="31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>
      <c r="A167" s="172"/>
      <c r="B167" s="31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>
      <c r="A168" s="172"/>
      <c r="B168" s="31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>
      <c r="A169" s="172"/>
      <c r="B169" s="31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>
      <c r="A170" s="172"/>
      <c r="B170" s="31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>
      <c r="A171" s="172"/>
      <c r="B171" s="31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>
      <c r="A172" s="172"/>
      <c r="B172" s="31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>
      <c r="A173" s="172"/>
      <c r="B173" s="31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>
      <c r="A174" s="172"/>
      <c r="B174" s="31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>
      <c r="A175" s="172"/>
      <c r="B175" s="31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>
      <c r="A176" s="172"/>
      <c r="B176" s="31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>
      <c r="A177" s="172"/>
      <c r="B177" s="31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>
      <c r="A178" s="172"/>
      <c r="B178" s="31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>
      <c r="A179" s="172"/>
      <c r="B179" s="31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>
      <c r="A180" s="172"/>
      <c r="B180" s="31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>
      <c r="A181" s="172"/>
      <c r="B181" s="31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>
      <c r="A182" s="172"/>
      <c r="B182" s="31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>
      <c r="A183" s="172"/>
      <c r="B183" s="31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>
      <c r="A184" s="172"/>
      <c r="B184" s="31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>
      <c r="A185" s="172"/>
      <c r="B185" s="31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>
      <c r="A186" s="172"/>
      <c r="B186" s="31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>
      <c r="A187" s="172"/>
      <c r="B187" s="31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>
      <c r="A188" s="172"/>
      <c r="B188" s="31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>
      <c r="A189" s="172"/>
      <c r="B189" s="31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>
      <c r="A190" s="172"/>
      <c r="B190" s="31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>
      <c r="A191" s="172"/>
      <c r="B191" s="31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>
      <c r="A192" s="172"/>
      <c r="B192" s="31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>
      <c r="A193" s="172"/>
      <c r="B193" s="31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>
      <c r="A194" s="172"/>
      <c r="B194" s="31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>
      <c r="A195" s="172"/>
      <c r="B195" s="31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>
      <c r="A196" s="172"/>
      <c r="B196" s="31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>
      <c r="A197" s="172"/>
      <c r="B197" s="31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>
      <c r="A198" s="172"/>
      <c r="B198" s="31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>
      <c r="A199" s="172"/>
      <c r="B199" s="31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>
      <c r="A200" s="172"/>
      <c r="B200" s="31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>
      <c r="A201" s="172"/>
      <c r="B201" s="31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>
      <c r="A202" s="172"/>
      <c r="B202" s="31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>
      <c r="A203" s="172"/>
      <c r="B203" s="31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>
      <c r="A204" s="172"/>
      <c r="B204" s="31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>
      <c r="A205" s="172"/>
      <c r="B205" s="31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>
      <c r="A206" s="172"/>
      <c r="B206" s="31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>
      <c r="A207" s="172"/>
      <c r="B207" s="31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>
      <c r="A208" s="172"/>
      <c r="B208" s="31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>
      <c r="A209" s="172"/>
      <c r="B209" s="31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>
      <c r="A210" s="172"/>
      <c r="B210" s="31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>
      <c r="A211" s="172"/>
      <c r="B211" s="31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>
      <c r="A212" s="172"/>
      <c r="B212" s="31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>
      <c r="A213" s="172"/>
      <c r="B213" s="31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>
      <c r="A214" s="172"/>
      <c r="B214" s="31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>
      <c r="A215" s="172"/>
      <c r="B215" s="31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>
      <c r="A216" s="172"/>
      <c r="B216" s="31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>
      <c r="A217" s="172"/>
      <c r="B217" s="31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>
      <c r="A218" s="172"/>
      <c r="B218" s="3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>
      <c r="A219" s="172"/>
      <c r="B219" s="31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>
      <c r="A220" s="172"/>
      <c r="B220" s="31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>
      <c r="A221" s="172"/>
      <c r="B221" s="31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>
      <c r="A222" s="172"/>
      <c r="B222" s="31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>
      <c r="A223" s="172"/>
      <c r="B223" s="31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 customHeight="1">
      <c r="A224" s="319"/>
      <c r="B224" s="319"/>
    </row>
    <row r="225" spans="1:2" ht="15" customHeight="1">
      <c r="A225" s="319"/>
      <c r="B225" s="319"/>
    </row>
    <row r="226" spans="1:2" ht="15" customHeight="1">
      <c r="A226" s="319"/>
      <c r="B226" s="319"/>
    </row>
    <row r="227" spans="1:2" ht="15" customHeight="1">
      <c r="A227" s="319"/>
      <c r="B227" s="319"/>
    </row>
    <row r="228" spans="1:2" ht="15" customHeight="1">
      <c r="A228" s="319"/>
      <c r="B228" s="319"/>
    </row>
    <row r="229" spans="1:2" ht="15" customHeight="1">
      <c r="A229" s="319"/>
      <c r="B229" s="319"/>
    </row>
    <row r="230" spans="1:2" ht="15" customHeight="1">
      <c r="A230" s="319"/>
      <c r="B230" s="319"/>
    </row>
    <row r="231" spans="1:2" ht="15" customHeight="1">
      <c r="A231" s="319"/>
      <c r="B231" s="319"/>
    </row>
    <row r="232" spans="1:2" ht="15" customHeight="1">
      <c r="A232" s="319"/>
      <c r="B232" s="319"/>
    </row>
    <row r="233" spans="1:2" ht="15" customHeight="1">
      <c r="A233" s="319"/>
      <c r="B233" s="319"/>
    </row>
    <row r="234" spans="1:2" ht="15" customHeight="1">
      <c r="A234" s="319"/>
      <c r="B234" s="319"/>
    </row>
    <row r="235" spans="1:2" ht="15" customHeight="1">
      <c r="A235" s="319"/>
      <c r="B235" s="319"/>
    </row>
    <row r="236" spans="1:2" ht="15" customHeight="1">
      <c r="A236" s="319"/>
      <c r="B236" s="319"/>
    </row>
    <row r="237" spans="1:2" ht="15" customHeight="1">
      <c r="A237" s="319"/>
      <c r="B237" s="319"/>
    </row>
    <row r="238" spans="1:2" ht="15" customHeight="1">
      <c r="A238" s="319"/>
      <c r="B238" s="319"/>
    </row>
    <row r="239" spans="1:2" ht="15" customHeight="1">
      <c r="A239" s="319"/>
      <c r="B239" s="319"/>
    </row>
    <row r="240" spans="1:2" ht="15" customHeight="1">
      <c r="A240" s="319"/>
      <c r="B240" s="319"/>
    </row>
    <row r="241" spans="1:2" ht="15" customHeight="1">
      <c r="A241" s="319"/>
      <c r="B241" s="319"/>
    </row>
    <row r="242" spans="1:2" ht="15" customHeight="1">
      <c r="A242" s="319"/>
      <c r="B242" s="319"/>
    </row>
    <row r="243" spans="1:2" ht="15" customHeight="1">
      <c r="A243" s="319"/>
      <c r="B243" s="319"/>
    </row>
    <row r="244" spans="1:2" ht="15" customHeight="1">
      <c r="A244" s="319"/>
      <c r="B244" s="319"/>
    </row>
    <row r="245" spans="1:2" ht="15" customHeight="1">
      <c r="A245" s="319"/>
      <c r="B245" s="319"/>
    </row>
    <row r="246" spans="1:2" ht="15" customHeight="1">
      <c r="A246" s="319"/>
      <c r="B246" s="319"/>
    </row>
    <row r="247" spans="1:2" ht="15" customHeight="1">
      <c r="A247" s="319"/>
      <c r="B247" s="319"/>
    </row>
    <row r="248" spans="1:2" ht="15" customHeight="1">
      <c r="A248" s="319"/>
      <c r="B248" s="319"/>
    </row>
    <row r="249" spans="1:2" ht="15" customHeight="1">
      <c r="A249" s="319"/>
      <c r="B249" s="319"/>
    </row>
    <row r="250" spans="1:2" ht="15" customHeight="1">
      <c r="A250" s="319"/>
      <c r="B250" s="319"/>
    </row>
    <row r="251" spans="1:2" ht="15" customHeight="1">
      <c r="A251" s="319"/>
      <c r="B251" s="319"/>
    </row>
    <row r="252" spans="1:2" ht="15" customHeight="1">
      <c r="A252" s="319"/>
      <c r="B252" s="319"/>
    </row>
    <row r="253" spans="1:2" ht="15" customHeight="1">
      <c r="A253" s="319"/>
      <c r="B253" s="319"/>
    </row>
    <row r="254" spans="1:2" ht="15" customHeight="1">
      <c r="A254" s="319"/>
      <c r="B254" s="319"/>
    </row>
    <row r="255" spans="1:2" ht="15" customHeight="1">
      <c r="A255" s="319"/>
      <c r="B255" s="319"/>
    </row>
    <row r="256" spans="1:2" ht="15" customHeight="1">
      <c r="A256" s="319"/>
      <c r="B256" s="319"/>
    </row>
    <row r="257" spans="1:2" ht="15" customHeight="1">
      <c r="A257" s="319"/>
      <c r="B257" s="319"/>
    </row>
    <row r="258" spans="1:2" ht="15" customHeight="1">
      <c r="A258" s="319"/>
      <c r="B258" s="319"/>
    </row>
    <row r="259" spans="1:2" ht="15" customHeight="1">
      <c r="A259" s="319"/>
      <c r="B259" s="319"/>
    </row>
    <row r="260" spans="1:2" ht="15" customHeight="1">
      <c r="A260" s="319"/>
      <c r="B260" s="319"/>
    </row>
    <row r="261" spans="1:2" ht="15" customHeight="1">
      <c r="A261" s="319"/>
      <c r="B261" s="319"/>
    </row>
    <row r="262" spans="1:2" ht="15" customHeight="1">
      <c r="A262" s="319"/>
      <c r="B262" s="319"/>
    </row>
    <row r="263" spans="1:2" ht="15" customHeight="1">
      <c r="A263" s="319"/>
      <c r="B263" s="319"/>
    </row>
    <row r="264" spans="1:2" ht="15" customHeight="1">
      <c r="A264" s="319"/>
      <c r="B264" s="319"/>
    </row>
    <row r="265" spans="1:2" ht="15" customHeight="1">
      <c r="A265" s="319"/>
      <c r="B265" s="319"/>
    </row>
    <row r="266" spans="1:2" ht="15" customHeight="1">
      <c r="A266" s="319"/>
      <c r="B266" s="319"/>
    </row>
    <row r="267" spans="1:2" ht="15" customHeight="1">
      <c r="A267" s="319"/>
      <c r="B267" s="319"/>
    </row>
    <row r="268" spans="1:2" ht="15" customHeight="1">
      <c r="A268" s="319"/>
      <c r="B268" s="319"/>
    </row>
    <row r="269" spans="1:2" ht="15" customHeight="1">
      <c r="A269" s="319"/>
      <c r="B269" s="319"/>
    </row>
    <row r="270" spans="1:2" ht="15" customHeight="1">
      <c r="A270" s="319"/>
      <c r="B270" s="319"/>
    </row>
    <row r="271" spans="1:2" ht="15" customHeight="1">
      <c r="A271" s="319"/>
      <c r="B271" s="319"/>
    </row>
    <row r="272" spans="1:2" ht="15" customHeight="1">
      <c r="A272" s="319"/>
      <c r="B272" s="319"/>
    </row>
    <row r="273" spans="1:2" ht="15" customHeight="1">
      <c r="A273" s="319"/>
      <c r="B273" s="319"/>
    </row>
    <row r="274" spans="1:2" ht="15" customHeight="1">
      <c r="A274" s="319"/>
      <c r="B274" s="319"/>
    </row>
    <row r="275" spans="1:2" ht="15" customHeight="1">
      <c r="A275" s="319"/>
      <c r="B275" s="319"/>
    </row>
    <row r="276" spans="1:2" ht="15" customHeight="1">
      <c r="A276" s="319"/>
      <c r="B276" s="319"/>
    </row>
    <row r="277" spans="1:2" ht="15" customHeight="1">
      <c r="A277" s="319"/>
      <c r="B277" s="319"/>
    </row>
    <row r="278" spans="1:2" ht="15" customHeight="1">
      <c r="A278" s="319"/>
      <c r="B278" s="319"/>
    </row>
    <row r="279" spans="1:2" ht="15" customHeight="1">
      <c r="A279" s="319"/>
      <c r="B279" s="319"/>
    </row>
    <row r="280" spans="1:2" ht="15" customHeight="1">
      <c r="A280" s="319"/>
      <c r="B280" s="319"/>
    </row>
    <row r="281" spans="1:2" ht="15" customHeight="1">
      <c r="A281" s="319"/>
      <c r="B281" s="319"/>
    </row>
    <row r="282" spans="1:2" ht="15" customHeight="1">
      <c r="A282" s="319"/>
      <c r="B282" s="319"/>
    </row>
    <row r="283" spans="1:2" ht="15" customHeight="1">
      <c r="A283" s="319"/>
      <c r="B283" s="319"/>
    </row>
    <row r="284" spans="1:2" ht="15" customHeight="1">
      <c r="A284" s="319"/>
      <c r="B284" s="319"/>
    </row>
    <row r="285" spans="1:2" ht="15" customHeight="1">
      <c r="A285" s="319"/>
      <c r="B285" s="319"/>
    </row>
    <row r="286" spans="1:2" ht="15" customHeight="1">
      <c r="A286" s="319"/>
      <c r="B286" s="319"/>
    </row>
    <row r="287" spans="1:2" ht="15" customHeight="1">
      <c r="A287" s="319"/>
      <c r="B287" s="319"/>
    </row>
    <row r="288" spans="1:2" ht="15" customHeight="1">
      <c r="A288" s="319"/>
      <c r="B288" s="319"/>
    </row>
    <row r="289" spans="1:2" ht="15" customHeight="1">
      <c r="A289" s="319"/>
      <c r="B289" s="319"/>
    </row>
    <row r="290" spans="1:2" ht="15" customHeight="1">
      <c r="A290" s="319"/>
      <c r="B290" s="319"/>
    </row>
    <row r="291" spans="1:2" ht="15" customHeight="1">
      <c r="A291" s="319"/>
      <c r="B291" s="319"/>
    </row>
    <row r="292" spans="1:2" ht="15" customHeight="1">
      <c r="A292" s="319"/>
      <c r="B292" s="319"/>
    </row>
    <row r="293" spans="1:2" ht="15" customHeight="1">
      <c r="A293" s="319"/>
      <c r="B293" s="319"/>
    </row>
    <row r="294" spans="1:2" ht="15" customHeight="1">
      <c r="A294" s="319"/>
      <c r="B294" s="319"/>
    </row>
    <row r="295" spans="1:2" ht="15" customHeight="1">
      <c r="A295" s="319"/>
      <c r="B295" s="319"/>
    </row>
    <row r="296" spans="1:2" ht="15" customHeight="1">
      <c r="A296" s="319"/>
      <c r="B296" s="319"/>
    </row>
    <row r="297" spans="1:2" ht="15" customHeight="1">
      <c r="A297" s="319"/>
      <c r="B297" s="319"/>
    </row>
    <row r="298" spans="1:2" ht="15" customHeight="1">
      <c r="A298" s="319"/>
      <c r="B298" s="319"/>
    </row>
    <row r="299" spans="1:2" ht="15" customHeight="1">
      <c r="A299" s="319"/>
      <c r="B299" s="319"/>
    </row>
    <row r="300" spans="1:2" ht="15" customHeight="1">
      <c r="A300" s="319"/>
      <c r="B300" s="319"/>
    </row>
    <row r="301" spans="1:2" ht="15" customHeight="1">
      <c r="A301" s="319"/>
      <c r="B301" s="319"/>
    </row>
    <row r="302" spans="1:2" ht="15" customHeight="1">
      <c r="A302" s="319"/>
      <c r="B302" s="319"/>
    </row>
    <row r="303" spans="1:2" ht="15" customHeight="1">
      <c r="A303" s="319"/>
      <c r="B303" s="319"/>
    </row>
    <row r="304" spans="1:2" ht="15" customHeight="1">
      <c r="A304" s="319"/>
      <c r="B304" s="319"/>
    </row>
    <row r="305" spans="1:2" ht="15" customHeight="1">
      <c r="A305" s="319"/>
      <c r="B305" s="319"/>
    </row>
    <row r="306" spans="1:2" ht="15" customHeight="1">
      <c r="A306" s="319"/>
      <c r="B306" s="319"/>
    </row>
    <row r="307" spans="1:2" ht="15" customHeight="1">
      <c r="A307" s="319"/>
      <c r="B307" s="319"/>
    </row>
    <row r="308" spans="1:2" ht="15" customHeight="1">
      <c r="A308" s="319"/>
      <c r="B308" s="319"/>
    </row>
    <row r="309" spans="1:2" ht="15" customHeight="1">
      <c r="A309" s="319"/>
      <c r="B309" s="319"/>
    </row>
    <row r="310" spans="1:2" ht="15" customHeight="1">
      <c r="A310" s="319"/>
      <c r="B310" s="319"/>
    </row>
    <row r="311" spans="1:2" ht="15" customHeight="1">
      <c r="A311" s="319"/>
      <c r="B311" s="319"/>
    </row>
    <row r="312" spans="1:2" ht="15" customHeight="1">
      <c r="A312" s="319"/>
      <c r="B312" s="319"/>
    </row>
    <row r="313" spans="1:2" ht="15" customHeight="1">
      <c r="A313" s="319"/>
      <c r="B313" s="319"/>
    </row>
    <row r="314" spans="1:2" ht="15" customHeight="1">
      <c r="A314" s="319"/>
      <c r="B314" s="319"/>
    </row>
    <row r="315" spans="1:2" ht="15" customHeight="1">
      <c r="A315" s="319"/>
      <c r="B315" s="319"/>
    </row>
    <row r="316" spans="1:2" ht="15" customHeight="1">
      <c r="A316" s="319"/>
      <c r="B316" s="319"/>
    </row>
    <row r="317" spans="1:2" ht="15" customHeight="1">
      <c r="A317" s="319"/>
      <c r="B317" s="319"/>
    </row>
    <row r="318" spans="1:2" ht="15" customHeight="1">
      <c r="A318" s="319"/>
      <c r="B318" s="319"/>
    </row>
    <row r="319" spans="1:2" ht="15" customHeight="1">
      <c r="A319" s="319"/>
      <c r="B319" s="319"/>
    </row>
    <row r="320" spans="1:2" ht="15" customHeight="1">
      <c r="A320" s="319"/>
      <c r="B320" s="319"/>
    </row>
    <row r="321" spans="1:2" ht="15" customHeight="1">
      <c r="A321" s="319"/>
      <c r="B321" s="319"/>
    </row>
    <row r="322" spans="1:2" ht="15" customHeight="1">
      <c r="A322" s="319"/>
      <c r="B322" s="319"/>
    </row>
    <row r="323" spans="1:2" ht="15" customHeight="1">
      <c r="A323" s="319"/>
      <c r="B323" s="319"/>
    </row>
    <row r="324" spans="1:2" ht="15" customHeight="1">
      <c r="A324" s="319"/>
      <c r="B324" s="319"/>
    </row>
    <row r="325" spans="1:2" ht="15" customHeight="1">
      <c r="A325" s="319"/>
      <c r="B325" s="319"/>
    </row>
    <row r="326" spans="1:2" ht="15" customHeight="1">
      <c r="A326" s="319"/>
      <c r="B326" s="319"/>
    </row>
    <row r="327" spans="1:2" ht="15" customHeight="1">
      <c r="A327" s="319"/>
      <c r="B327" s="319"/>
    </row>
    <row r="328" spans="1:2" ht="15" customHeight="1">
      <c r="A328" s="319"/>
      <c r="B328" s="319"/>
    </row>
    <row r="329" spans="1:2" ht="15" customHeight="1">
      <c r="A329" s="319"/>
      <c r="B329" s="319"/>
    </row>
    <row r="330" spans="1:2" ht="15" customHeight="1">
      <c r="A330" s="319"/>
      <c r="B330" s="319"/>
    </row>
    <row r="331" spans="1:2" ht="15" customHeight="1">
      <c r="A331" s="319"/>
      <c r="B331" s="319"/>
    </row>
    <row r="332" spans="1:2" ht="15" customHeight="1">
      <c r="A332" s="319"/>
      <c r="B332" s="319"/>
    </row>
    <row r="333" spans="1:2" ht="15" customHeight="1">
      <c r="A333" s="319"/>
      <c r="B333" s="319"/>
    </row>
    <row r="334" spans="1:2" ht="15" customHeight="1">
      <c r="A334" s="319"/>
      <c r="B334" s="319"/>
    </row>
    <row r="335" spans="1:2" ht="15" customHeight="1">
      <c r="A335" s="319"/>
      <c r="B335" s="319"/>
    </row>
    <row r="336" spans="1:2" ht="15" customHeight="1">
      <c r="A336" s="319"/>
      <c r="B336" s="319"/>
    </row>
    <row r="337" spans="1:2" ht="15" customHeight="1">
      <c r="A337" s="319"/>
      <c r="B337" s="319"/>
    </row>
    <row r="338" spans="1:2" ht="15" customHeight="1">
      <c r="A338" s="319"/>
      <c r="B338" s="319"/>
    </row>
    <row r="339" spans="1:2" ht="15" customHeight="1">
      <c r="A339" s="319"/>
      <c r="B339" s="319"/>
    </row>
    <row r="340" spans="1:2" ht="15" customHeight="1">
      <c r="A340" s="319"/>
      <c r="B340" s="319"/>
    </row>
    <row r="341" spans="1:2" ht="15" customHeight="1">
      <c r="A341" s="319"/>
      <c r="B341" s="319"/>
    </row>
    <row r="342" spans="1:2" ht="15" customHeight="1">
      <c r="A342" s="319"/>
      <c r="B342" s="319"/>
    </row>
    <row r="343" spans="1:2" ht="15" customHeight="1">
      <c r="A343" s="319"/>
      <c r="B343" s="319"/>
    </row>
    <row r="344" spans="1:2" ht="15" customHeight="1">
      <c r="A344" s="319"/>
      <c r="B344" s="319"/>
    </row>
    <row r="345" spans="1:2" ht="15" customHeight="1">
      <c r="A345" s="319"/>
      <c r="B345" s="319"/>
    </row>
    <row r="346" spans="1:2" ht="15" customHeight="1">
      <c r="A346" s="319"/>
      <c r="B346" s="319"/>
    </row>
  </sheetData>
  <mergeCells count="1">
    <mergeCell ref="C4:F4"/>
  </mergeCells>
  <conditionalFormatting sqref="H25:H27 H37:H39">
    <cfRule type="cellIs" dxfId="18" priority="1" stopIfTrue="1" operator="equal">
      <formula>1</formula>
    </cfRule>
  </conditionalFormatting>
  <hyperlinks>
    <hyperlink ref="C19" location="'Comps - Selection'!A1" display="Comps - Selection" xr:uid="{00000000-0004-0000-0000-000000000000}"/>
    <hyperlink ref="C22" location="'Precedents - Selection'!A1" display="Precedents - Selection" xr:uid="{00000000-0004-0000-0000-000001000000}"/>
    <hyperlink ref="C23" location="'Precedents - Dataset'!A1" display="Precedents - Dataset" xr:uid="{00000000-0004-0000-0000-000002000000}"/>
  </hyperlinks>
  <printOptions horizontalCentered="1" verticalCentered="1"/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576A"/>
  </sheetPr>
  <dimension ref="A1:N230"/>
  <sheetViews>
    <sheetView zoomScale="91" workbookViewId="0">
      <selection activeCell="Q15" sqref="Q15"/>
    </sheetView>
  </sheetViews>
  <sheetFormatPr defaultColWidth="14.44140625" defaultRowHeight="15" customHeight="1"/>
  <cols>
    <col min="1" max="1" width="1.77734375" customWidth="1"/>
    <col min="2" max="2" width="34.33203125" customWidth="1"/>
    <col min="3" max="3" width="8.6640625" customWidth="1"/>
    <col min="4" max="4" width="15.5546875" customWidth="1"/>
    <col min="5" max="8" width="8.6640625" customWidth="1"/>
    <col min="9" max="9" width="21.33203125" customWidth="1"/>
    <col min="10" max="10" width="21" customWidth="1"/>
    <col min="11" max="12" width="8.6640625" customWidth="1"/>
    <col min="13" max="13" width="5.109375" customWidth="1"/>
    <col min="14" max="14" width="1.88671875" customWidth="1"/>
  </cols>
  <sheetData>
    <row r="1" spans="1:14" ht="15" customHeight="1" thickBot="1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21" customHeight="1" thickBot="1">
      <c r="A2" s="146"/>
      <c r="B2" s="337" t="s">
        <v>14</v>
      </c>
      <c r="C2" s="338"/>
      <c r="D2" s="338"/>
      <c r="E2" s="338"/>
      <c r="F2" s="18"/>
      <c r="G2" s="339" t="s">
        <v>15</v>
      </c>
      <c r="H2" s="324"/>
      <c r="I2" s="324"/>
      <c r="J2" s="324"/>
      <c r="K2" s="324"/>
      <c r="L2" s="330"/>
      <c r="M2" s="177"/>
      <c r="N2" s="146"/>
    </row>
    <row r="3" spans="1:14" ht="14.25" customHeight="1" thickBot="1">
      <c r="A3" s="146"/>
      <c r="B3" s="338"/>
      <c r="C3" s="338"/>
      <c r="D3" s="338"/>
      <c r="E3" s="338"/>
      <c r="F3" s="18"/>
      <c r="G3" s="183"/>
      <c r="H3" s="178"/>
      <c r="I3" s="178"/>
      <c r="J3" s="179" t="s">
        <v>16</v>
      </c>
      <c r="K3" s="179" t="s">
        <v>17</v>
      </c>
      <c r="L3" s="184" t="s">
        <v>18</v>
      </c>
      <c r="M3" s="177"/>
      <c r="N3" s="146"/>
    </row>
    <row r="4" spans="1:14" ht="27" customHeight="1" thickBot="1">
      <c r="A4" s="146"/>
      <c r="B4" s="340" t="s">
        <v>2</v>
      </c>
      <c r="C4" s="341"/>
      <c r="D4" s="341"/>
      <c r="E4" s="342"/>
      <c r="F4" s="18"/>
      <c r="G4" s="343" t="s">
        <v>19</v>
      </c>
      <c r="H4" s="344"/>
      <c r="I4" s="344"/>
      <c r="J4" s="180">
        <v>59.83</v>
      </c>
      <c r="K4" s="180">
        <v>172.53</v>
      </c>
      <c r="L4" s="185">
        <v>242.56</v>
      </c>
      <c r="M4" s="177"/>
      <c r="N4" s="146"/>
    </row>
    <row r="5" spans="1:14" ht="14.25" customHeight="1" thickBot="1">
      <c r="A5" s="146"/>
      <c r="B5" s="331"/>
      <c r="C5" s="332"/>
      <c r="D5" s="332"/>
      <c r="E5" s="332"/>
      <c r="F5" s="18"/>
      <c r="G5" s="345" t="s">
        <v>20</v>
      </c>
      <c r="H5" s="344"/>
      <c r="I5" s="344"/>
      <c r="J5" s="180">
        <v>-109.05</v>
      </c>
      <c r="K5" s="180">
        <v>-86.48</v>
      </c>
      <c r="L5" s="185">
        <v>-128.30000000000001</v>
      </c>
      <c r="M5" s="177"/>
      <c r="N5" s="146"/>
    </row>
    <row r="6" spans="1:14" ht="14.25" customHeight="1" thickBot="1">
      <c r="A6" s="146"/>
      <c r="B6" s="18"/>
      <c r="C6" s="18"/>
      <c r="D6" s="18"/>
      <c r="E6" s="18"/>
      <c r="F6" s="18"/>
      <c r="G6" s="345" t="s">
        <v>21</v>
      </c>
      <c r="H6" s="344"/>
      <c r="I6" s="344"/>
      <c r="J6" s="181">
        <f t="shared" ref="J6:L6" si="0">J4-J5</f>
        <v>168.88</v>
      </c>
      <c r="K6" s="181">
        <f t="shared" si="0"/>
        <v>259.01</v>
      </c>
      <c r="L6" s="186">
        <f t="shared" si="0"/>
        <v>370.86</v>
      </c>
      <c r="M6" s="177"/>
      <c r="N6" s="146"/>
    </row>
    <row r="7" spans="1:14" ht="27" customHeight="1" thickBot="1">
      <c r="A7" s="146"/>
      <c r="B7" s="346" t="s">
        <v>22</v>
      </c>
      <c r="C7" s="332"/>
      <c r="D7" s="332"/>
      <c r="E7" s="332"/>
      <c r="F7" s="18"/>
      <c r="G7" s="347" t="s">
        <v>23</v>
      </c>
      <c r="H7" s="348"/>
      <c r="I7" s="348"/>
      <c r="J7" s="187"/>
      <c r="K7" s="187"/>
      <c r="L7" s="188">
        <f>(L6+K6+J6)/3</f>
        <v>266.25</v>
      </c>
      <c r="M7" s="177"/>
      <c r="N7" s="146"/>
    </row>
    <row r="8" spans="1:14" ht="14.25" customHeight="1" thickBot="1">
      <c r="A8" s="14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46"/>
    </row>
    <row r="9" spans="1:14" ht="14.25" customHeight="1" thickBot="1">
      <c r="A9" s="146"/>
      <c r="B9" s="336" t="s">
        <v>24</v>
      </c>
      <c r="C9" s="324"/>
      <c r="D9" s="330"/>
      <c r="E9" s="18"/>
      <c r="F9" s="18"/>
      <c r="G9" s="18"/>
      <c r="H9" s="18"/>
      <c r="I9" s="18"/>
      <c r="J9" s="18"/>
      <c r="K9" s="18"/>
      <c r="L9" s="18"/>
      <c r="M9" s="19"/>
      <c r="N9" s="146"/>
    </row>
    <row r="10" spans="1:14" ht="14.25" customHeight="1" thickBot="1">
      <c r="A10" s="146"/>
      <c r="B10" s="350" t="s">
        <v>25</v>
      </c>
      <c r="C10" s="326"/>
      <c r="D10" s="189">
        <v>10</v>
      </c>
      <c r="E10" s="18"/>
      <c r="F10" s="18"/>
      <c r="G10" s="193" t="s">
        <v>26</v>
      </c>
      <c r="H10" s="198" t="s">
        <v>27</v>
      </c>
      <c r="I10" s="198" t="s">
        <v>28</v>
      </c>
      <c r="J10" s="199" t="s">
        <v>29</v>
      </c>
      <c r="K10" s="18"/>
      <c r="L10" s="18"/>
      <c r="M10" s="19"/>
      <c r="N10" s="146"/>
    </row>
    <row r="11" spans="1:14" ht="28.5" customHeight="1" thickBot="1">
      <c r="A11" s="146"/>
      <c r="B11" s="350" t="s">
        <v>30</v>
      </c>
      <c r="C11" s="326"/>
      <c r="D11" s="190">
        <v>0.18</v>
      </c>
      <c r="E11" s="18"/>
      <c r="F11" s="18"/>
      <c r="G11" s="200">
        <v>1</v>
      </c>
      <c r="H11" s="178" t="s">
        <v>31</v>
      </c>
      <c r="I11" s="182">
        <f>L7*(1+$D$11)</f>
        <v>314.17500000000001</v>
      </c>
      <c r="J11" s="189">
        <f t="shared" ref="J11:J20" si="1">I11/(1+$D$14)^G11</f>
        <v>288.23394495412845</v>
      </c>
      <c r="K11" s="18"/>
      <c r="L11" s="18"/>
      <c r="M11" s="19"/>
      <c r="N11" s="146"/>
    </row>
    <row r="12" spans="1:14" ht="28.5" customHeight="1" thickBot="1">
      <c r="A12" s="146"/>
      <c r="B12" s="350" t="s">
        <v>32</v>
      </c>
      <c r="C12" s="326"/>
      <c r="D12" s="190">
        <v>0.12</v>
      </c>
      <c r="E12" s="18"/>
      <c r="F12" s="18"/>
      <c r="G12" s="200">
        <v>2</v>
      </c>
      <c r="H12" s="178" t="s">
        <v>33</v>
      </c>
      <c r="I12" s="182">
        <f t="shared" ref="I12:I15" si="2">I11*(1+$D$11)</f>
        <v>370.72649999999999</v>
      </c>
      <c r="J12" s="189">
        <f t="shared" si="1"/>
        <v>312.0330780237353</v>
      </c>
      <c r="K12" s="18"/>
      <c r="L12" s="18"/>
      <c r="M12" s="19"/>
      <c r="N12" s="146"/>
    </row>
    <row r="13" spans="1:14" ht="28.5" customHeight="1" thickBot="1">
      <c r="A13" s="146"/>
      <c r="B13" s="351" t="s">
        <v>34</v>
      </c>
      <c r="C13" s="326"/>
      <c r="D13" s="191">
        <v>0.03</v>
      </c>
      <c r="E13" s="18"/>
      <c r="F13" s="18"/>
      <c r="G13" s="200">
        <v>3</v>
      </c>
      <c r="H13" s="178" t="s">
        <v>35</v>
      </c>
      <c r="I13" s="182">
        <f t="shared" si="2"/>
        <v>437.45726999999994</v>
      </c>
      <c r="J13" s="189">
        <f t="shared" si="1"/>
        <v>337.79727712661253</v>
      </c>
      <c r="K13" s="18"/>
      <c r="L13" s="18"/>
      <c r="M13" s="19"/>
      <c r="N13" s="146"/>
    </row>
    <row r="14" spans="1:14" ht="14.25" customHeight="1" thickBot="1">
      <c r="A14" s="146"/>
      <c r="B14" s="349" t="s">
        <v>36</v>
      </c>
      <c r="C14" s="328"/>
      <c r="D14" s="192">
        <v>0.09</v>
      </c>
      <c r="E14" s="18"/>
      <c r="F14" s="18"/>
      <c r="G14" s="200">
        <v>4</v>
      </c>
      <c r="H14" s="178" t="s">
        <v>37</v>
      </c>
      <c r="I14" s="182">
        <f t="shared" si="2"/>
        <v>516.19957859999988</v>
      </c>
      <c r="J14" s="189">
        <f t="shared" si="1"/>
        <v>365.68879542147039</v>
      </c>
      <c r="K14" s="18"/>
      <c r="L14" s="18"/>
      <c r="M14" s="19"/>
      <c r="N14" s="146"/>
    </row>
    <row r="15" spans="1:14" ht="14.25" customHeight="1" thickBot="1">
      <c r="A15" s="146"/>
      <c r="B15" s="18"/>
      <c r="C15" s="18"/>
      <c r="D15" s="18"/>
      <c r="E15" s="18"/>
      <c r="F15" s="18"/>
      <c r="G15" s="200">
        <v>5</v>
      </c>
      <c r="H15" s="178" t="s">
        <v>38</v>
      </c>
      <c r="I15" s="182">
        <f t="shared" si="2"/>
        <v>609.11550274799981</v>
      </c>
      <c r="J15" s="189">
        <f t="shared" si="1"/>
        <v>395.88328311682108</v>
      </c>
      <c r="K15" s="18"/>
      <c r="L15" s="18"/>
      <c r="M15" s="19"/>
      <c r="N15" s="146"/>
    </row>
    <row r="16" spans="1:14" ht="14.25" customHeight="1" thickBot="1">
      <c r="A16" s="146"/>
      <c r="B16" s="18"/>
      <c r="C16" s="18"/>
      <c r="D16" s="18"/>
      <c r="E16" s="18"/>
      <c r="F16" s="18"/>
      <c r="G16" s="200">
        <v>6</v>
      </c>
      <c r="H16" s="178" t="s">
        <v>39</v>
      </c>
      <c r="I16" s="182">
        <f t="shared" ref="I16:I20" si="3">I15*(1+$D$12)</f>
        <v>682.2093630777598</v>
      </c>
      <c r="J16" s="189">
        <f t="shared" si="1"/>
        <v>406.77915329434825</v>
      </c>
      <c r="K16" s="18"/>
      <c r="L16" s="18"/>
      <c r="M16" s="19"/>
      <c r="N16" s="146"/>
    </row>
    <row r="17" spans="1:14" ht="14.25" customHeight="1" thickBot="1">
      <c r="A17" s="146"/>
      <c r="B17" s="329" t="s">
        <v>40</v>
      </c>
      <c r="C17" s="324"/>
      <c r="D17" s="330"/>
      <c r="E17" s="18"/>
      <c r="F17" s="18"/>
      <c r="G17" s="200">
        <v>7</v>
      </c>
      <c r="H17" s="178" t="s">
        <v>41</v>
      </c>
      <c r="I17" s="182">
        <f t="shared" si="3"/>
        <v>764.07448664709102</v>
      </c>
      <c r="J17" s="189">
        <f t="shared" si="1"/>
        <v>417.97490980703674</v>
      </c>
      <c r="K17" s="18"/>
      <c r="L17" s="18"/>
      <c r="M17" s="19"/>
      <c r="N17" s="146"/>
    </row>
    <row r="18" spans="1:14" ht="27" customHeight="1" thickBot="1">
      <c r="A18" s="146"/>
      <c r="B18" s="335" t="s">
        <v>42</v>
      </c>
      <c r="C18" s="326"/>
      <c r="D18" s="189">
        <f>SUM(J11:J20)+J24</f>
        <v>11632.755953775171</v>
      </c>
      <c r="E18" s="18"/>
      <c r="F18" s="18"/>
      <c r="G18" s="200">
        <v>8</v>
      </c>
      <c r="H18" s="178" t="s">
        <v>43</v>
      </c>
      <c r="I18" s="182">
        <f t="shared" si="3"/>
        <v>855.76342504474201</v>
      </c>
      <c r="J18" s="189">
        <f t="shared" si="1"/>
        <v>429.47880640723042</v>
      </c>
      <c r="K18" s="18"/>
      <c r="L18" s="18"/>
      <c r="M18" s="19"/>
      <c r="N18" s="146"/>
    </row>
    <row r="19" spans="1:14" ht="14.25" customHeight="1" thickBot="1">
      <c r="A19" s="146"/>
      <c r="B19" s="333" t="s">
        <v>44</v>
      </c>
      <c r="C19" s="326"/>
      <c r="D19" s="194">
        <v>90.96</v>
      </c>
      <c r="E19" s="18"/>
      <c r="F19" s="18"/>
      <c r="G19" s="200">
        <v>9</v>
      </c>
      <c r="H19" s="178" t="s">
        <v>45</v>
      </c>
      <c r="I19" s="182">
        <f t="shared" si="3"/>
        <v>958.45503605011118</v>
      </c>
      <c r="J19" s="189">
        <f t="shared" si="1"/>
        <v>441.2993240147689</v>
      </c>
      <c r="K19" s="18"/>
      <c r="L19" s="18"/>
      <c r="M19" s="19"/>
      <c r="N19" s="146"/>
    </row>
    <row r="20" spans="1:14" ht="28.5" customHeight="1" thickBot="1">
      <c r="A20" s="146"/>
      <c r="B20" s="333" t="s">
        <v>46</v>
      </c>
      <c r="C20" s="326"/>
      <c r="D20" s="194">
        <v>175.46</v>
      </c>
      <c r="E20" s="18"/>
      <c r="F20" s="18"/>
      <c r="G20" s="201">
        <v>10</v>
      </c>
      <c r="H20" s="187" t="s">
        <v>47</v>
      </c>
      <c r="I20" s="202">
        <f t="shared" si="3"/>
        <v>1073.4696403761245</v>
      </c>
      <c r="J20" s="188">
        <f t="shared" si="1"/>
        <v>453.44517696930376</v>
      </c>
      <c r="K20" s="18"/>
      <c r="L20" s="18"/>
      <c r="M20" s="19"/>
      <c r="N20" s="146"/>
    </row>
    <row r="21" spans="1:14" ht="14.25" customHeight="1" thickBot="1">
      <c r="A21" s="146"/>
      <c r="B21" s="333" t="s">
        <v>48</v>
      </c>
      <c r="C21" s="326"/>
      <c r="D21" s="189">
        <f>D20-D19</f>
        <v>84.500000000000014</v>
      </c>
      <c r="E21" s="18"/>
      <c r="F21" s="18"/>
      <c r="G21" s="18"/>
      <c r="H21" s="18"/>
      <c r="I21" s="18"/>
      <c r="J21" s="18"/>
      <c r="K21" s="18"/>
      <c r="L21" s="18"/>
      <c r="M21" s="19"/>
      <c r="N21" s="146"/>
    </row>
    <row r="22" spans="1:14" ht="14.25" customHeight="1" thickBot="1">
      <c r="A22" s="146"/>
      <c r="B22" s="333" t="s">
        <v>49</v>
      </c>
      <c r="C22" s="326"/>
      <c r="D22" s="194">
        <v>0</v>
      </c>
      <c r="E22" s="18"/>
      <c r="F22" s="18"/>
      <c r="G22" s="18"/>
      <c r="H22" s="323" t="s">
        <v>50</v>
      </c>
      <c r="I22" s="324"/>
      <c r="J22" s="203" t="s">
        <v>47</v>
      </c>
      <c r="K22" s="18"/>
      <c r="L22" s="18"/>
      <c r="M22" s="19"/>
      <c r="N22" s="146"/>
    </row>
    <row r="23" spans="1:14" ht="14.25" customHeight="1" thickBot="1">
      <c r="A23" s="146"/>
      <c r="B23" s="333" t="s">
        <v>51</v>
      </c>
      <c r="C23" s="326"/>
      <c r="D23" s="194">
        <v>1</v>
      </c>
      <c r="E23" s="18"/>
      <c r="F23" s="18"/>
      <c r="G23" s="18"/>
      <c r="H23" s="325" t="s">
        <v>52</v>
      </c>
      <c r="I23" s="326"/>
      <c r="J23" s="204">
        <f>(I20*(1+$D$13))/($D$14-$D$13)</f>
        <v>18427.895493123473</v>
      </c>
      <c r="K23" s="18"/>
      <c r="L23" s="18"/>
      <c r="M23" s="19"/>
      <c r="N23" s="146"/>
    </row>
    <row r="24" spans="1:14" ht="28.5" customHeight="1" thickBot="1">
      <c r="A24" s="146"/>
      <c r="B24" s="333" t="s">
        <v>53</v>
      </c>
      <c r="C24" s="326"/>
      <c r="D24" s="194">
        <v>25.04</v>
      </c>
      <c r="E24" s="18"/>
      <c r="F24" s="18"/>
      <c r="G24" s="18"/>
      <c r="H24" s="327" t="s">
        <v>54</v>
      </c>
      <c r="I24" s="328"/>
      <c r="J24" s="205">
        <f>J23/(1+$D$14)^G20</f>
        <v>7784.1422046397156</v>
      </c>
      <c r="K24" s="18"/>
      <c r="L24" s="18"/>
      <c r="M24" s="19"/>
      <c r="N24" s="146"/>
    </row>
    <row r="25" spans="1:14" ht="14.25" customHeight="1" thickBot="1">
      <c r="A25" s="146"/>
      <c r="B25" s="334" t="s">
        <v>55</v>
      </c>
      <c r="C25" s="328"/>
      <c r="D25" s="188">
        <f>D18/D24</f>
        <v>464.56693106130876</v>
      </c>
      <c r="E25" s="18"/>
      <c r="F25" s="18"/>
      <c r="G25" s="18"/>
      <c r="H25" s="18"/>
      <c r="I25" s="18"/>
      <c r="J25" s="18"/>
      <c r="K25" s="18"/>
      <c r="L25" s="18"/>
      <c r="M25" s="19"/>
      <c r="N25" s="146"/>
    </row>
    <row r="26" spans="1:14" ht="14.25" customHeight="1" thickBot="1">
      <c r="A26" s="14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46"/>
    </row>
    <row r="27" spans="1:14" ht="14.25" customHeight="1" thickBot="1">
      <c r="A27" s="146"/>
      <c r="B27" s="329" t="s">
        <v>56</v>
      </c>
      <c r="C27" s="324"/>
      <c r="D27" s="330"/>
      <c r="E27" s="18"/>
      <c r="F27" s="18"/>
      <c r="G27" s="331"/>
      <c r="H27" s="332"/>
      <c r="I27" s="332"/>
      <c r="J27" s="332"/>
      <c r="K27" s="18"/>
      <c r="L27" s="18"/>
      <c r="M27" s="19"/>
      <c r="N27" s="146"/>
    </row>
    <row r="28" spans="1:14" ht="28.5" customHeight="1" thickBot="1">
      <c r="A28" s="146"/>
      <c r="B28" s="325" t="s">
        <v>57</v>
      </c>
      <c r="C28" s="326"/>
      <c r="D28" s="195">
        <v>0.1</v>
      </c>
      <c r="E28" s="18"/>
      <c r="F28" s="18"/>
      <c r="G28" s="18"/>
      <c r="H28" s="18"/>
      <c r="I28" s="18"/>
      <c r="J28" s="18"/>
      <c r="K28" s="18"/>
      <c r="L28" s="18"/>
      <c r="M28" s="19"/>
      <c r="N28" s="146"/>
    </row>
    <row r="29" spans="1:14" ht="14.25" customHeight="1" thickBot="1">
      <c r="A29" s="146"/>
      <c r="B29" s="325" t="s">
        <v>58</v>
      </c>
      <c r="C29" s="326"/>
      <c r="D29" s="196">
        <f>D25*(1-$D$28)</f>
        <v>418.11023795517792</v>
      </c>
      <c r="E29" s="18"/>
      <c r="F29" s="18"/>
      <c r="G29" s="18"/>
      <c r="H29" s="18"/>
      <c r="I29" s="18"/>
      <c r="J29" s="18"/>
      <c r="K29" s="18"/>
      <c r="L29" s="18"/>
      <c r="M29" s="19"/>
      <c r="N29" s="146"/>
    </row>
    <row r="30" spans="1:14" ht="14.25" customHeight="1" thickBot="1">
      <c r="A30" s="146"/>
      <c r="B30" s="327" t="s">
        <v>59</v>
      </c>
      <c r="C30" s="328"/>
      <c r="D30" s="197">
        <f>D25*(1+$D$28)</f>
        <v>511.02362416743966</v>
      </c>
      <c r="E30" s="18"/>
      <c r="F30" s="18"/>
      <c r="G30" s="18"/>
      <c r="H30" s="18"/>
      <c r="I30" s="18"/>
      <c r="J30" s="18"/>
      <c r="K30" s="18"/>
      <c r="L30" s="18"/>
      <c r="M30" s="19"/>
      <c r="N30" s="146"/>
    </row>
    <row r="31" spans="1:14" ht="14.25" customHeight="1" thickBot="1">
      <c r="A31" s="146"/>
      <c r="B31" s="20"/>
      <c r="C31" s="20"/>
      <c r="D31" s="20"/>
      <c r="E31" s="19"/>
      <c r="F31" s="19"/>
      <c r="G31" s="19"/>
      <c r="H31" s="19"/>
      <c r="I31" s="19"/>
      <c r="J31" s="19"/>
      <c r="K31" s="19"/>
      <c r="L31" s="19"/>
      <c r="M31" s="19"/>
      <c r="N31" s="146"/>
    </row>
    <row r="32" spans="1:14" ht="14.25" customHeight="1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</sheetData>
  <mergeCells count="32">
    <mergeCell ref="B14:C14"/>
    <mergeCell ref="B10:C10"/>
    <mergeCell ref="B11:C11"/>
    <mergeCell ref="B12:C12"/>
    <mergeCell ref="B13:C13"/>
    <mergeCell ref="B9:D9"/>
    <mergeCell ref="B2:E3"/>
    <mergeCell ref="G2:L2"/>
    <mergeCell ref="B4:E4"/>
    <mergeCell ref="G4:I4"/>
    <mergeCell ref="B5:E5"/>
    <mergeCell ref="G5:I5"/>
    <mergeCell ref="B7:E7"/>
    <mergeCell ref="G6:I6"/>
    <mergeCell ref="G7:I7"/>
    <mergeCell ref="B17:D17"/>
    <mergeCell ref="B23:C23"/>
    <mergeCell ref="B24:C24"/>
    <mergeCell ref="B25:C25"/>
    <mergeCell ref="B18:C18"/>
    <mergeCell ref="B21:C21"/>
    <mergeCell ref="B29:C29"/>
    <mergeCell ref="B30:C30"/>
    <mergeCell ref="B22:C22"/>
    <mergeCell ref="B19:C19"/>
    <mergeCell ref="B20:C20"/>
    <mergeCell ref="B28:C28"/>
    <mergeCell ref="H22:I22"/>
    <mergeCell ref="H23:I23"/>
    <mergeCell ref="H24:I24"/>
    <mergeCell ref="B27:D27"/>
    <mergeCell ref="G27:J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E4E79"/>
  </sheetPr>
  <dimension ref="A1:AJ237"/>
  <sheetViews>
    <sheetView showGridLines="0" topLeftCell="A2" zoomScale="93" workbookViewId="0">
      <selection activeCell="AI16" sqref="AI16"/>
    </sheetView>
  </sheetViews>
  <sheetFormatPr defaultColWidth="14.44140625" defaultRowHeight="15" customHeight="1"/>
  <cols>
    <col min="1" max="1" width="1.77734375" customWidth="1"/>
    <col min="2" max="2" width="22.21875" customWidth="1"/>
    <col min="3" max="3" width="1.109375" customWidth="1"/>
    <col min="4" max="4" width="10.44140625" customWidth="1"/>
    <col min="5" max="5" width="8.88671875" customWidth="1"/>
    <col min="6" max="7" width="10.44140625" customWidth="1"/>
    <col min="8" max="8" width="1.109375" customWidth="1"/>
    <col min="9" max="14" width="8.6640625" hidden="1" customWidth="1"/>
    <col min="15" max="34" width="9.109375" hidden="1" customWidth="1"/>
    <col min="35" max="35" width="96.6640625" customWidth="1"/>
    <col min="36" max="36" width="1.88671875" customWidth="1"/>
  </cols>
  <sheetData>
    <row r="1" spans="1:36" ht="13.5" customHeight="1" thickBot="1">
      <c r="A1" s="147"/>
      <c r="B1" s="21" t="s">
        <v>60</v>
      </c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146"/>
    </row>
    <row r="2" spans="1:36" ht="24.75" customHeight="1" thickBot="1">
      <c r="A2" s="148"/>
      <c r="B2" s="352" t="s">
        <v>2</v>
      </c>
      <c r="C2" s="353"/>
      <c r="D2" s="353"/>
      <c r="E2" s="354"/>
      <c r="F2" s="206"/>
      <c r="G2" s="206"/>
      <c r="H2" s="206"/>
      <c r="I2" s="206"/>
      <c r="J2" s="206"/>
      <c r="K2" s="206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146"/>
    </row>
    <row r="3" spans="1:36" ht="13.2" customHeight="1">
      <c r="A3" s="149"/>
      <c r="B3" s="208" t="s">
        <v>61</v>
      </c>
      <c r="C3" s="209"/>
      <c r="D3" s="210" t="s">
        <v>62</v>
      </c>
      <c r="E3" s="210" t="s">
        <v>63</v>
      </c>
      <c r="F3" s="210" t="s">
        <v>64</v>
      </c>
      <c r="G3" s="211" t="s">
        <v>63</v>
      </c>
      <c r="H3" s="212"/>
      <c r="I3" s="212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4" t="s">
        <v>65</v>
      </c>
      <c r="AJ3" s="146"/>
    </row>
    <row r="4" spans="1:36" ht="9.75" customHeight="1">
      <c r="A4" s="149"/>
      <c r="B4" s="215"/>
      <c r="C4" s="216"/>
      <c r="D4" s="216"/>
      <c r="E4" s="216" t="s">
        <v>66</v>
      </c>
      <c r="F4" s="216"/>
      <c r="G4" s="217" t="s">
        <v>66</v>
      </c>
      <c r="H4" s="206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18"/>
      <c r="AJ4" s="146"/>
    </row>
    <row r="5" spans="1:36" ht="9.75" customHeight="1">
      <c r="A5" s="150"/>
      <c r="B5" s="219"/>
      <c r="C5" s="207"/>
      <c r="D5" s="207"/>
      <c r="E5" s="207"/>
      <c r="F5" s="207"/>
      <c r="G5" s="25"/>
      <c r="H5" s="206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20"/>
      <c r="AJ5" s="146"/>
    </row>
    <row r="6" spans="1:36" ht="9.75" customHeight="1">
      <c r="A6" s="150"/>
      <c r="B6" s="219" t="s">
        <v>67</v>
      </c>
      <c r="C6" s="207"/>
      <c r="D6" s="207"/>
      <c r="E6" s="207"/>
      <c r="F6" s="207"/>
      <c r="G6" s="25"/>
      <c r="H6" s="206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20"/>
      <c r="AJ6" s="146"/>
    </row>
    <row r="7" spans="1:36" ht="9.75" customHeight="1">
      <c r="A7" s="150"/>
      <c r="B7" s="219"/>
      <c r="C7" s="207"/>
      <c r="D7" s="207"/>
      <c r="E7" s="207"/>
      <c r="F7" s="207"/>
      <c r="G7" s="25"/>
      <c r="H7" s="206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20"/>
      <c r="AJ7" s="146"/>
    </row>
    <row r="8" spans="1:36" ht="9.75" customHeight="1">
      <c r="A8" s="150"/>
      <c r="B8" s="221" t="s">
        <v>68</v>
      </c>
      <c r="C8" s="207"/>
      <c r="D8" s="222"/>
      <c r="E8" s="222"/>
      <c r="F8" s="222"/>
      <c r="G8" s="26"/>
      <c r="H8" s="206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20"/>
      <c r="AJ8" s="146"/>
    </row>
    <row r="9" spans="1:36" ht="9.75" customHeight="1">
      <c r="A9" s="150"/>
      <c r="B9" s="223"/>
      <c r="C9" s="27"/>
      <c r="D9" s="28"/>
      <c r="E9" s="28"/>
      <c r="F9" s="28"/>
      <c r="G9" s="29"/>
      <c r="H9" s="206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20"/>
      <c r="AJ9" s="146"/>
    </row>
    <row r="10" spans="1:36" ht="12.6" customHeight="1">
      <c r="A10" s="150"/>
      <c r="B10" s="224" t="s">
        <v>69</v>
      </c>
      <c r="C10" s="207"/>
      <c r="D10" s="225">
        <v>8.66</v>
      </c>
      <c r="E10" s="226">
        <v>1</v>
      </c>
      <c r="F10" s="225">
        <v>38</v>
      </c>
      <c r="G10" s="227">
        <v>1</v>
      </c>
      <c r="H10" s="206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28" t="s">
        <v>70</v>
      </c>
      <c r="AJ10" s="146"/>
    </row>
    <row r="11" spans="1:36" ht="12" customHeight="1">
      <c r="A11" s="150"/>
      <c r="B11" s="224" t="s">
        <v>71</v>
      </c>
      <c r="C11" s="207"/>
      <c r="D11" s="225">
        <v>9.2200000000000006</v>
      </c>
      <c r="E11" s="226">
        <v>0</v>
      </c>
      <c r="F11" s="225">
        <v>1268.06</v>
      </c>
      <c r="G11" s="227">
        <v>0</v>
      </c>
      <c r="H11" s="206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28" t="s">
        <v>72</v>
      </c>
      <c r="AJ11" s="146"/>
    </row>
    <row r="12" spans="1:36" ht="11.4" customHeight="1">
      <c r="A12" s="150"/>
      <c r="B12" s="224" t="s">
        <v>73</v>
      </c>
      <c r="C12" s="207"/>
      <c r="D12" s="225">
        <v>7.09</v>
      </c>
      <c r="E12" s="226">
        <v>1</v>
      </c>
      <c r="F12" s="225">
        <v>37.72</v>
      </c>
      <c r="G12" s="227">
        <v>1</v>
      </c>
      <c r="H12" s="206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28" t="s">
        <v>74</v>
      </c>
      <c r="AJ12" s="146"/>
    </row>
    <row r="13" spans="1:36" ht="12.6" customHeight="1">
      <c r="A13" s="150"/>
      <c r="B13" s="224" t="s">
        <v>75</v>
      </c>
      <c r="C13" s="207"/>
      <c r="D13" s="225">
        <v>7.53</v>
      </c>
      <c r="E13" s="226">
        <v>1</v>
      </c>
      <c r="F13" s="225">
        <v>38.26</v>
      </c>
      <c r="G13" s="227">
        <v>1</v>
      </c>
      <c r="H13" s="206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28" t="s">
        <v>76</v>
      </c>
      <c r="AJ13" s="146"/>
    </row>
    <row r="14" spans="1:36" ht="12.6" customHeight="1">
      <c r="A14" s="150"/>
      <c r="B14" s="224" t="s">
        <v>77</v>
      </c>
      <c r="C14" s="207"/>
      <c r="D14" s="225">
        <v>9.3699999999999992</v>
      </c>
      <c r="E14" s="226">
        <v>1</v>
      </c>
      <c r="F14" s="225">
        <v>40.46</v>
      </c>
      <c r="G14" s="227">
        <v>1</v>
      </c>
      <c r="H14" s="206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28" t="s">
        <v>78</v>
      </c>
      <c r="AJ14" s="146"/>
    </row>
    <row r="15" spans="1:36" ht="12.6" customHeight="1">
      <c r="A15" s="150"/>
      <c r="B15" s="224" t="s">
        <v>79</v>
      </c>
      <c r="C15" s="207"/>
      <c r="D15" s="225">
        <v>13.72</v>
      </c>
      <c r="E15" s="226">
        <v>0</v>
      </c>
      <c r="F15" s="225">
        <v>40.229999999999997</v>
      </c>
      <c r="G15" s="227">
        <v>0</v>
      </c>
      <c r="H15" s="206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28" t="s">
        <v>80</v>
      </c>
      <c r="AJ15" s="146"/>
    </row>
    <row r="16" spans="1:36" ht="12.6" customHeight="1">
      <c r="A16" s="150"/>
      <c r="B16" s="224" t="s">
        <v>81</v>
      </c>
      <c r="C16" s="207"/>
      <c r="D16" s="225">
        <v>13.67</v>
      </c>
      <c r="E16" s="226">
        <v>0</v>
      </c>
      <c r="F16" s="225">
        <v>61.9</v>
      </c>
      <c r="G16" s="227">
        <v>0</v>
      </c>
      <c r="H16" s="206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28" t="s">
        <v>82</v>
      </c>
      <c r="AJ16" s="146"/>
    </row>
    <row r="17" spans="1:36" ht="12" customHeight="1">
      <c r="A17" s="150"/>
      <c r="B17" s="224" t="s">
        <v>83</v>
      </c>
      <c r="C17" s="207"/>
      <c r="D17" s="225">
        <v>12.06</v>
      </c>
      <c r="E17" s="226">
        <v>0</v>
      </c>
      <c r="F17" s="225">
        <v>52.06</v>
      </c>
      <c r="G17" s="227">
        <v>0</v>
      </c>
      <c r="H17" s="206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28" t="s">
        <v>84</v>
      </c>
      <c r="AJ17" s="146"/>
    </row>
    <row r="18" spans="1:36" ht="12" customHeight="1">
      <c r="A18" s="150"/>
      <c r="B18" s="224" t="s">
        <v>85</v>
      </c>
      <c r="C18" s="207"/>
      <c r="D18" s="225">
        <v>5.66</v>
      </c>
      <c r="E18" s="226">
        <v>1</v>
      </c>
      <c r="F18" s="225">
        <v>45.23</v>
      </c>
      <c r="G18" s="227">
        <v>1</v>
      </c>
      <c r="H18" s="206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28" t="s">
        <v>86</v>
      </c>
      <c r="AJ18" s="146"/>
    </row>
    <row r="19" spans="1:36" ht="12.6" customHeight="1">
      <c r="A19" s="150"/>
      <c r="B19" s="224" t="s">
        <v>87</v>
      </c>
      <c r="C19" s="207"/>
      <c r="D19" s="225">
        <v>3.39</v>
      </c>
      <c r="E19" s="226">
        <v>0</v>
      </c>
      <c r="F19" s="225">
        <v>142.66999999999999</v>
      </c>
      <c r="G19" s="227">
        <v>0</v>
      </c>
      <c r="H19" s="206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28" t="s">
        <v>88</v>
      </c>
      <c r="AJ19" s="146"/>
    </row>
    <row r="20" spans="1:36" ht="10.8" customHeight="1">
      <c r="A20" s="150"/>
      <c r="B20" s="224" t="s">
        <v>89</v>
      </c>
      <c r="C20" s="207"/>
      <c r="D20" s="225">
        <v>2.89</v>
      </c>
      <c r="E20" s="226">
        <v>0</v>
      </c>
      <c r="F20" s="225">
        <v>19.100000000000001</v>
      </c>
      <c r="G20" s="227">
        <v>0</v>
      </c>
      <c r="H20" s="206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28" t="s">
        <v>90</v>
      </c>
      <c r="AJ20" s="146"/>
    </row>
    <row r="21" spans="1:36" ht="12.6" customHeight="1" thickBot="1">
      <c r="A21" s="150"/>
      <c r="B21" s="229" t="s">
        <v>91</v>
      </c>
      <c r="C21" s="230"/>
      <c r="D21" s="231">
        <v>2.88</v>
      </c>
      <c r="E21" s="232">
        <v>0</v>
      </c>
      <c r="F21" s="231">
        <v>14.02</v>
      </c>
      <c r="G21" s="233">
        <v>0</v>
      </c>
      <c r="H21" s="234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5" t="s">
        <v>92</v>
      </c>
      <c r="AJ21" s="146"/>
    </row>
    <row r="22" spans="1:36" ht="9.75" customHeight="1">
      <c r="A22" s="150"/>
      <c r="B22" s="30"/>
      <c r="C22" s="5"/>
      <c r="D22" s="31"/>
      <c r="E22" s="31"/>
      <c r="F22" s="31"/>
      <c r="G22" s="32"/>
      <c r="H22" s="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146"/>
    </row>
    <row r="23" spans="1:36" ht="12.6" customHeight="1">
      <c r="A23" s="150"/>
      <c r="B23" s="33" t="s">
        <v>93</v>
      </c>
      <c r="C23" s="34"/>
      <c r="D23" s="35">
        <f>IFERROR(AVERAGEIF(E10:E22,1,D10:D22),0)</f>
        <v>7.6620000000000008</v>
      </c>
      <c r="E23" s="35"/>
      <c r="F23" s="35">
        <f>IFERROR(AVERAGEIF(G10:G22,1,F10:F22),0)</f>
        <v>39.933999999999997</v>
      </c>
      <c r="G23" s="36"/>
      <c r="H23" s="1"/>
      <c r="I23" s="16"/>
      <c r="J23" s="16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146"/>
    </row>
    <row r="24" spans="1:36" ht="9.75" customHeight="1">
      <c r="A24" s="151"/>
      <c r="B24" s="37"/>
      <c r="C24" s="5"/>
      <c r="D24" s="5"/>
      <c r="E24" s="5"/>
      <c r="F24" s="5"/>
      <c r="G24" s="25"/>
      <c r="H24" s="1"/>
      <c r="I24" s="16"/>
      <c r="J24" s="16"/>
      <c r="K24" s="1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146"/>
    </row>
    <row r="25" spans="1:36" ht="11.4" customHeight="1">
      <c r="A25" s="150"/>
      <c r="B25" s="38" t="s">
        <v>94</v>
      </c>
      <c r="C25" s="39"/>
      <c r="D25" s="40">
        <v>8.61</v>
      </c>
      <c r="E25" s="41"/>
      <c r="F25" s="40">
        <v>53.67</v>
      </c>
      <c r="G25" s="42"/>
      <c r="H25" s="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146"/>
    </row>
    <row r="26" spans="1:36" ht="9.75" customHeight="1">
      <c r="A26" s="150"/>
      <c r="B26" s="5"/>
      <c r="C26" s="5"/>
      <c r="D26" s="43"/>
      <c r="E26" s="5"/>
      <c r="F26" s="5"/>
      <c r="G26" s="5"/>
      <c r="H26" s="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146"/>
    </row>
    <row r="27" spans="1:36" ht="11.4" customHeight="1">
      <c r="A27" s="150"/>
      <c r="B27" s="44" t="s">
        <v>95</v>
      </c>
      <c r="C27" s="45"/>
      <c r="D27" s="46">
        <f>D23</f>
        <v>7.6620000000000008</v>
      </c>
      <c r="E27" s="46"/>
      <c r="F27" s="46">
        <f>F23</f>
        <v>39.933999999999997</v>
      </c>
      <c r="G27" s="47"/>
      <c r="H27" s="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146"/>
    </row>
    <row r="28" spans="1:36" ht="9.75" customHeight="1">
      <c r="A28" s="150"/>
      <c r="B28" s="48" t="s">
        <v>96</v>
      </c>
      <c r="C28" s="49"/>
      <c r="D28" s="50">
        <v>2295</v>
      </c>
      <c r="E28" s="50"/>
      <c r="F28" s="50">
        <v>434</v>
      </c>
      <c r="G28" s="51"/>
      <c r="H28" s="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146"/>
    </row>
    <row r="29" spans="1:36" ht="9.75" customHeight="1">
      <c r="A29" s="150"/>
      <c r="B29" s="48" t="s">
        <v>97</v>
      </c>
      <c r="C29" s="49"/>
      <c r="D29" s="50">
        <f>D27*D28</f>
        <v>17584.29</v>
      </c>
      <c r="E29" s="52"/>
      <c r="F29" s="50">
        <f>F27*F28</f>
        <v>17331.356</v>
      </c>
      <c r="G29" s="53"/>
      <c r="H29" s="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146"/>
    </row>
    <row r="30" spans="1:36" ht="9.75" customHeight="1">
      <c r="A30" s="150"/>
      <c r="B30" s="54"/>
      <c r="C30" s="8"/>
      <c r="D30" s="55"/>
      <c r="E30" s="17"/>
      <c r="F30" s="55"/>
      <c r="G30" s="56"/>
      <c r="H30" s="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146"/>
    </row>
    <row r="31" spans="1:36" ht="9.75" customHeight="1">
      <c r="A31" s="150"/>
      <c r="B31" s="57" t="s">
        <v>98</v>
      </c>
      <c r="C31" s="58"/>
      <c r="D31" s="50">
        <v>-91</v>
      </c>
      <c r="E31" s="59"/>
      <c r="F31" s="50">
        <v>-91</v>
      </c>
      <c r="G31" s="60"/>
      <c r="H31" s="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146"/>
    </row>
    <row r="32" spans="1:36" ht="9.75" customHeight="1">
      <c r="A32" s="150"/>
      <c r="B32" s="61" t="s">
        <v>99</v>
      </c>
      <c r="C32" s="58"/>
      <c r="D32" s="62">
        <v>0</v>
      </c>
      <c r="E32" s="63"/>
      <c r="F32" s="62">
        <v>0</v>
      </c>
      <c r="G32" s="64"/>
      <c r="H32" s="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146"/>
    </row>
    <row r="33" spans="1:36" ht="9.75" customHeight="1">
      <c r="A33" s="150"/>
      <c r="B33" s="57" t="s">
        <v>100</v>
      </c>
      <c r="C33" s="58"/>
      <c r="D33" s="50">
        <v>175.5</v>
      </c>
      <c r="E33" s="63"/>
      <c r="F33" s="50">
        <v>175.5</v>
      </c>
      <c r="G33" s="64"/>
      <c r="H33" s="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146"/>
    </row>
    <row r="34" spans="1:36" ht="9.75" customHeight="1">
      <c r="A34" s="150"/>
      <c r="B34" s="57"/>
      <c r="C34" s="58"/>
      <c r="D34" s="55"/>
      <c r="E34" s="63"/>
      <c r="F34" s="55"/>
      <c r="G34" s="64"/>
      <c r="H34" s="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146"/>
    </row>
    <row r="35" spans="1:36" ht="9.75" customHeight="1">
      <c r="A35" s="150"/>
      <c r="B35" s="48" t="s">
        <v>101</v>
      </c>
      <c r="C35" s="49"/>
      <c r="D35" s="50">
        <f>SUM(D29:D33)</f>
        <v>17668.79</v>
      </c>
      <c r="E35" s="52"/>
      <c r="F35" s="50">
        <f>SUM(F29:F33)</f>
        <v>17415.856</v>
      </c>
      <c r="G35" s="53"/>
      <c r="H35" s="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146"/>
    </row>
    <row r="36" spans="1:36" ht="9.75" customHeight="1">
      <c r="A36" s="150"/>
      <c r="B36" s="48" t="s">
        <v>102</v>
      </c>
      <c r="C36" s="49"/>
      <c r="D36" s="50">
        <v>25.04</v>
      </c>
      <c r="E36" s="52"/>
      <c r="F36" s="50">
        <v>25.04</v>
      </c>
      <c r="G36" s="53"/>
      <c r="H36" s="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146"/>
    </row>
    <row r="37" spans="1:36" ht="12.6" customHeight="1">
      <c r="A37" s="150"/>
      <c r="B37" s="65" t="s">
        <v>103</v>
      </c>
      <c r="C37" s="66"/>
      <c r="D37" s="236">
        <f>D35/D36</f>
        <v>705.62260383386592</v>
      </c>
      <c r="E37" s="67"/>
      <c r="F37" s="236">
        <f>F35/F36</f>
        <v>695.52140575079875</v>
      </c>
      <c r="G37" s="68"/>
      <c r="H37" s="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146"/>
    </row>
    <row r="38" spans="1:36" ht="9.75" customHeight="1">
      <c r="A38" s="150"/>
      <c r="B38" s="5"/>
      <c r="C38" s="5"/>
      <c r="D38" s="5"/>
      <c r="E38" s="5"/>
      <c r="F38" s="5"/>
      <c r="G38" s="5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146"/>
    </row>
    <row r="39" spans="1:36" ht="9.75" customHeight="1">
      <c r="A39" s="150"/>
      <c r="B39" s="152"/>
      <c r="C39" s="153"/>
      <c r="D39" s="154"/>
      <c r="E39" s="154"/>
      <c r="F39" s="154"/>
      <c r="G39" s="155"/>
      <c r="H39" s="156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46"/>
    </row>
    <row r="40" spans="1:36" ht="9.75" customHeight="1">
      <c r="A40" s="5"/>
      <c r="B40" s="5"/>
      <c r="C40" s="5"/>
      <c r="D40" s="5"/>
      <c r="E40" s="5"/>
      <c r="F40" s="5"/>
      <c r="G40" s="5"/>
      <c r="H40" s="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6" ht="9.75" hidden="1" customHeight="1">
      <c r="A41" s="5"/>
      <c r="B41" s="5"/>
      <c r="C41" s="5"/>
      <c r="D41" s="5"/>
      <c r="E41" s="5"/>
      <c r="F41" s="5"/>
      <c r="G41" s="5"/>
      <c r="H41" s="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6" ht="9.75" hidden="1" customHeight="1">
      <c r="A42" s="5"/>
      <c r="B42" s="5"/>
      <c r="C42" s="5"/>
      <c r="D42" s="5"/>
      <c r="E42" s="5"/>
      <c r="F42" s="5"/>
      <c r="G42" s="5"/>
      <c r="H42" s="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6" ht="9.75" hidden="1" customHeight="1">
      <c r="A43" s="5"/>
      <c r="B43" s="5"/>
      <c r="C43" s="5"/>
      <c r="D43" s="5"/>
      <c r="E43" s="5"/>
      <c r="F43" s="5"/>
      <c r="G43" s="5"/>
      <c r="H43" s="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6" ht="9.75" hidden="1" customHeight="1">
      <c r="A44" s="5"/>
      <c r="B44" s="5"/>
      <c r="C44" s="5"/>
      <c r="D44" s="5"/>
      <c r="E44" s="5"/>
      <c r="F44" s="5"/>
      <c r="G44" s="5"/>
      <c r="H44" s="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6" ht="9.75" hidden="1" customHeight="1">
      <c r="A45" s="5"/>
      <c r="B45" s="5"/>
      <c r="C45" s="5"/>
      <c r="D45" s="5"/>
      <c r="E45" s="5"/>
      <c r="F45" s="5"/>
      <c r="G45" s="5"/>
      <c r="H45" s="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6" ht="9.75" hidden="1" customHeight="1">
      <c r="A46" s="5"/>
      <c r="B46" s="5"/>
      <c r="C46" s="5"/>
      <c r="D46" s="5"/>
      <c r="E46" s="5"/>
      <c r="F46" s="5"/>
      <c r="G46" s="5"/>
      <c r="H46" s="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6" ht="9.75" hidden="1" customHeight="1">
      <c r="A47" s="5"/>
      <c r="B47" s="5"/>
      <c r="C47" s="5"/>
      <c r="D47" s="5"/>
      <c r="E47" s="5"/>
      <c r="F47" s="5"/>
      <c r="G47" s="5"/>
      <c r="H47" s="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6" ht="9.75" hidden="1" customHeight="1">
      <c r="A48" s="5"/>
      <c r="B48" s="5"/>
      <c r="C48" s="5"/>
      <c r="D48" s="5"/>
      <c r="E48" s="5"/>
      <c r="F48" s="5"/>
      <c r="G48" s="5"/>
      <c r="H48" s="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9.75" hidden="1" customHeight="1">
      <c r="A49" s="5"/>
      <c r="B49" s="5"/>
      <c r="C49" s="5"/>
      <c r="D49" s="5"/>
      <c r="E49" s="5"/>
      <c r="F49" s="5"/>
      <c r="G49" s="5"/>
      <c r="H49" s="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9.75" hidden="1" customHeight="1">
      <c r="A50" s="5"/>
      <c r="B50" s="5"/>
      <c r="C50" s="5"/>
      <c r="D50" s="5"/>
      <c r="E50" s="5"/>
      <c r="F50" s="5"/>
      <c r="G50" s="5"/>
      <c r="H50" s="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9.75" hidden="1" customHeight="1">
      <c r="A51" s="5"/>
      <c r="B51" s="5"/>
      <c r="C51" s="5"/>
      <c r="D51" s="5"/>
      <c r="E51" s="5"/>
      <c r="F51" s="5"/>
      <c r="G51" s="5"/>
      <c r="H51" s="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9.75" hidden="1" customHeight="1">
      <c r="A52" s="5"/>
      <c r="B52" s="5"/>
      <c r="C52" s="5"/>
      <c r="D52" s="5"/>
      <c r="E52" s="5"/>
      <c r="F52" s="5"/>
      <c r="G52" s="5"/>
      <c r="H52" s="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9.75" hidden="1" customHeight="1">
      <c r="A53" s="5"/>
      <c r="B53" s="5"/>
      <c r="C53" s="5"/>
      <c r="D53" s="5"/>
      <c r="E53" s="5"/>
      <c r="F53" s="5"/>
      <c r="G53" s="5"/>
      <c r="H53" s="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9.75" hidden="1" customHeight="1">
      <c r="A54" s="5"/>
      <c r="B54" s="5"/>
      <c r="C54" s="5"/>
      <c r="D54" s="5"/>
      <c r="E54" s="5"/>
      <c r="F54" s="5"/>
      <c r="G54" s="5"/>
      <c r="H54" s="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9.75" hidden="1" customHeight="1">
      <c r="A55" s="5"/>
      <c r="B55" s="5"/>
      <c r="C55" s="5"/>
      <c r="D55" s="5"/>
      <c r="E55" s="5"/>
      <c r="F55" s="5"/>
      <c r="G55" s="5"/>
      <c r="H55" s="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9.75" hidden="1" customHeight="1">
      <c r="A56" s="5"/>
      <c r="B56" s="5"/>
      <c r="C56" s="5"/>
      <c r="D56" s="5"/>
      <c r="E56" s="5"/>
      <c r="F56" s="5"/>
      <c r="G56" s="5"/>
      <c r="H56" s="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9.75" hidden="1" customHeight="1">
      <c r="A57" s="5"/>
      <c r="B57" s="5"/>
      <c r="C57" s="5"/>
      <c r="D57" s="5"/>
      <c r="E57" s="5"/>
      <c r="F57" s="5"/>
      <c r="G57" s="5"/>
      <c r="H57" s="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9.75" hidden="1" customHeight="1">
      <c r="A58" s="5"/>
      <c r="B58" s="5"/>
      <c r="C58" s="5"/>
      <c r="D58" s="5"/>
      <c r="E58" s="5"/>
      <c r="F58" s="5"/>
      <c r="G58" s="5"/>
      <c r="H58" s="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9.75" hidden="1" customHeight="1">
      <c r="A59" s="5"/>
      <c r="B59" s="5"/>
      <c r="C59" s="5"/>
      <c r="D59" s="5"/>
      <c r="E59" s="5"/>
      <c r="F59" s="5"/>
      <c r="G59" s="5"/>
      <c r="H59" s="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9.75" hidden="1" customHeight="1">
      <c r="A60" s="5"/>
      <c r="B60" s="5"/>
      <c r="C60" s="5"/>
      <c r="D60" s="5"/>
      <c r="E60" s="5"/>
      <c r="F60" s="5"/>
      <c r="G60" s="5"/>
      <c r="H60" s="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9.75" hidden="1" customHeight="1">
      <c r="A61" s="5"/>
      <c r="B61" s="5"/>
      <c r="C61" s="5"/>
      <c r="D61" s="5"/>
      <c r="E61" s="5"/>
      <c r="F61" s="5"/>
      <c r="G61" s="5"/>
      <c r="H61" s="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9.75" hidden="1" customHeight="1">
      <c r="A62" s="5"/>
      <c r="B62" s="5"/>
      <c r="C62" s="5"/>
      <c r="D62" s="5"/>
      <c r="E62" s="5"/>
      <c r="F62" s="5"/>
      <c r="G62" s="5"/>
      <c r="H62" s="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9.75" hidden="1" customHeight="1">
      <c r="A63" s="5"/>
      <c r="B63" s="5"/>
      <c r="C63" s="5"/>
      <c r="D63" s="5"/>
      <c r="E63" s="5"/>
      <c r="F63" s="5"/>
      <c r="G63" s="5"/>
      <c r="H63" s="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9.75" hidden="1" customHeight="1">
      <c r="A64" s="5"/>
      <c r="B64" s="5"/>
      <c r="C64" s="5"/>
      <c r="D64" s="5"/>
      <c r="E64" s="5"/>
      <c r="F64" s="5"/>
      <c r="G64" s="5"/>
      <c r="H64" s="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9.75" hidden="1" customHeight="1">
      <c r="A65" s="5"/>
      <c r="B65" s="5"/>
      <c r="C65" s="5"/>
      <c r="D65" s="5"/>
      <c r="E65" s="5"/>
      <c r="F65" s="5"/>
      <c r="G65" s="5"/>
      <c r="H65" s="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9.75" hidden="1" customHeight="1">
      <c r="A66" s="5"/>
      <c r="B66" s="5"/>
      <c r="C66" s="5"/>
      <c r="D66" s="5"/>
      <c r="E66" s="5"/>
      <c r="F66" s="5"/>
      <c r="G66" s="5"/>
      <c r="H66" s="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9.75" hidden="1" customHeight="1">
      <c r="A67" s="5"/>
      <c r="B67" s="5"/>
      <c r="C67" s="5"/>
      <c r="D67" s="5"/>
      <c r="E67" s="5"/>
      <c r="F67" s="5"/>
      <c r="G67" s="5"/>
      <c r="H67" s="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9.75" hidden="1" customHeight="1">
      <c r="A68" s="5"/>
      <c r="B68" s="5"/>
      <c r="C68" s="5"/>
      <c r="D68" s="5"/>
      <c r="E68" s="5"/>
      <c r="F68" s="5"/>
      <c r="G68" s="5"/>
      <c r="H68" s="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9.75" hidden="1" customHeight="1">
      <c r="A69" s="5"/>
      <c r="B69" s="5"/>
      <c r="C69" s="5"/>
      <c r="D69" s="5"/>
      <c r="E69" s="5"/>
      <c r="F69" s="5"/>
      <c r="G69" s="5"/>
      <c r="H69" s="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9.75" hidden="1" customHeight="1">
      <c r="A70" s="5"/>
      <c r="B70" s="5"/>
      <c r="C70" s="5"/>
      <c r="D70" s="5"/>
      <c r="E70" s="5"/>
      <c r="F70" s="5"/>
      <c r="G70" s="5"/>
      <c r="H70" s="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9.75" hidden="1" customHeight="1">
      <c r="A71" s="5"/>
      <c r="B71" s="5"/>
      <c r="C71" s="5"/>
      <c r="D71" s="5"/>
      <c r="E71" s="5"/>
      <c r="F71" s="5"/>
      <c r="G71" s="5"/>
      <c r="H71" s="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9.75" hidden="1" customHeight="1">
      <c r="A72" s="5"/>
      <c r="B72" s="5"/>
      <c r="C72" s="5"/>
      <c r="D72" s="5"/>
      <c r="E72" s="5"/>
      <c r="F72" s="5"/>
      <c r="G72" s="5"/>
      <c r="H72" s="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9.75" hidden="1" customHeight="1">
      <c r="A73" s="5"/>
      <c r="B73" s="5"/>
      <c r="C73" s="5"/>
      <c r="D73" s="5"/>
      <c r="E73" s="5"/>
      <c r="F73" s="5"/>
      <c r="G73" s="5"/>
      <c r="H73" s="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9.75" hidden="1" customHeight="1">
      <c r="A74" s="5"/>
      <c r="B74" s="5"/>
      <c r="C74" s="5"/>
      <c r="D74" s="5"/>
      <c r="E74" s="5"/>
      <c r="F74" s="5"/>
      <c r="G74" s="5"/>
      <c r="H74" s="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9.75" hidden="1" customHeight="1">
      <c r="A75" s="5"/>
      <c r="B75" s="5"/>
      <c r="C75" s="5"/>
      <c r="D75" s="5"/>
      <c r="E75" s="5"/>
      <c r="F75" s="5"/>
      <c r="G75" s="5"/>
      <c r="H75" s="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9.75" hidden="1" customHeight="1">
      <c r="A76" s="5"/>
      <c r="B76" s="5"/>
      <c r="C76" s="5"/>
      <c r="D76" s="5"/>
      <c r="E76" s="5"/>
      <c r="F76" s="5"/>
      <c r="G76" s="5"/>
      <c r="H76" s="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9.75" hidden="1" customHeight="1">
      <c r="A77" s="5"/>
      <c r="B77" s="5"/>
      <c r="C77" s="5"/>
      <c r="D77" s="5"/>
      <c r="E77" s="5"/>
      <c r="F77" s="5"/>
      <c r="G77" s="5"/>
      <c r="H77" s="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9.75" hidden="1" customHeight="1">
      <c r="A78" s="5"/>
      <c r="B78" s="5"/>
      <c r="C78" s="5"/>
      <c r="D78" s="5"/>
      <c r="E78" s="5"/>
      <c r="F78" s="5"/>
      <c r="G78" s="5"/>
      <c r="H78" s="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9.75" hidden="1" customHeight="1">
      <c r="A79" s="5"/>
      <c r="B79" s="5"/>
      <c r="C79" s="5"/>
      <c r="D79" s="5"/>
      <c r="E79" s="5"/>
      <c r="F79" s="5"/>
      <c r="G79" s="5"/>
      <c r="H79" s="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9.75" hidden="1" customHeight="1">
      <c r="A80" s="5"/>
      <c r="B80" s="5"/>
      <c r="C80" s="5"/>
      <c r="D80" s="5"/>
      <c r="E80" s="5"/>
      <c r="F80" s="5"/>
      <c r="G80" s="5"/>
      <c r="H80" s="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9.75" hidden="1" customHeight="1">
      <c r="A81" s="5"/>
      <c r="B81" s="5"/>
      <c r="C81" s="5"/>
      <c r="D81" s="5"/>
      <c r="E81" s="5"/>
      <c r="F81" s="5"/>
      <c r="G81" s="5"/>
      <c r="H81" s="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9.75" hidden="1" customHeight="1">
      <c r="A82" s="5"/>
      <c r="B82" s="5"/>
      <c r="C82" s="5"/>
      <c r="D82" s="5"/>
      <c r="E82" s="5"/>
      <c r="F82" s="5"/>
      <c r="G82" s="5"/>
      <c r="H82" s="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9.75" hidden="1" customHeight="1">
      <c r="A83" s="5"/>
      <c r="B83" s="5"/>
      <c r="C83" s="5"/>
      <c r="D83" s="5"/>
      <c r="E83" s="5"/>
      <c r="F83" s="5"/>
      <c r="G83" s="5"/>
      <c r="H83" s="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9.75" hidden="1" customHeight="1">
      <c r="A84" s="5"/>
      <c r="B84" s="5"/>
      <c r="C84" s="5"/>
      <c r="D84" s="5"/>
      <c r="E84" s="5"/>
      <c r="F84" s="5"/>
      <c r="G84" s="5"/>
      <c r="H84" s="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9.75" hidden="1" customHeight="1">
      <c r="A85" s="5"/>
      <c r="B85" s="5"/>
      <c r="C85" s="5"/>
      <c r="D85" s="5"/>
      <c r="E85" s="5"/>
      <c r="F85" s="5"/>
      <c r="G85" s="5"/>
      <c r="H85" s="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9.75" hidden="1" customHeight="1">
      <c r="A86" s="5"/>
      <c r="B86" s="5"/>
      <c r="C86" s="5"/>
      <c r="D86" s="5"/>
      <c r="E86" s="5"/>
      <c r="F86" s="5"/>
      <c r="G86" s="5"/>
      <c r="H86" s="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9.75" hidden="1" customHeight="1">
      <c r="A87" s="5"/>
      <c r="B87" s="5"/>
      <c r="C87" s="5"/>
      <c r="D87" s="5"/>
      <c r="E87" s="5"/>
      <c r="F87" s="5"/>
      <c r="G87" s="5"/>
      <c r="H87" s="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9.75" hidden="1" customHeight="1">
      <c r="A88" s="5"/>
      <c r="B88" s="5"/>
      <c r="C88" s="5"/>
      <c r="D88" s="5"/>
      <c r="E88" s="5"/>
      <c r="F88" s="5"/>
      <c r="G88" s="5"/>
      <c r="H88" s="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9.75" hidden="1" customHeight="1">
      <c r="A89" s="5"/>
      <c r="B89" s="5"/>
      <c r="C89" s="5"/>
      <c r="D89" s="5"/>
      <c r="E89" s="5"/>
      <c r="F89" s="5"/>
      <c r="G89" s="5"/>
      <c r="H89" s="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9.75" hidden="1" customHeight="1">
      <c r="A90" s="5"/>
      <c r="B90" s="5"/>
      <c r="C90" s="5"/>
      <c r="D90" s="5"/>
      <c r="E90" s="5"/>
      <c r="F90" s="5"/>
      <c r="G90" s="5"/>
      <c r="H90" s="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9.75" hidden="1" customHeight="1">
      <c r="A91" s="5"/>
      <c r="B91" s="5"/>
      <c r="C91" s="5"/>
      <c r="D91" s="5"/>
      <c r="E91" s="5"/>
      <c r="F91" s="5"/>
      <c r="G91" s="5"/>
      <c r="H91" s="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9.75" hidden="1" customHeight="1">
      <c r="A92" s="5"/>
      <c r="B92" s="5"/>
      <c r="C92" s="5"/>
      <c r="D92" s="5"/>
      <c r="E92" s="5"/>
      <c r="F92" s="5"/>
      <c r="G92" s="5"/>
      <c r="H92" s="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9.75" hidden="1" customHeight="1">
      <c r="A93" s="5"/>
      <c r="B93" s="5"/>
      <c r="C93" s="5"/>
      <c r="D93" s="5"/>
      <c r="E93" s="5"/>
      <c r="F93" s="5"/>
      <c r="G93" s="5"/>
      <c r="H93" s="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9.75" hidden="1" customHeight="1">
      <c r="A94" s="5"/>
      <c r="B94" s="5"/>
      <c r="C94" s="5"/>
      <c r="D94" s="5"/>
      <c r="E94" s="5"/>
      <c r="F94" s="5"/>
      <c r="G94" s="5"/>
      <c r="H94" s="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9.75" hidden="1" customHeight="1">
      <c r="A95" s="5"/>
      <c r="B95" s="5"/>
      <c r="C95" s="5"/>
      <c r="D95" s="5"/>
      <c r="E95" s="5"/>
      <c r="F95" s="5"/>
      <c r="G95" s="5"/>
      <c r="H95" s="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9.75" hidden="1" customHeight="1">
      <c r="A96" s="5"/>
      <c r="B96" s="5"/>
      <c r="C96" s="5"/>
      <c r="D96" s="5"/>
      <c r="E96" s="5"/>
      <c r="F96" s="5"/>
      <c r="G96" s="5"/>
      <c r="H96" s="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9.75" hidden="1" customHeight="1">
      <c r="A97" s="5"/>
      <c r="B97" s="5"/>
      <c r="C97" s="5"/>
      <c r="D97" s="5"/>
      <c r="E97" s="5"/>
      <c r="F97" s="5"/>
      <c r="G97" s="5"/>
      <c r="H97" s="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9.75" hidden="1" customHeight="1">
      <c r="A98" s="5"/>
      <c r="B98" s="5"/>
      <c r="C98" s="5"/>
      <c r="D98" s="5"/>
      <c r="E98" s="5"/>
      <c r="F98" s="5"/>
      <c r="G98" s="5"/>
      <c r="H98" s="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9.75" hidden="1" customHeight="1">
      <c r="A99" s="5"/>
      <c r="B99" s="5"/>
      <c r="C99" s="5"/>
      <c r="D99" s="5"/>
      <c r="E99" s="5"/>
      <c r="F99" s="5"/>
      <c r="G99" s="5"/>
      <c r="H99" s="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9.75" hidden="1" customHeight="1">
      <c r="A100" s="5"/>
      <c r="B100" s="5"/>
      <c r="C100" s="5"/>
      <c r="D100" s="5"/>
      <c r="E100" s="5"/>
      <c r="F100" s="5"/>
      <c r="G100" s="5"/>
      <c r="H100" s="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9.75" hidden="1" customHeight="1">
      <c r="A101" s="5"/>
      <c r="B101" s="5"/>
      <c r="C101" s="5"/>
      <c r="D101" s="5"/>
      <c r="E101" s="5"/>
      <c r="F101" s="5"/>
      <c r="G101" s="5"/>
      <c r="H101" s="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9.75" hidden="1" customHeight="1">
      <c r="A102" s="5"/>
      <c r="B102" s="5"/>
      <c r="C102" s="5"/>
      <c r="D102" s="5"/>
      <c r="E102" s="5"/>
      <c r="F102" s="5"/>
      <c r="G102" s="5"/>
      <c r="H102" s="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9.75" hidden="1" customHeight="1">
      <c r="A103" s="5"/>
      <c r="B103" s="5"/>
      <c r="C103" s="5"/>
      <c r="D103" s="5"/>
      <c r="E103" s="5"/>
      <c r="F103" s="5"/>
      <c r="G103" s="5"/>
      <c r="H103" s="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9.75" hidden="1" customHeight="1">
      <c r="A104" s="5"/>
      <c r="B104" s="5"/>
      <c r="C104" s="5"/>
      <c r="D104" s="5"/>
      <c r="E104" s="5"/>
      <c r="F104" s="5"/>
      <c r="G104" s="5"/>
      <c r="H104" s="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9.75" hidden="1" customHeight="1">
      <c r="A105" s="5"/>
      <c r="B105" s="5"/>
      <c r="C105" s="5"/>
      <c r="D105" s="5"/>
      <c r="E105" s="5"/>
      <c r="F105" s="5"/>
      <c r="G105" s="5"/>
      <c r="H105" s="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9.75" hidden="1" customHeight="1">
      <c r="A106" s="5"/>
      <c r="B106" s="5"/>
      <c r="C106" s="5"/>
      <c r="D106" s="5"/>
      <c r="E106" s="5"/>
      <c r="F106" s="5"/>
      <c r="G106" s="5"/>
      <c r="H106" s="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9.75" hidden="1" customHeight="1">
      <c r="A107" s="5"/>
      <c r="B107" s="5"/>
      <c r="C107" s="5"/>
      <c r="D107" s="5"/>
      <c r="E107" s="5"/>
      <c r="F107" s="5"/>
      <c r="G107" s="5"/>
      <c r="H107" s="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9.75" hidden="1" customHeight="1">
      <c r="A108" s="5"/>
      <c r="B108" s="5"/>
      <c r="C108" s="5"/>
      <c r="D108" s="5"/>
      <c r="E108" s="5"/>
      <c r="F108" s="5"/>
      <c r="G108" s="5"/>
      <c r="H108" s="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9.75" hidden="1" customHeight="1">
      <c r="A109" s="5"/>
      <c r="B109" s="5"/>
      <c r="C109" s="5"/>
      <c r="D109" s="5"/>
      <c r="E109" s="5"/>
      <c r="F109" s="5"/>
      <c r="G109" s="5"/>
      <c r="H109" s="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9.75" hidden="1" customHeight="1">
      <c r="A110" s="5"/>
      <c r="B110" s="5"/>
      <c r="C110" s="5"/>
      <c r="D110" s="5"/>
      <c r="E110" s="5"/>
      <c r="F110" s="5"/>
      <c r="G110" s="5"/>
      <c r="H110" s="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9.75" hidden="1" customHeight="1">
      <c r="A111" s="5"/>
      <c r="B111" s="5"/>
      <c r="C111" s="5"/>
      <c r="D111" s="5"/>
      <c r="E111" s="5"/>
      <c r="F111" s="5"/>
      <c r="G111" s="5"/>
      <c r="H111" s="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9.75" hidden="1" customHeight="1">
      <c r="A112" s="5"/>
      <c r="B112" s="5"/>
      <c r="C112" s="5"/>
      <c r="D112" s="5"/>
      <c r="E112" s="5"/>
      <c r="F112" s="5"/>
      <c r="G112" s="5"/>
      <c r="H112" s="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9.75" hidden="1" customHeight="1">
      <c r="A113" s="5"/>
      <c r="B113" s="5"/>
      <c r="C113" s="5"/>
      <c r="D113" s="5"/>
      <c r="E113" s="5"/>
      <c r="F113" s="5"/>
      <c r="G113" s="5"/>
      <c r="H113" s="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9.75" hidden="1" customHeight="1">
      <c r="A114" s="5"/>
      <c r="B114" s="5"/>
      <c r="C114" s="5"/>
      <c r="D114" s="5"/>
      <c r="E114" s="5"/>
      <c r="F114" s="5"/>
      <c r="G114" s="5"/>
      <c r="H114" s="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9.75" hidden="1" customHeight="1">
      <c r="A115" s="5"/>
      <c r="B115" s="5"/>
      <c r="C115" s="5"/>
      <c r="D115" s="5"/>
      <c r="E115" s="5"/>
      <c r="F115" s="5"/>
      <c r="G115" s="5"/>
      <c r="H115" s="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9.75" hidden="1" customHeight="1">
      <c r="A116" s="5"/>
      <c r="B116" s="5"/>
      <c r="C116" s="5"/>
      <c r="D116" s="5"/>
      <c r="E116" s="5"/>
      <c r="F116" s="5"/>
      <c r="G116" s="5"/>
      <c r="H116" s="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9.75" hidden="1" customHeight="1">
      <c r="A117" s="5"/>
      <c r="B117" s="5"/>
      <c r="C117" s="5"/>
      <c r="D117" s="5"/>
      <c r="E117" s="5"/>
      <c r="F117" s="5"/>
      <c r="G117" s="5"/>
      <c r="H117" s="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9.75" hidden="1" customHeight="1">
      <c r="A118" s="5"/>
      <c r="B118" s="5"/>
      <c r="C118" s="5"/>
      <c r="D118" s="5"/>
      <c r="E118" s="5"/>
      <c r="F118" s="5"/>
      <c r="G118" s="5"/>
      <c r="H118" s="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9.75" hidden="1" customHeight="1">
      <c r="A119" s="5"/>
      <c r="B119" s="5"/>
      <c r="C119" s="5"/>
      <c r="D119" s="5"/>
      <c r="E119" s="5"/>
      <c r="F119" s="5"/>
      <c r="G119" s="5"/>
      <c r="H119" s="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9.75" hidden="1" customHeight="1">
      <c r="A120" s="5"/>
      <c r="B120" s="5"/>
      <c r="C120" s="5"/>
      <c r="D120" s="5"/>
      <c r="E120" s="5"/>
      <c r="F120" s="5"/>
      <c r="G120" s="5"/>
      <c r="H120" s="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9.75" hidden="1" customHeight="1">
      <c r="A121" s="5"/>
      <c r="B121" s="5"/>
      <c r="C121" s="5"/>
      <c r="D121" s="5"/>
      <c r="E121" s="5"/>
      <c r="F121" s="5"/>
      <c r="G121" s="5"/>
      <c r="H121" s="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9.75" hidden="1" customHeight="1">
      <c r="A122" s="5"/>
      <c r="B122" s="5"/>
      <c r="C122" s="5"/>
      <c r="D122" s="5"/>
      <c r="E122" s="5"/>
      <c r="F122" s="5"/>
      <c r="G122" s="5"/>
      <c r="H122" s="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9.75" hidden="1" customHeight="1">
      <c r="A123" s="5"/>
      <c r="B123" s="5"/>
      <c r="C123" s="5"/>
      <c r="D123" s="5"/>
      <c r="E123" s="5"/>
      <c r="F123" s="5"/>
      <c r="G123" s="5"/>
      <c r="H123" s="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9.75" hidden="1" customHeight="1">
      <c r="A124" s="5"/>
      <c r="B124" s="5"/>
      <c r="C124" s="5"/>
      <c r="D124" s="5"/>
      <c r="E124" s="5"/>
      <c r="F124" s="5"/>
      <c r="G124" s="5"/>
      <c r="H124" s="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9.75" hidden="1" customHeight="1">
      <c r="A125" s="5"/>
      <c r="B125" s="5"/>
      <c r="C125" s="5"/>
      <c r="D125" s="5"/>
      <c r="E125" s="5"/>
      <c r="F125" s="5"/>
      <c r="G125" s="5"/>
      <c r="H125" s="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9.75" hidden="1" customHeight="1">
      <c r="A126" s="5"/>
      <c r="B126" s="5"/>
      <c r="C126" s="5"/>
      <c r="D126" s="5"/>
      <c r="E126" s="5"/>
      <c r="F126" s="5"/>
      <c r="G126" s="5"/>
      <c r="H126" s="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9.75" hidden="1" customHeight="1">
      <c r="A127" s="5"/>
      <c r="B127" s="5"/>
      <c r="C127" s="5"/>
      <c r="D127" s="5"/>
      <c r="E127" s="5"/>
      <c r="F127" s="5"/>
      <c r="G127" s="5"/>
      <c r="H127" s="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9.75" hidden="1" customHeight="1">
      <c r="A128" s="5"/>
      <c r="B128" s="5"/>
      <c r="C128" s="5"/>
      <c r="D128" s="5"/>
      <c r="E128" s="5"/>
      <c r="F128" s="5"/>
      <c r="G128" s="5"/>
      <c r="H128" s="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9.75" hidden="1" customHeight="1">
      <c r="A129" s="5"/>
      <c r="B129" s="5"/>
      <c r="C129" s="5"/>
      <c r="D129" s="5"/>
      <c r="E129" s="5"/>
      <c r="F129" s="5"/>
      <c r="G129" s="5"/>
      <c r="H129" s="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9.75" hidden="1" customHeight="1">
      <c r="A130" s="5"/>
      <c r="B130" s="5"/>
      <c r="C130" s="5"/>
      <c r="D130" s="5"/>
      <c r="E130" s="5"/>
      <c r="F130" s="5"/>
      <c r="G130" s="5"/>
      <c r="H130" s="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9.75" hidden="1" customHeight="1">
      <c r="A131" s="5"/>
      <c r="B131" s="5"/>
      <c r="C131" s="5"/>
      <c r="D131" s="5"/>
      <c r="E131" s="5"/>
      <c r="F131" s="5"/>
      <c r="G131" s="5"/>
      <c r="H131" s="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9.75" hidden="1" customHeight="1">
      <c r="A132" s="5"/>
      <c r="B132" s="5"/>
      <c r="C132" s="5"/>
      <c r="D132" s="5"/>
      <c r="E132" s="5"/>
      <c r="F132" s="5"/>
      <c r="G132" s="5"/>
      <c r="H132" s="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9.75" hidden="1" customHeight="1">
      <c r="A133" s="5"/>
      <c r="B133" s="5"/>
      <c r="C133" s="5"/>
      <c r="D133" s="5"/>
      <c r="E133" s="5"/>
      <c r="F133" s="5"/>
      <c r="G133" s="5"/>
      <c r="H133" s="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9.75" hidden="1" customHeight="1">
      <c r="A134" s="5"/>
      <c r="B134" s="5"/>
      <c r="C134" s="5"/>
      <c r="D134" s="5"/>
      <c r="E134" s="5"/>
      <c r="F134" s="5"/>
      <c r="G134" s="5"/>
      <c r="H134" s="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9.75" hidden="1" customHeight="1">
      <c r="A135" s="5"/>
      <c r="B135" s="5"/>
      <c r="C135" s="5"/>
      <c r="D135" s="5"/>
      <c r="E135" s="5"/>
      <c r="F135" s="5"/>
      <c r="G135" s="5"/>
      <c r="H135" s="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9.75" hidden="1" customHeight="1">
      <c r="A136" s="5"/>
      <c r="B136" s="5"/>
      <c r="C136" s="5"/>
      <c r="D136" s="5"/>
      <c r="E136" s="5"/>
      <c r="F136" s="5"/>
      <c r="G136" s="5"/>
      <c r="H136" s="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9.75" hidden="1" customHeight="1">
      <c r="A137" s="5"/>
      <c r="B137" s="5"/>
      <c r="C137" s="5"/>
      <c r="D137" s="5"/>
      <c r="E137" s="5"/>
      <c r="F137" s="5"/>
      <c r="G137" s="5"/>
      <c r="H137" s="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9.75" hidden="1" customHeight="1">
      <c r="A138" s="5"/>
      <c r="B138" s="5"/>
      <c r="C138" s="5"/>
      <c r="D138" s="5"/>
      <c r="E138" s="5"/>
      <c r="F138" s="5"/>
      <c r="G138" s="5"/>
      <c r="H138" s="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9.75" hidden="1" customHeight="1">
      <c r="A139" s="5"/>
      <c r="B139" s="5"/>
      <c r="C139" s="5"/>
      <c r="D139" s="5"/>
      <c r="E139" s="5"/>
      <c r="F139" s="5"/>
      <c r="G139" s="5"/>
      <c r="H139" s="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9.75" hidden="1" customHeight="1">
      <c r="A140" s="5"/>
      <c r="B140" s="5"/>
      <c r="C140" s="5"/>
      <c r="D140" s="5"/>
      <c r="E140" s="5"/>
      <c r="F140" s="5"/>
      <c r="G140" s="5"/>
      <c r="H140" s="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9.75" hidden="1" customHeight="1">
      <c r="A141" s="5"/>
      <c r="B141" s="5"/>
      <c r="C141" s="5"/>
      <c r="D141" s="5"/>
      <c r="E141" s="5"/>
      <c r="F141" s="5"/>
      <c r="G141" s="5"/>
      <c r="H141" s="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9.75" hidden="1" customHeight="1">
      <c r="A142" s="5"/>
      <c r="B142" s="5"/>
      <c r="C142" s="5"/>
      <c r="D142" s="5"/>
      <c r="E142" s="5"/>
      <c r="F142" s="5"/>
      <c r="G142" s="5"/>
      <c r="H142" s="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9.75" hidden="1" customHeight="1">
      <c r="A143" s="5"/>
      <c r="B143" s="5"/>
      <c r="C143" s="5"/>
      <c r="D143" s="5"/>
      <c r="E143" s="5"/>
      <c r="F143" s="5"/>
      <c r="G143" s="5"/>
      <c r="H143" s="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9.75" hidden="1" customHeight="1">
      <c r="A144" s="5"/>
      <c r="B144" s="5"/>
      <c r="C144" s="5"/>
      <c r="D144" s="5"/>
      <c r="E144" s="5"/>
      <c r="F144" s="5"/>
      <c r="G144" s="5"/>
      <c r="H144" s="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9.75" hidden="1" customHeight="1">
      <c r="A145" s="5"/>
      <c r="B145" s="5"/>
      <c r="C145" s="5"/>
      <c r="D145" s="5"/>
      <c r="E145" s="5"/>
      <c r="F145" s="5"/>
      <c r="G145" s="5"/>
      <c r="H145" s="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9.75" hidden="1" customHeight="1">
      <c r="A146" s="5"/>
      <c r="B146" s="5"/>
      <c r="C146" s="5"/>
      <c r="D146" s="5"/>
      <c r="E146" s="5"/>
      <c r="F146" s="5"/>
      <c r="G146" s="5"/>
      <c r="H146" s="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9.75" hidden="1" customHeight="1">
      <c r="A147" s="5"/>
      <c r="B147" s="5"/>
      <c r="C147" s="5"/>
      <c r="D147" s="5"/>
      <c r="E147" s="5"/>
      <c r="F147" s="5"/>
      <c r="G147" s="5"/>
      <c r="H147" s="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9.75" hidden="1" customHeight="1">
      <c r="A148" s="5"/>
      <c r="B148" s="5"/>
      <c r="C148" s="5"/>
      <c r="D148" s="5"/>
      <c r="E148" s="5"/>
      <c r="F148" s="5"/>
      <c r="G148" s="5"/>
      <c r="H148" s="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9.75" hidden="1" customHeight="1">
      <c r="A149" s="5"/>
      <c r="B149" s="5"/>
      <c r="C149" s="5"/>
      <c r="D149" s="5"/>
      <c r="E149" s="5"/>
      <c r="F149" s="5"/>
      <c r="G149" s="5"/>
      <c r="H149" s="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9.75" hidden="1" customHeight="1">
      <c r="A150" s="5"/>
      <c r="B150" s="5"/>
      <c r="C150" s="5"/>
      <c r="D150" s="5"/>
      <c r="E150" s="5"/>
      <c r="F150" s="5"/>
      <c r="G150" s="5"/>
      <c r="H150" s="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9.75" hidden="1" customHeight="1">
      <c r="A151" s="5"/>
      <c r="B151" s="5"/>
      <c r="C151" s="5"/>
      <c r="D151" s="5"/>
      <c r="E151" s="5"/>
      <c r="F151" s="5"/>
      <c r="G151" s="5"/>
      <c r="H151" s="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9.75" hidden="1" customHeight="1">
      <c r="A152" s="5"/>
      <c r="B152" s="5"/>
      <c r="C152" s="5"/>
      <c r="D152" s="5"/>
      <c r="E152" s="5"/>
      <c r="F152" s="5"/>
      <c r="G152" s="5"/>
      <c r="H152" s="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9.75" hidden="1" customHeight="1">
      <c r="A153" s="5"/>
      <c r="B153" s="5"/>
      <c r="C153" s="5"/>
      <c r="D153" s="5"/>
      <c r="E153" s="5"/>
      <c r="F153" s="5"/>
      <c r="G153" s="5"/>
      <c r="H153" s="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9.75" hidden="1" customHeight="1">
      <c r="A154" s="5"/>
      <c r="B154" s="5"/>
      <c r="C154" s="5"/>
      <c r="D154" s="5"/>
      <c r="E154" s="5"/>
      <c r="F154" s="5"/>
      <c r="G154" s="5"/>
      <c r="H154" s="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9.75" hidden="1" customHeight="1">
      <c r="A155" s="5"/>
      <c r="B155" s="5"/>
      <c r="C155" s="5"/>
      <c r="D155" s="5"/>
      <c r="E155" s="5"/>
      <c r="F155" s="5"/>
      <c r="G155" s="5"/>
      <c r="H155" s="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9.75" hidden="1" customHeight="1">
      <c r="A156" s="5"/>
      <c r="B156" s="5"/>
      <c r="C156" s="5"/>
      <c r="D156" s="5"/>
      <c r="E156" s="5"/>
      <c r="F156" s="5"/>
      <c r="G156" s="5"/>
      <c r="H156" s="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9.75" hidden="1" customHeight="1">
      <c r="A157" s="5"/>
      <c r="B157" s="5"/>
      <c r="C157" s="5"/>
      <c r="D157" s="5"/>
      <c r="E157" s="5"/>
      <c r="F157" s="5"/>
      <c r="G157" s="5"/>
      <c r="H157" s="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9.75" hidden="1" customHeight="1">
      <c r="A158" s="5"/>
      <c r="B158" s="5"/>
      <c r="C158" s="5"/>
      <c r="D158" s="5"/>
      <c r="E158" s="5"/>
      <c r="F158" s="5"/>
      <c r="G158" s="5"/>
      <c r="H158" s="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9.75" hidden="1" customHeight="1">
      <c r="A159" s="5"/>
      <c r="B159" s="5"/>
      <c r="C159" s="5"/>
      <c r="D159" s="5"/>
      <c r="E159" s="5"/>
      <c r="F159" s="5"/>
      <c r="G159" s="5"/>
      <c r="H159" s="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9.75" hidden="1" customHeight="1">
      <c r="A160" s="5"/>
      <c r="B160" s="5"/>
      <c r="C160" s="5"/>
      <c r="D160" s="5"/>
      <c r="E160" s="5"/>
      <c r="F160" s="5"/>
      <c r="G160" s="5"/>
      <c r="H160" s="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9.75" hidden="1" customHeight="1">
      <c r="A161" s="5"/>
      <c r="B161" s="5"/>
      <c r="C161" s="5"/>
      <c r="D161" s="5"/>
      <c r="E161" s="5"/>
      <c r="F161" s="5"/>
      <c r="G161" s="5"/>
      <c r="H161" s="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9.75" hidden="1" customHeight="1">
      <c r="A162" s="5"/>
      <c r="B162" s="5"/>
      <c r="C162" s="5"/>
      <c r="D162" s="5"/>
      <c r="E162" s="5"/>
      <c r="F162" s="5"/>
      <c r="G162" s="5"/>
      <c r="H162" s="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9.75" hidden="1" customHeight="1">
      <c r="A163" s="5"/>
      <c r="B163" s="5"/>
      <c r="C163" s="5"/>
      <c r="D163" s="5"/>
      <c r="E163" s="5"/>
      <c r="F163" s="5"/>
      <c r="G163" s="5"/>
      <c r="H163" s="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9.75" hidden="1" customHeight="1">
      <c r="A164" s="5"/>
      <c r="B164" s="5"/>
      <c r="C164" s="5"/>
      <c r="D164" s="5"/>
      <c r="E164" s="5"/>
      <c r="F164" s="5"/>
      <c r="G164" s="5"/>
      <c r="H164" s="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9.75" hidden="1" customHeight="1">
      <c r="A165" s="5"/>
      <c r="B165" s="5"/>
      <c r="C165" s="5"/>
      <c r="D165" s="5"/>
      <c r="E165" s="5"/>
      <c r="F165" s="5"/>
      <c r="G165" s="5"/>
      <c r="H165" s="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9.75" hidden="1" customHeight="1">
      <c r="A166" s="5"/>
      <c r="B166" s="5"/>
      <c r="C166" s="5"/>
      <c r="D166" s="5"/>
      <c r="E166" s="5"/>
      <c r="F166" s="5"/>
      <c r="G166" s="5"/>
      <c r="H166" s="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9.75" hidden="1" customHeight="1">
      <c r="A167" s="5"/>
      <c r="B167" s="5"/>
      <c r="C167" s="5"/>
      <c r="D167" s="5"/>
      <c r="E167" s="5"/>
      <c r="F167" s="5"/>
      <c r="G167" s="5"/>
      <c r="H167" s="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9.75" hidden="1" customHeight="1">
      <c r="A168" s="5"/>
      <c r="B168" s="5"/>
      <c r="C168" s="5"/>
      <c r="D168" s="5"/>
      <c r="E168" s="5"/>
      <c r="F168" s="5"/>
      <c r="G168" s="5"/>
      <c r="H168" s="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9.75" hidden="1" customHeight="1">
      <c r="A169" s="5"/>
      <c r="B169" s="5"/>
      <c r="C169" s="5"/>
      <c r="D169" s="5"/>
      <c r="E169" s="5"/>
      <c r="F169" s="5"/>
      <c r="G169" s="5"/>
      <c r="H169" s="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9.75" hidden="1" customHeight="1">
      <c r="A170" s="5"/>
      <c r="B170" s="5"/>
      <c r="C170" s="5"/>
      <c r="D170" s="5"/>
      <c r="E170" s="5"/>
      <c r="F170" s="5"/>
      <c r="G170" s="5"/>
      <c r="H170" s="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9.75" hidden="1" customHeight="1">
      <c r="A171" s="5"/>
      <c r="B171" s="5"/>
      <c r="C171" s="5"/>
      <c r="D171" s="5"/>
      <c r="E171" s="5"/>
      <c r="F171" s="5"/>
      <c r="G171" s="5"/>
      <c r="H171" s="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9.75" hidden="1" customHeight="1">
      <c r="A172" s="5"/>
      <c r="B172" s="5"/>
      <c r="C172" s="5"/>
      <c r="D172" s="5"/>
      <c r="E172" s="5"/>
      <c r="F172" s="5"/>
      <c r="G172" s="5"/>
      <c r="H172" s="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9.75" hidden="1" customHeight="1">
      <c r="A173" s="5"/>
      <c r="B173" s="5"/>
      <c r="C173" s="5"/>
      <c r="D173" s="5"/>
      <c r="E173" s="5"/>
      <c r="F173" s="5"/>
      <c r="G173" s="5"/>
      <c r="H173" s="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9.75" hidden="1" customHeight="1">
      <c r="A174" s="5"/>
      <c r="B174" s="5"/>
      <c r="C174" s="5"/>
      <c r="D174" s="5"/>
      <c r="E174" s="5"/>
      <c r="F174" s="5"/>
      <c r="G174" s="5"/>
      <c r="H174" s="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9.75" hidden="1" customHeight="1">
      <c r="A175" s="5"/>
      <c r="B175" s="5"/>
      <c r="C175" s="5"/>
      <c r="D175" s="5"/>
      <c r="E175" s="5"/>
      <c r="F175" s="5"/>
      <c r="G175" s="5"/>
      <c r="H175" s="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9.75" hidden="1" customHeight="1">
      <c r="A176" s="5"/>
      <c r="B176" s="5"/>
      <c r="C176" s="5"/>
      <c r="D176" s="5"/>
      <c r="E176" s="5"/>
      <c r="F176" s="5"/>
      <c r="G176" s="5"/>
      <c r="H176" s="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9.75" hidden="1" customHeight="1">
      <c r="A177" s="5"/>
      <c r="B177" s="5"/>
      <c r="C177" s="5"/>
      <c r="D177" s="5"/>
      <c r="E177" s="5"/>
      <c r="F177" s="5"/>
      <c r="G177" s="5"/>
      <c r="H177" s="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9.75" hidden="1" customHeight="1">
      <c r="A178" s="5"/>
      <c r="B178" s="5"/>
      <c r="C178" s="5"/>
      <c r="D178" s="5"/>
      <c r="E178" s="5"/>
      <c r="F178" s="5"/>
      <c r="G178" s="5"/>
      <c r="H178" s="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9.75" hidden="1" customHeight="1">
      <c r="A179" s="5"/>
      <c r="B179" s="5"/>
      <c r="C179" s="5"/>
      <c r="D179" s="5"/>
      <c r="E179" s="5"/>
      <c r="F179" s="5"/>
      <c r="G179" s="5"/>
      <c r="H179" s="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9.75" hidden="1" customHeight="1">
      <c r="A180" s="5"/>
      <c r="B180" s="5"/>
      <c r="C180" s="5"/>
      <c r="D180" s="5"/>
      <c r="E180" s="5"/>
      <c r="F180" s="5"/>
      <c r="G180" s="5"/>
      <c r="H180" s="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9.75" hidden="1" customHeight="1">
      <c r="A181" s="5"/>
      <c r="B181" s="5"/>
      <c r="C181" s="5"/>
      <c r="D181" s="5"/>
      <c r="E181" s="5"/>
      <c r="F181" s="5"/>
      <c r="G181" s="5"/>
      <c r="H181" s="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9.75" hidden="1" customHeight="1">
      <c r="A182" s="5"/>
      <c r="B182" s="5"/>
      <c r="C182" s="5"/>
      <c r="D182" s="5"/>
      <c r="E182" s="5"/>
      <c r="F182" s="5"/>
      <c r="G182" s="5"/>
      <c r="H182" s="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9.75" hidden="1" customHeight="1">
      <c r="A183" s="5"/>
      <c r="B183" s="5"/>
      <c r="C183" s="5"/>
      <c r="D183" s="5"/>
      <c r="E183" s="5"/>
      <c r="F183" s="5"/>
      <c r="G183" s="5"/>
      <c r="H183" s="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9.75" hidden="1" customHeight="1">
      <c r="A184" s="5"/>
      <c r="B184" s="5"/>
      <c r="C184" s="5"/>
      <c r="D184" s="5"/>
      <c r="E184" s="5"/>
      <c r="F184" s="5"/>
      <c r="G184" s="5"/>
      <c r="H184" s="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9.75" hidden="1" customHeight="1">
      <c r="A185" s="5"/>
      <c r="B185" s="5"/>
      <c r="C185" s="5"/>
      <c r="D185" s="5"/>
      <c r="E185" s="5"/>
      <c r="F185" s="5"/>
      <c r="G185" s="5"/>
      <c r="H185" s="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9.75" hidden="1" customHeight="1">
      <c r="A186" s="5"/>
      <c r="B186" s="5"/>
      <c r="C186" s="5"/>
      <c r="D186" s="5"/>
      <c r="E186" s="5"/>
      <c r="F186" s="5"/>
      <c r="G186" s="5"/>
      <c r="H186" s="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9.75" hidden="1" customHeight="1">
      <c r="A187" s="5"/>
      <c r="B187" s="5"/>
      <c r="C187" s="5"/>
      <c r="D187" s="5"/>
      <c r="E187" s="5"/>
      <c r="F187" s="5"/>
      <c r="G187" s="5"/>
      <c r="H187" s="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9.75" hidden="1" customHeight="1">
      <c r="A188" s="5"/>
      <c r="B188" s="5"/>
      <c r="C188" s="5"/>
      <c r="D188" s="5"/>
      <c r="E188" s="5"/>
      <c r="F188" s="5"/>
      <c r="G188" s="5"/>
      <c r="H188" s="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9.75" hidden="1" customHeight="1">
      <c r="A189" s="5"/>
      <c r="B189" s="5"/>
      <c r="C189" s="5"/>
      <c r="D189" s="5"/>
      <c r="E189" s="5"/>
      <c r="F189" s="5"/>
      <c r="G189" s="5"/>
      <c r="H189" s="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9.75" hidden="1" customHeight="1">
      <c r="A190" s="5"/>
      <c r="B190" s="5"/>
      <c r="C190" s="5"/>
      <c r="D190" s="5"/>
      <c r="E190" s="5"/>
      <c r="F190" s="5"/>
      <c r="G190" s="5"/>
      <c r="H190" s="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9.75" hidden="1" customHeight="1">
      <c r="A191" s="5"/>
      <c r="B191" s="5"/>
      <c r="C191" s="5"/>
      <c r="D191" s="5"/>
      <c r="E191" s="5"/>
      <c r="F191" s="5"/>
      <c r="G191" s="5"/>
      <c r="H191" s="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9.75" hidden="1" customHeight="1">
      <c r="A192" s="5"/>
      <c r="B192" s="5"/>
      <c r="C192" s="5"/>
      <c r="D192" s="5"/>
      <c r="E192" s="5"/>
      <c r="F192" s="5"/>
      <c r="G192" s="5"/>
      <c r="H192" s="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9.75" hidden="1" customHeight="1">
      <c r="A193" s="5"/>
      <c r="B193" s="5"/>
      <c r="C193" s="5"/>
      <c r="D193" s="5"/>
      <c r="E193" s="5"/>
      <c r="F193" s="5"/>
      <c r="G193" s="5"/>
      <c r="H193" s="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9.75" hidden="1" customHeight="1">
      <c r="A194" s="5"/>
      <c r="B194" s="5"/>
      <c r="C194" s="5"/>
      <c r="D194" s="5"/>
      <c r="E194" s="5"/>
      <c r="F194" s="5"/>
      <c r="G194" s="5"/>
      <c r="H194" s="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9.75" hidden="1" customHeight="1">
      <c r="A195" s="5"/>
      <c r="B195" s="5"/>
      <c r="C195" s="5"/>
      <c r="D195" s="5"/>
      <c r="E195" s="5"/>
      <c r="F195" s="5"/>
      <c r="G195" s="5"/>
      <c r="H195" s="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9.75" hidden="1" customHeight="1">
      <c r="A196" s="5"/>
      <c r="B196" s="5"/>
      <c r="C196" s="5"/>
      <c r="D196" s="5"/>
      <c r="E196" s="5"/>
      <c r="F196" s="5"/>
      <c r="G196" s="5"/>
      <c r="H196" s="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9.75" hidden="1" customHeight="1">
      <c r="A197" s="5"/>
      <c r="B197" s="5"/>
      <c r="C197" s="5"/>
      <c r="D197" s="5"/>
      <c r="E197" s="5"/>
      <c r="F197" s="5"/>
      <c r="G197" s="5"/>
      <c r="H197" s="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9.75" hidden="1" customHeight="1">
      <c r="A198" s="5"/>
      <c r="B198" s="5"/>
      <c r="C198" s="5"/>
      <c r="D198" s="5"/>
      <c r="E198" s="5"/>
      <c r="F198" s="5"/>
      <c r="G198" s="5"/>
      <c r="H198" s="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9.75" hidden="1" customHeight="1">
      <c r="A199" s="5"/>
      <c r="B199" s="5"/>
      <c r="C199" s="5"/>
      <c r="D199" s="5"/>
      <c r="E199" s="5"/>
      <c r="F199" s="5"/>
      <c r="G199" s="5"/>
      <c r="H199" s="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9.75" hidden="1" customHeight="1">
      <c r="A200" s="5"/>
      <c r="B200" s="5"/>
      <c r="C200" s="5"/>
      <c r="D200" s="5"/>
      <c r="E200" s="5"/>
      <c r="F200" s="5"/>
      <c r="G200" s="5"/>
      <c r="H200" s="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9.75" hidden="1" customHeight="1">
      <c r="A201" s="5"/>
      <c r="B201" s="5"/>
      <c r="C201" s="5"/>
      <c r="D201" s="5"/>
      <c r="E201" s="5"/>
      <c r="F201" s="5"/>
      <c r="G201" s="5"/>
      <c r="H201" s="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9.75" hidden="1" customHeight="1">
      <c r="A202" s="5"/>
      <c r="B202" s="5"/>
      <c r="C202" s="5"/>
      <c r="D202" s="5"/>
      <c r="E202" s="5"/>
      <c r="F202" s="5"/>
      <c r="G202" s="5"/>
      <c r="H202" s="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9.75" hidden="1" customHeight="1">
      <c r="A203" s="5"/>
      <c r="B203" s="5"/>
      <c r="C203" s="5"/>
      <c r="D203" s="5"/>
      <c r="E203" s="5"/>
      <c r="F203" s="5"/>
      <c r="G203" s="5"/>
      <c r="H203" s="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9.75" hidden="1" customHeight="1">
      <c r="A204" s="5"/>
      <c r="B204" s="5"/>
      <c r="C204" s="5"/>
      <c r="D204" s="5"/>
      <c r="E204" s="5"/>
      <c r="F204" s="5"/>
      <c r="G204" s="5"/>
      <c r="H204" s="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9.75" hidden="1" customHeight="1">
      <c r="A205" s="5"/>
      <c r="B205" s="5"/>
      <c r="C205" s="5"/>
      <c r="D205" s="5"/>
      <c r="E205" s="5"/>
      <c r="F205" s="5"/>
      <c r="G205" s="5"/>
      <c r="H205" s="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9.75" hidden="1" customHeight="1">
      <c r="A206" s="5"/>
      <c r="B206" s="5"/>
      <c r="C206" s="5"/>
      <c r="D206" s="5"/>
      <c r="E206" s="5"/>
      <c r="F206" s="5"/>
      <c r="G206" s="5"/>
      <c r="H206" s="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9.75" hidden="1" customHeight="1">
      <c r="A207" s="5"/>
      <c r="B207" s="5"/>
      <c r="C207" s="5"/>
      <c r="D207" s="5"/>
      <c r="E207" s="5"/>
      <c r="F207" s="5"/>
      <c r="G207" s="5"/>
      <c r="H207" s="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9.75" hidden="1" customHeight="1">
      <c r="A208" s="5"/>
      <c r="B208" s="5"/>
      <c r="C208" s="5"/>
      <c r="D208" s="5"/>
      <c r="E208" s="5"/>
      <c r="F208" s="5"/>
      <c r="G208" s="5"/>
      <c r="H208" s="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9.75" hidden="1" customHeight="1">
      <c r="A209" s="5"/>
      <c r="B209" s="5"/>
      <c r="C209" s="5"/>
      <c r="D209" s="5"/>
      <c r="E209" s="5"/>
      <c r="F209" s="5"/>
      <c r="G209" s="5"/>
      <c r="H209" s="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9.75" hidden="1" customHeight="1">
      <c r="A210" s="5"/>
      <c r="B210" s="5"/>
      <c r="C210" s="5"/>
      <c r="D210" s="5"/>
      <c r="E210" s="5"/>
      <c r="F210" s="5"/>
      <c r="G210" s="5"/>
      <c r="H210" s="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9.75" hidden="1" customHeight="1">
      <c r="A211" s="5"/>
      <c r="B211" s="5"/>
      <c r="C211" s="5"/>
      <c r="D211" s="5"/>
      <c r="E211" s="5"/>
      <c r="F211" s="5"/>
      <c r="G211" s="5"/>
      <c r="H211" s="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9.75" hidden="1" customHeight="1">
      <c r="A212" s="5"/>
      <c r="B212" s="5"/>
      <c r="C212" s="5"/>
      <c r="D212" s="5"/>
      <c r="E212" s="5"/>
      <c r="F212" s="5"/>
      <c r="G212" s="5"/>
      <c r="H212" s="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9.75" hidden="1" customHeight="1">
      <c r="A213" s="5"/>
      <c r="B213" s="5"/>
      <c r="C213" s="5"/>
      <c r="D213" s="5"/>
      <c r="E213" s="5"/>
      <c r="F213" s="5"/>
      <c r="G213" s="5"/>
      <c r="H213" s="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9.75" hidden="1" customHeight="1">
      <c r="A214" s="5"/>
      <c r="B214" s="5"/>
      <c r="C214" s="5"/>
      <c r="D214" s="5"/>
      <c r="E214" s="5"/>
      <c r="F214" s="5"/>
      <c r="G214" s="5"/>
      <c r="H214" s="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9.75" hidden="1" customHeight="1">
      <c r="A215" s="5"/>
      <c r="B215" s="5"/>
      <c r="C215" s="5"/>
      <c r="D215" s="5"/>
      <c r="E215" s="5"/>
      <c r="F215" s="5"/>
      <c r="G215" s="5"/>
      <c r="H215" s="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9.75" hidden="1" customHeight="1">
      <c r="A216" s="5"/>
      <c r="B216" s="5"/>
      <c r="C216" s="5"/>
      <c r="D216" s="5"/>
      <c r="E216" s="5"/>
      <c r="F216" s="5"/>
      <c r="G216" s="5"/>
      <c r="H216" s="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9.75" hidden="1" customHeight="1">
      <c r="A217" s="5"/>
      <c r="B217" s="5"/>
      <c r="C217" s="5"/>
      <c r="D217" s="5"/>
      <c r="E217" s="5"/>
      <c r="F217" s="5"/>
      <c r="G217" s="5"/>
      <c r="H217" s="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9.75" hidden="1" customHeight="1">
      <c r="A218" s="5"/>
      <c r="B218" s="5"/>
      <c r="C218" s="5"/>
      <c r="D218" s="5"/>
      <c r="E218" s="5"/>
      <c r="F218" s="5"/>
      <c r="G218" s="5"/>
      <c r="H218" s="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9.75" hidden="1" customHeight="1">
      <c r="A219" s="5"/>
      <c r="B219" s="5"/>
      <c r="C219" s="5"/>
      <c r="D219" s="5"/>
      <c r="E219" s="5"/>
      <c r="F219" s="5"/>
      <c r="G219" s="5"/>
      <c r="H219" s="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9.75" hidden="1" customHeight="1">
      <c r="A220" s="5"/>
      <c r="B220" s="5"/>
      <c r="C220" s="5"/>
      <c r="D220" s="5"/>
      <c r="E220" s="5"/>
      <c r="F220" s="5"/>
      <c r="G220" s="5"/>
      <c r="H220" s="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9.75" hidden="1" customHeight="1">
      <c r="A221" s="5"/>
      <c r="B221" s="5"/>
      <c r="C221" s="5"/>
      <c r="D221" s="5"/>
      <c r="E221" s="5"/>
      <c r="F221" s="5"/>
      <c r="G221" s="5"/>
      <c r="H221" s="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9.75" hidden="1" customHeight="1">
      <c r="A222" s="5"/>
      <c r="B222" s="5"/>
      <c r="C222" s="5"/>
      <c r="D222" s="5"/>
      <c r="E222" s="5"/>
      <c r="F222" s="5"/>
      <c r="G222" s="5"/>
      <c r="H222" s="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9.75" hidden="1" customHeight="1">
      <c r="A223" s="5"/>
      <c r="B223" s="5"/>
      <c r="C223" s="5"/>
      <c r="D223" s="5"/>
      <c r="E223" s="5"/>
      <c r="F223" s="5"/>
      <c r="G223" s="5"/>
      <c r="H223" s="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9.75" hidden="1" customHeight="1">
      <c r="A224" s="5"/>
      <c r="B224" s="5"/>
      <c r="C224" s="5"/>
      <c r="D224" s="5"/>
      <c r="E224" s="5"/>
      <c r="F224" s="5"/>
      <c r="G224" s="5"/>
      <c r="H224" s="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9.75" hidden="1" customHeight="1">
      <c r="A225" s="5"/>
      <c r="B225" s="5"/>
      <c r="C225" s="5"/>
      <c r="D225" s="5"/>
      <c r="E225" s="5"/>
      <c r="F225" s="5"/>
      <c r="G225" s="5"/>
      <c r="H225" s="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9.75" hidden="1" customHeight="1">
      <c r="A226" s="5"/>
      <c r="B226" s="5"/>
      <c r="C226" s="5"/>
      <c r="D226" s="5"/>
      <c r="E226" s="5"/>
      <c r="F226" s="5"/>
      <c r="G226" s="5"/>
      <c r="H226" s="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9.75" hidden="1" customHeight="1">
      <c r="A227" s="5"/>
      <c r="B227" s="5"/>
      <c r="C227" s="5"/>
      <c r="D227" s="5"/>
      <c r="E227" s="5"/>
      <c r="F227" s="5"/>
      <c r="G227" s="5"/>
      <c r="H227" s="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9.75" hidden="1" customHeight="1">
      <c r="A228" s="5"/>
      <c r="B228" s="5"/>
      <c r="C228" s="5"/>
      <c r="D228" s="5"/>
      <c r="E228" s="5"/>
      <c r="F228" s="5"/>
      <c r="G228" s="5"/>
      <c r="H228" s="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9.75" hidden="1" customHeight="1">
      <c r="A229" s="5"/>
      <c r="B229" s="5"/>
      <c r="C229" s="5"/>
      <c r="D229" s="5"/>
      <c r="E229" s="5"/>
      <c r="F229" s="5"/>
      <c r="G229" s="5"/>
      <c r="H229" s="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9.75" hidden="1" customHeight="1">
      <c r="A230" s="5"/>
      <c r="B230" s="5"/>
      <c r="C230" s="5"/>
      <c r="D230" s="5"/>
      <c r="E230" s="5"/>
      <c r="F230" s="5"/>
      <c r="G230" s="5"/>
      <c r="H230" s="1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9.75" hidden="1" customHeight="1">
      <c r="A231" s="5"/>
      <c r="B231" s="5"/>
      <c r="C231" s="5"/>
      <c r="D231" s="5"/>
      <c r="E231" s="5"/>
      <c r="F231" s="5"/>
      <c r="G231" s="5"/>
      <c r="H231" s="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9.75" hidden="1" customHeight="1">
      <c r="A232" s="5"/>
      <c r="B232" s="5"/>
      <c r="C232" s="5"/>
      <c r="D232" s="5"/>
      <c r="E232" s="5"/>
      <c r="F232" s="5"/>
      <c r="G232" s="5"/>
      <c r="H232" s="1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9.75" hidden="1" customHeight="1">
      <c r="A233" s="5"/>
      <c r="B233" s="5"/>
      <c r="C233" s="5"/>
      <c r="D233" s="5"/>
      <c r="E233" s="5"/>
      <c r="F233" s="5"/>
      <c r="G233" s="5"/>
      <c r="H233" s="1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9.75" hidden="1" customHeight="1">
      <c r="A234" s="5"/>
      <c r="B234" s="5"/>
      <c r="C234" s="5"/>
      <c r="D234" s="5"/>
      <c r="E234" s="5"/>
      <c r="F234" s="5"/>
      <c r="G234" s="5"/>
      <c r="H234" s="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9.75" hidden="1" customHeight="1">
      <c r="A235" s="5"/>
      <c r="B235" s="5"/>
      <c r="C235" s="5"/>
      <c r="D235" s="5"/>
      <c r="E235" s="5"/>
      <c r="F235" s="5"/>
      <c r="G235" s="5"/>
      <c r="H235" s="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9.75" hidden="1" customHeight="1">
      <c r="A236" s="5"/>
      <c r="B236" s="5"/>
      <c r="C236" s="5"/>
      <c r="D236" s="5"/>
      <c r="E236" s="5"/>
      <c r="F236" s="5"/>
      <c r="G236" s="5"/>
      <c r="H236" s="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9.75" hidden="1" customHeight="1">
      <c r="A237" s="5"/>
      <c r="B237" s="5"/>
      <c r="C237" s="5"/>
      <c r="D237" s="5"/>
      <c r="E237" s="5"/>
      <c r="F237" s="5"/>
      <c r="G237" s="5"/>
      <c r="H237" s="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</sheetData>
  <mergeCells count="1">
    <mergeCell ref="B2:E2"/>
  </mergeCells>
  <conditionalFormatting sqref="E10:E21">
    <cfRule type="cellIs" dxfId="17" priority="1" operator="equal">
      <formula>0</formula>
    </cfRule>
  </conditionalFormatting>
  <conditionalFormatting sqref="G10:G21">
    <cfRule type="cellIs" dxfId="16" priority="2" operator="equal">
      <formula>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E576A"/>
  </sheetPr>
  <dimension ref="A1:AL233"/>
  <sheetViews>
    <sheetView showGridLines="0" zoomScale="87" workbookViewId="0">
      <selection activeCell="H92" sqref="H92"/>
    </sheetView>
  </sheetViews>
  <sheetFormatPr defaultColWidth="14.44140625" defaultRowHeight="15" customHeight="1"/>
  <cols>
    <col min="1" max="1" width="2.44140625" customWidth="1"/>
    <col min="2" max="2" width="30.88671875" customWidth="1"/>
    <col min="3" max="3" width="1.44140625" customWidth="1"/>
    <col min="4" max="4" width="8.6640625" customWidth="1"/>
    <col min="5" max="5" width="1.44140625" customWidth="1"/>
    <col min="6" max="6" width="12.109375" customWidth="1"/>
    <col min="7" max="7" width="1.44140625" customWidth="1"/>
    <col min="8" max="8" width="8.6640625" customWidth="1"/>
    <col min="9" max="9" width="1.44140625" customWidth="1"/>
    <col min="10" max="10" width="12.109375" customWidth="1"/>
    <col min="11" max="11" width="1.109375" customWidth="1"/>
    <col min="12" max="12" width="101.21875" customWidth="1"/>
    <col min="13" max="13" width="1.6640625" customWidth="1"/>
    <col min="14" max="14" width="83.88671875" customWidth="1"/>
    <col min="15" max="15" width="3.44140625" customWidth="1"/>
    <col min="16" max="16" width="0.44140625" customWidth="1"/>
    <col min="17" max="17" width="3.21875" customWidth="1"/>
    <col min="18" max="19" width="8.6640625" hidden="1" customWidth="1"/>
    <col min="20" max="20" width="9.109375" customWidth="1"/>
    <col min="21" max="38" width="8.6640625" hidden="1" customWidth="1"/>
  </cols>
  <sheetData>
    <row r="1" spans="1:38" ht="21" customHeight="1">
      <c r="A1" s="157"/>
      <c r="B1" s="301" t="s">
        <v>104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59"/>
      <c r="Q1" s="159"/>
      <c r="R1" s="165"/>
      <c r="S1" s="165"/>
      <c r="T1" s="169"/>
      <c r="U1" s="23"/>
      <c r="V1" s="23"/>
      <c r="W1" s="23"/>
      <c r="X1" s="23"/>
      <c r="Y1" s="23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26.25" customHeight="1">
      <c r="A2" s="148"/>
      <c r="B2" s="355" t="s">
        <v>2</v>
      </c>
      <c r="C2" s="356"/>
      <c r="D2" s="356"/>
      <c r="E2" s="357"/>
      <c r="F2" s="1"/>
      <c r="G2" s="5"/>
      <c r="H2" s="5"/>
      <c r="I2" s="1"/>
      <c r="J2" s="1"/>
      <c r="K2" s="1"/>
      <c r="L2" s="1"/>
      <c r="M2" s="1"/>
      <c r="N2" s="1"/>
      <c r="O2" s="1"/>
      <c r="P2" s="172"/>
      <c r="Q2" s="15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7.2" customHeight="1">
      <c r="A3" s="158"/>
      <c r="B3" s="165"/>
      <c r="C3" s="165"/>
      <c r="D3" s="165"/>
      <c r="E3" s="167"/>
      <c r="F3" s="167"/>
      <c r="G3" s="165"/>
      <c r="H3" s="165"/>
      <c r="I3" s="167"/>
      <c r="J3" s="167"/>
      <c r="K3" s="167"/>
      <c r="L3" s="167"/>
      <c r="M3" s="167"/>
      <c r="N3" s="167"/>
      <c r="O3" s="167"/>
      <c r="P3" s="173"/>
      <c r="Q3" s="160"/>
      <c r="R3" s="167"/>
      <c r="S3" s="167"/>
      <c r="T3" s="167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7.8" customHeight="1" thickBot="1">
      <c r="A4" s="168"/>
      <c r="B4" s="5"/>
      <c r="C4" s="12"/>
      <c r="D4" s="5"/>
      <c r="E4" s="5"/>
      <c r="F4" s="17"/>
      <c r="G4" s="12"/>
      <c r="H4" s="5"/>
      <c r="I4" s="5"/>
      <c r="J4" s="17"/>
      <c r="K4" s="17"/>
      <c r="L4" s="5"/>
      <c r="M4" s="5"/>
      <c r="N4" s="5"/>
      <c r="O4" s="5"/>
      <c r="P4" s="174"/>
      <c r="Q4" s="150"/>
      <c r="R4" s="17"/>
      <c r="S4" s="17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" customHeight="1">
      <c r="A5" s="162"/>
      <c r="B5" s="307"/>
      <c r="C5" s="308"/>
      <c r="D5" s="358"/>
      <c r="E5" s="359"/>
      <c r="F5" s="359"/>
      <c r="G5" s="359"/>
      <c r="H5" s="359"/>
      <c r="I5" s="359"/>
      <c r="J5" s="359"/>
      <c r="K5" s="308"/>
      <c r="L5" s="309"/>
      <c r="M5" s="310"/>
      <c r="N5" s="310"/>
      <c r="O5" s="311"/>
      <c r="P5" s="302"/>
      <c r="Q5" s="16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4.4">
      <c r="A6" s="162"/>
      <c r="B6" s="237"/>
      <c r="C6" s="238"/>
      <c r="D6" s="238"/>
      <c r="E6" s="238"/>
      <c r="F6" s="238" t="s">
        <v>62</v>
      </c>
      <c r="G6" s="238"/>
      <c r="H6" s="238"/>
      <c r="I6" s="238"/>
      <c r="J6" s="238" t="s">
        <v>64</v>
      </c>
      <c r="K6" s="239"/>
      <c r="L6" s="240"/>
      <c r="M6" s="241"/>
      <c r="N6" s="241"/>
      <c r="O6" s="242"/>
      <c r="P6" s="303"/>
      <c r="Q6" s="176" t="s">
        <v>105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thickBot="1">
      <c r="A7" s="162"/>
      <c r="B7" s="296" t="s">
        <v>106</v>
      </c>
      <c r="C7" s="297"/>
      <c r="D7" s="297" t="s">
        <v>66</v>
      </c>
      <c r="E7" s="297"/>
      <c r="F7" s="297" t="s">
        <v>107</v>
      </c>
      <c r="G7" s="297"/>
      <c r="H7" s="297" t="s">
        <v>66</v>
      </c>
      <c r="I7" s="297"/>
      <c r="J7" s="297" t="s">
        <v>107</v>
      </c>
      <c r="K7" s="298"/>
      <c r="L7" s="304" t="s">
        <v>108</v>
      </c>
      <c r="M7" s="297"/>
      <c r="N7" s="297" t="s">
        <v>109</v>
      </c>
      <c r="O7" s="305"/>
      <c r="P7" s="306"/>
      <c r="Q7" s="176" t="s">
        <v>105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4.4">
      <c r="A8" s="162"/>
      <c r="B8" s="219" t="s">
        <v>110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245" t="s">
        <v>105</v>
      </c>
      <c r="N8" s="207"/>
      <c r="O8" s="246" t="s">
        <v>105</v>
      </c>
      <c r="P8" s="175"/>
      <c r="Q8" s="176" t="s">
        <v>105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4.4">
      <c r="A9" s="162"/>
      <c r="B9" s="219" t="s">
        <v>111</v>
      </c>
      <c r="C9" s="243"/>
      <c r="D9" s="243"/>
      <c r="E9" s="243"/>
      <c r="F9" s="243"/>
      <c r="G9" s="243"/>
      <c r="H9" s="243"/>
      <c r="I9" s="243"/>
      <c r="J9" s="243"/>
      <c r="K9" s="243"/>
      <c r="L9" s="244"/>
      <c r="M9" s="245" t="s">
        <v>105</v>
      </c>
      <c r="N9" s="207"/>
      <c r="O9" s="246" t="s">
        <v>105</v>
      </c>
      <c r="P9" s="175"/>
      <c r="Q9" s="176" t="s">
        <v>105</v>
      </c>
      <c r="R9" s="73" t="str">
        <f>IF(O9="","",L9/O9)</f>
        <v/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4.4">
      <c r="A10" s="162"/>
      <c r="B10" s="219"/>
      <c r="C10" s="243"/>
      <c r="D10" s="243"/>
      <c r="E10" s="243"/>
      <c r="F10" s="243"/>
      <c r="G10" s="243"/>
      <c r="H10" s="243"/>
      <c r="I10" s="243"/>
      <c r="J10" s="243"/>
      <c r="K10" s="243"/>
      <c r="L10" s="244"/>
      <c r="M10" s="207"/>
      <c r="N10" s="207"/>
      <c r="O10" s="220"/>
      <c r="P10" s="175"/>
      <c r="Q10" s="176" t="s">
        <v>105</v>
      </c>
      <c r="R10" s="7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4.4">
      <c r="A11" s="162"/>
      <c r="B11" s="247" t="str">
        <f>'Precedents - Dataset'!B9</f>
        <v>Badshah Masala</v>
      </c>
      <c r="C11" s="243"/>
      <c r="D11" s="75">
        <v>1</v>
      </c>
      <c r="E11" s="243"/>
      <c r="F11" s="76">
        <f>IFERROR(D11*'Precedents - Dataset'!P9,"")</f>
        <v>4.5</v>
      </c>
      <c r="G11" s="243"/>
      <c r="H11" s="75">
        <v>1</v>
      </c>
      <c r="I11" s="243"/>
      <c r="J11" s="76">
        <f>IF(H11=1,'Precedents - Dataset'!Q9,0)</f>
        <v>19.600000000000001</v>
      </c>
      <c r="K11" s="243"/>
      <c r="L11" s="248" t="s">
        <v>112</v>
      </c>
      <c r="M11" s="245" t="s">
        <v>105</v>
      </c>
      <c r="N11" s="248" t="s">
        <v>113</v>
      </c>
      <c r="O11" s="246" t="s">
        <v>105</v>
      </c>
      <c r="P11" s="175"/>
      <c r="Q11" s="176" t="s">
        <v>105</v>
      </c>
      <c r="R11" s="74" t="str">
        <f t="shared" ref="R11:R18" si="0">IF(O11="","",L11/O11)</f>
        <v/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4.4">
      <c r="A12" s="162"/>
      <c r="B12" s="249" t="str">
        <f>'Precedents - Dataset'!B11</f>
        <v>GlaxoSmithKline Consumer Healthcare</v>
      </c>
      <c r="C12" s="243"/>
      <c r="D12" s="77">
        <v>1</v>
      </c>
      <c r="E12" s="243"/>
      <c r="F12" s="78">
        <f>IFERROR(D12*'Precedents - Dataset'!P11,"")</f>
        <v>9.9000624609618981</v>
      </c>
      <c r="G12" s="243"/>
      <c r="H12" s="77">
        <v>1</v>
      </c>
      <c r="I12" s="243"/>
      <c r="J12" s="78">
        <f>IF(H12=1,'Precedents - Dataset'!Q11,0)</f>
        <v>48.001211387038161</v>
      </c>
      <c r="K12" s="243"/>
      <c r="L12" s="248" t="s">
        <v>114</v>
      </c>
      <c r="M12" s="207"/>
      <c r="N12" s="248" t="s">
        <v>115</v>
      </c>
      <c r="O12" s="246" t="s">
        <v>105</v>
      </c>
      <c r="P12" s="175"/>
      <c r="Q12" s="176" t="s">
        <v>105</v>
      </c>
      <c r="R12" s="74" t="str">
        <f t="shared" si="0"/>
        <v/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4.4">
      <c r="A13" s="162"/>
      <c r="B13" s="249" t="str">
        <f>'Precedents - Dataset'!B13</f>
        <v>DFM Foods</v>
      </c>
      <c r="C13" s="243"/>
      <c r="D13" s="77">
        <v>1</v>
      </c>
      <c r="E13" s="243"/>
      <c r="F13" s="78">
        <f>IFERROR(D13*'Precedents - Dataset'!P13,"")</f>
        <v>4.268361581920904</v>
      </c>
      <c r="G13" s="243"/>
      <c r="H13" s="77">
        <v>1</v>
      </c>
      <c r="I13" s="243"/>
      <c r="J13" s="78">
        <f>IF(H13=1,'Precedents - Dataset'!Q13,0)</f>
        <v>27.083706757483419</v>
      </c>
      <c r="K13" s="243"/>
      <c r="L13" s="248" t="s">
        <v>116</v>
      </c>
      <c r="M13" s="207"/>
      <c r="N13" s="248" t="s">
        <v>117</v>
      </c>
      <c r="O13" s="246" t="s">
        <v>105</v>
      </c>
      <c r="P13" s="175"/>
      <c r="Q13" s="176" t="s">
        <v>105</v>
      </c>
      <c r="R13" s="74" t="str">
        <f t="shared" si="0"/>
        <v/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4.4">
      <c r="A14" s="162"/>
      <c r="B14" s="249" t="str">
        <f>'Precedents - Dataset'!B16</f>
        <v>Emami Cement Ltd.</v>
      </c>
      <c r="C14" s="243"/>
      <c r="D14" s="77">
        <v>0</v>
      </c>
      <c r="E14" s="243"/>
      <c r="F14" s="78">
        <f>IFERROR(D14*'Precedents - Dataset'!P16,"")</f>
        <v>0</v>
      </c>
      <c r="G14" s="243"/>
      <c r="H14" s="77">
        <v>0</v>
      </c>
      <c r="I14" s="243"/>
      <c r="J14" s="78">
        <f>IF(H14=1,'Precedents - Dataset'!Q16,0)</f>
        <v>0</v>
      </c>
      <c r="K14" s="243"/>
      <c r="L14" s="248" t="s">
        <v>118</v>
      </c>
      <c r="M14" s="207"/>
      <c r="N14" s="248" t="s">
        <v>119</v>
      </c>
      <c r="O14" s="246" t="s">
        <v>105</v>
      </c>
      <c r="P14" s="175"/>
      <c r="Q14" s="176" t="s">
        <v>105</v>
      </c>
      <c r="R14" s="74" t="str">
        <f t="shared" si="0"/>
        <v/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4">
      <c r="A15" s="162"/>
      <c r="B15" s="249" t="str">
        <f>'Precedents - Dataset'!B14</f>
        <v>The Man Company</v>
      </c>
      <c r="C15" s="243"/>
      <c r="D15" s="77">
        <v>0</v>
      </c>
      <c r="E15" s="243"/>
      <c r="F15" s="78">
        <f>IFERROR(D15*'Precedents - Dataset'!P14,"")</f>
        <v>0</v>
      </c>
      <c r="G15" s="243"/>
      <c r="H15" s="77">
        <v>0</v>
      </c>
      <c r="I15" s="243"/>
      <c r="J15" s="78">
        <f>IF(H15=1,'Precedents - Dataset'!Q14,0)</f>
        <v>0</v>
      </c>
      <c r="K15" s="243"/>
      <c r="L15" s="248" t="s">
        <v>120</v>
      </c>
      <c r="M15" s="207"/>
      <c r="N15" s="248" t="s">
        <v>121</v>
      </c>
      <c r="O15" s="246" t="s">
        <v>105</v>
      </c>
      <c r="P15" s="175"/>
      <c r="Q15" s="176" t="s">
        <v>105</v>
      </c>
      <c r="R15" s="74" t="str">
        <f t="shared" si="0"/>
        <v/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4">
      <c r="A16" s="162"/>
      <c r="B16" s="250" t="str">
        <f>'Precedents - Dataset'!B12</f>
        <v>Heinz India Pvt. Ltd.</v>
      </c>
      <c r="C16" s="243"/>
      <c r="D16" s="77">
        <v>1</v>
      </c>
      <c r="E16" s="243"/>
      <c r="F16" s="78">
        <f>IFERROR(D16*'Precedents - Dataset'!P12,"")</f>
        <v>3.9991296779808527</v>
      </c>
      <c r="G16" s="243"/>
      <c r="H16" s="77">
        <v>1</v>
      </c>
      <c r="I16" s="243"/>
      <c r="J16" s="78">
        <f>IF(H16=1,'Precedents - Dataset'!Q12,0)</f>
        <v>26.699593259732715</v>
      </c>
      <c r="K16" s="243"/>
      <c r="L16" s="248" t="s">
        <v>122</v>
      </c>
      <c r="M16" s="245" t="s">
        <v>105</v>
      </c>
      <c r="N16" s="248" t="s">
        <v>123</v>
      </c>
      <c r="O16" s="246" t="s">
        <v>105</v>
      </c>
      <c r="P16" s="175"/>
      <c r="Q16" s="176" t="s">
        <v>105</v>
      </c>
      <c r="R16" s="74" t="str">
        <f t="shared" si="0"/>
        <v/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4.4">
      <c r="A17" s="162"/>
      <c r="B17" s="250" t="str">
        <f>'Precedents - Dataset'!B15</f>
        <v>Crème 21 GmBH</v>
      </c>
      <c r="C17" s="243"/>
      <c r="D17" s="77">
        <v>0</v>
      </c>
      <c r="E17" s="243"/>
      <c r="F17" s="78">
        <f>IFERROR(D17*'Precedents - Dataset'!P15,"")</f>
        <v>0</v>
      </c>
      <c r="G17" s="243"/>
      <c r="H17" s="77">
        <v>0</v>
      </c>
      <c r="I17" s="243"/>
      <c r="J17" s="78">
        <f>IF(H17=1,'Precedents - Dataset'!Q15,0)</f>
        <v>0</v>
      </c>
      <c r="K17" s="243"/>
      <c r="L17" s="248" t="s">
        <v>124</v>
      </c>
      <c r="M17" s="207"/>
      <c r="N17" s="248" t="s">
        <v>125</v>
      </c>
      <c r="O17" s="246" t="s">
        <v>105</v>
      </c>
      <c r="P17" s="175"/>
      <c r="Q17" s="176" t="s">
        <v>105</v>
      </c>
      <c r="R17" s="74" t="str">
        <f t="shared" si="0"/>
        <v/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4.4">
      <c r="A18" s="162"/>
      <c r="B18" s="250" t="str">
        <f>'Precedents - Dataset'!B10</f>
        <v>Sunrise Foods</v>
      </c>
      <c r="C18" s="243"/>
      <c r="D18" s="77">
        <v>1</v>
      </c>
      <c r="E18" s="243"/>
      <c r="F18" s="78">
        <f>IFERROR(D18*'Precedents - Dataset'!P10,"")</f>
        <v>6.4995918860908732</v>
      </c>
      <c r="G18" s="243"/>
      <c r="H18" s="77">
        <v>1</v>
      </c>
      <c r="I18" s="243"/>
      <c r="J18" s="78">
        <f>IF(H18=1,'Precedents - Dataset'!Q10,0)</f>
        <v>24.200810445745159</v>
      </c>
      <c r="K18" s="243"/>
      <c r="L18" s="248" t="s">
        <v>126</v>
      </c>
      <c r="M18" s="207"/>
      <c r="N18" s="248" t="s">
        <v>127</v>
      </c>
      <c r="O18" s="246" t="s">
        <v>105</v>
      </c>
      <c r="P18" s="175"/>
      <c r="Q18" s="176" t="s">
        <v>105</v>
      </c>
      <c r="R18" s="74" t="str">
        <f t="shared" si="0"/>
        <v/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thickBot="1">
      <c r="A19" s="162"/>
      <c r="B19" s="255"/>
      <c r="C19" s="251"/>
      <c r="D19" s="252"/>
      <c r="E19" s="251"/>
      <c r="F19" s="253"/>
      <c r="G19" s="251"/>
      <c r="H19" s="252"/>
      <c r="I19" s="251"/>
      <c r="J19" s="253"/>
      <c r="K19" s="251"/>
      <c r="L19" s="256"/>
      <c r="M19" s="257" t="s">
        <v>105</v>
      </c>
      <c r="N19" s="230"/>
      <c r="O19" s="254" t="s">
        <v>105</v>
      </c>
      <c r="P19" s="175"/>
      <c r="Q19" s="176" t="s">
        <v>105</v>
      </c>
      <c r="R19" s="79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3.75" customHeight="1">
      <c r="A20" s="162"/>
      <c r="B20" s="80"/>
      <c r="C20" s="12"/>
      <c r="D20" s="12"/>
      <c r="E20" s="12"/>
      <c r="F20" s="12"/>
      <c r="G20" s="12"/>
      <c r="H20" s="12"/>
      <c r="I20" s="12"/>
      <c r="J20" s="12"/>
      <c r="K20" s="12"/>
      <c r="L20" s="71"/>
      <c r="M20" s="72" t="s">
        <v>105</v>
      </c>
      <c r="N20" s="5"/>
      <c r="O20" s="72" t="s">
        <v>105</v>
      </c>
      <c r="P20" s="175"/>
      <c r="Q20" s="176" t="s">
        <v>105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5.75" customHeight="1">
      <c r="A21" s="162"/>
      <c r="B21" s="81" t="s">
        <v>93</v>
      </c>
      <c r="C21" s="82"/>
      <c r="D21" s="12"/>
      <c r="E21" s="12"/>
      <c r="F21" s="83">
        <f>IFERROR(AVERAGEIF(D11:D19,1,F11:F19),0)</f>
        <v>5.8334291213909051</v>
      </c>
      <c r="G21" s="12"/>
      <c r="H21" s="12"/>
      <c r="I21" s="12"/>
      <c r="J21" s="83">
        <f>IFERROR(AVERAGEIF(H11:H19,1,J11:J19),0)</f>
        <v>29.117064369999895</v>
      </c>
      <c r="K21" s="12"/>
      <c r="L21" s="71"/>
      <c r="M21" s="72" t="s">
        <v>105</v>
      </c>
      <c r="N21" s="5"/>
      <c r="O21" s="72" t="s">
        <v>105</v>
      </c>
      <c r="P21" s="175"/>
      <c r="Q21" s="176" t="s">
        <v>105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5.75" customHeight="1">
      <c r="A22" s="162"/>
      <c r="B22" s="84" t="s">
        <v>128</v>
      </c>
      <c r="C22" s="82"/>
      <c r="D22" s="12"/>
      <c r="E22" s="12"/>
      <c r="F22" s="85">
        <v>2295</v>
      </c>
      <c r="G22" s="12"/>
      <c r="H22" s="12"/>
      <c r="I22" s="12"/>
      <c r="J22" s="85">
        <v>434</v>
      </c>
      <c r="K22" s="12"/>
      <c r="L22" s="71"/>
      <c r="M22" s="72" t="s">
        <v>105</v>
      </c>
      <c r="N22" s="5"/>
      <c r="O22" s="72" t="s">
        <v>105</v>
      </c>
      <c r="P22" s="175"/>
      <c r="Q22" s="176" t="s">
        <v>105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5.75" customHeight="1">
      <c r="A23" s="162"/>
      <c r="B23" s="86" t="s">
        <v>129</v>
      </c>
      <c r="C23" s="82"/>
      <c r="D23" s="12"/>
      <c r="E23" s="12"/>
      <c r="F23" s="87">
        <f>F21*F22</f>
        <v>13387.719833592128</v>
      </c>
      <c r="G23" s="12"/>
      <c r="H23" s="12"/>
      <c r="I23" s="12"/>
      <c r="J23" s="87">
        <f>J21*J22</f>
        <v>12636.805936579955</v>
      </c>
      <c r="K23" s="12"/>
      <c r="L23" s="71"/>
      <c r="M23" s="72" t="s">
        <v>105</v>
      </c>
      <c r="N23" s="5"/>
      <c r="O23" s="72" t="s">
        <v>105</v>
      </c>
      <c r="P23" s="175"/>
      <c r="Q23" s="176" t="s">
        <v>105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15.75" customHeight="1">
      <c r="A24" s="162"/>
      <c r="B24" s="258" t="s">
        <v>175</v>
      </c>
      <c r="C24" s="82"/>
      <c r="D24" s="82"/>
      <c r="E24" s="82"/>
      <c r="F24" s="312">
        <f>F23</f>
        <v>13387.719833592128</v>
      </c>
      <c r="G24" s="12"/>
      <c r="H24" s="12"/>
      <c r="I24" s="12"/>
      <c r="J24" s="312">
        <f>J23</f>
        <v>12636.805936579955</v>
      </c>
      <c r="K24" s="12"/>
      <c r="L24" s="71"/>
      <c r="M24" s="72" t="s">
        <v>105</v>
      </c>
      <c r="N24" s="5"/>
      <c r="O24" s="72" t="s">
        <v>105</v>
      </c>
      <c r="P24" s="175"/>
      <c r="Q24" s="176" t="s">
        <v>105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5.75" customHeight="1">
      <c r="A25" s="162"/>
      <c r="B25" s="88" t="s">
        <v>98</v>
      </c>
      <c r="C25" s="82"/>
      <c r="D25" s="82"/>
      <c r="E25" s="82"/>
      <c r="F25" s="89">
        <v>-91</v>
      </c>
      <c r="G25" s="12"/>
      <c r="H25" s="12"/>
      <c r="I25" s="12"/>
      <c r="J25" s="89">
        <v>-91</v>
      </c>
      <c r="K25" s="12"/>
      <c r="L25" s="71"/>
      <c r="M25" s="72" t="s">
        <v>105</v>
      </c>
      <c r="N25" s="5"/>
      <c r="O25" s="72" t="s">
        <v>105</v>
      </c>
      <c r="P25" s="175"/>
      <c r="Q25" s="176" t="s">
        <v>105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5.75" customHeight="1">
      <c r="A26" s="162"/>
      <c r="B26" s="90" t="s">
        <v>130</v>
      </c>
      <c r="C26" s="82"/>
      <c r="D26" s="82"/>
      <c r="E26" s="82"/>
      <c r="F26" s="89">
        <v>0</v>
      </c>
      <c r="G26" s="12"/>
      <c r="H26" s="12"/>
      <c r="I26" s="12"/>
      <c r="J26" s="89">
        <v>0</v>
      </c>
      <c r="K26" s="12"/>
      <c r="L26" s="71"/>
      <c r="M26" s="72" t="s">
        <v>105</v>
      </c>
      <c r="N26" s="5"/>
      <c r="O26" s="72" t="s">
        <v>105</v>
      </c>
      <c r="P26" s="175"/>
      <c r="Q26" s="176" t="s">
        <v>105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15.75" customHeight="1">
      <c r="A27" s="162"/>
      <c r="B27" s="90" t="s">
        <v>100</v>
      </c>
      <c r="C27" s="82"/>
      <c r="D27" s="82"/>
      <c r="E27" s="82"/>
      <c r="F27" s="91">
        <v>175.5</v>
      </c>
      <c r="G27" s="12"/>
      <c r="H27" s="12"/>
      <c r="I27" s="12"/>
      <c r="J27" s="91">
        <v>175.5</v>
      </c>
      <c r="K27" s="12"/>
      <c r="L27" s="71"/>
      <c r="M27" s="72" t="s">
        <v>105</v>
      </c>
      <c r="N27" s="5"/>
      <c r="O27" s="72" t="s">
        <v>105</v>
      </c>
      <c r="P27" s="175"/>
      <c r="Q27" s="176" t="s">
        <v>105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15.75" customHeight="1">
      <c r="A28" s="162"/>
      <c r="B28" s="259" t="s">
        <v>176</v>
      </c>
      <c r="C28" s="82"/>
      <c r="D28" s="82"/>
      <c r="E28" s="82"/>
      <c r="F28" s="312">
        <f>SUM(F24:F27)</f>
        <v>13472.219833592128</v>
      </c>
      <c r="G28" s="12"/>
      <c r="H28" s="12"/>
      <c r="I28" s="12"/>
      <c r="J28" s="312">
        <f>SUM(J24:J27)</f>
        <v>12721.305936579955</v>
      </c>
      <c r="K28" s="12"/>
      <c r="L28" s="71"/>
      <c r="M28" s="72" t="s">
        <v>105</v>
      </c>
      <c r="N28" s="5"/>
      <c r="O28" s="72" t="s">
        <v>105</v>
      </c>
      <c r="P28" s="175"/>
      <c r="Q28" s="176" t="s">
        <v>105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5.75" customHeight="1">
      <c r="A29" s="162"/>
      <c r="B29" s="92" t="s">
        <v>131</v>
      </c>
      <c r="C29" s="82"/>
      <c r="D29" s="82"/>
      <c r="E29" s="82"/>
      <c r="F29" s="91">
        <v>25.04</v>
      </c>
      <c r="G29" s="12"/>
      <c r="H29" s="12"/>
      <c r="I29" s="12"/>
      <c r="J29" s="91">
        <v>25.04</v>
      </c>
      <c r="K29" s="12"/>
      <c r="L29" s="71"/>
      <c r="M29" s="72" t="s">
        <v>105</v>
      </c>
      <c r="N29" s="5"/>
      <c r="O29" s="72" t="s">
        <v>105</v>
      </c>
      <c r="P29" s="175"/>
      <c r="Q29" s="176" t="s">
        <v>105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5.75" customHeight="1">
      <c r="A30" s="162"/>
      <c r="B30" s="93" t="s">
        <v>103</v>
      </c>
      <c r="C30" s="82"/>
      <c r="D30" s="82"/>
      <c r="E30" s="82"/>
      <c r="F30" s="94">
        <f>F28/F29</f>
        <v>538.02794862588371</v>
      </c>
      <c r="G30" s="12"/>
      <c r="H30" s="12"/>
      <c r="I30" s="12"/>
      <c r="J30" s="94">
        <f>J28/J29</f>
        <v>508.0393744640557</v>
      </c>
      <c r="K30" s="12"/>
      <c r="L30" s="71"/>
      <c r="M30" s="5"/>
      <c r="N30" s="5"/>
      <c r="O30" s="5"/>
      <c r="P30" s="175"/>
      <c r="Q30" s="16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5.75" customHeight="1">
      <c r="A31" s="162"/>
      <c r="B31" s="95"/>
      <c r="C31" s="96"/>
      <c r="D31" s="96"/>
      <c r="E31" s="96"/>
      <c r="F31" s="97"/>
      <c r="G31" s="96"/>
      <c r="H31" s="96"/>
      <c r="I31" s="96"/>
      <c r="J31" s="97"/>
      <c r="K31" s="96"/>
      <c r="L31" s="98"/>
      <c r="M31" s="5"/>
      <c r="N31" s="5"/>
      <c r="O31" s="5"/>
      <c r="P31" s="175"/>
      <c r="Q31" s="16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5.75" customHeight="1">
      <c r="A32" s="162"/>
      <c r="B32" s="150"/>
      <c r="C32" s="162"/>
      <c r="D32" s="162"/>
      <c r="E32" s="162"/>
      <c r="F32" s="162"/>
      <c r="G32" s="162"/>
      <c r="H32" s="162"/>
      <c r="I32" s="162"/>
      <c r="J32" s="162"/>
      <c r="K32" s="162"/>
      <c r="L32" s="150"/>
      <c r="M32" s="171" t="s">
        <v>105</v>
      </c>
      <c r="N32" s="150"/>
      <c r="O32" s="171" t="s">
        <v>105</v>
      </c>
      <c r="P32" s="170"/>
      <c r="Q32" s="176" t="s">
        <v>105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ht="15.75" hidden="1" customHeight="1">
      <c r="A33" s="12"/>
      <c r="B33" s="24"/>
      <c r="C33" s="12"/>
      <c r="D33" s="12"/>
      <c r="E33" s="12"/>
      <c r="F33" s="12"/>
      <c r="G33" s="12"/>
      <c r="H33" s="12"/>
      <c r="I33" s="12"/>
      <c r="J33" s="12"/>
      <c r="K33" s="12"/>
      <c r="L33" s="5"/>
      <c r="M33" s="72" t="s">
        <v>105</v>
      </c>
      <c r="N33" s="5"/>
      <c r="O33" s="72" t="s">
        <v>105</v>
      </c>
      <c r="P33" s="5"/>
      <c r="Q33" s="70" t="s">
        <v>105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 ht="10.5" hidden="1" customHeight="1">
      <c r="A34" s="12"/>
      <c r="B34" s="5"/>
      <c r="C34" s="12"/>
      <c r="D34" s="12"/>
      <c r="E34" s="12"/>
      <c r="F34" s="12"/>
      <c r="G34" s="12"/>
      <c r="H34" s="12"/>
      <c r="I34" s="12"/>
      <c r="J34" s="12"/>
      <c r="K34" s="12"/>
      <c r="L34" s="5"/>
      <c r="M34" s="5"/>
      <c r="N34" s="5"/>
      <c r="O34" s="5"/>
      <c r="P34" s="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ht="10.5" hidden="1" customHeight="1">
      <c r="A35" s="12"/>
      <c r="B35" s="5"/>
      <c r="C35" s="12"/>
      <c r="D35" s="12"/>
      <c r="E35" s="12"/>
      <c r="F35" s="12"/>
      <c r="G35" s="12"/>
      <c r="H35" s="12"/>
      <c r="I35" s="12"/>
      <c r="J35" s="12"/>
      <c r="K35" s="12"/>
      <c r="L35" s="5"/>
      <c r="M35" s="5"/>
      <c r="N35" s="5"/>
      <c r="O35" s="5"/>
      <c r="P35" s="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ht="10.5" hidden="1" customHeight="1">
      <c r="A36" s="12"/>
      <c r="B36" s="5"/>
      <c r="C36" s="12"/>
      <c r="D36" s="12"/>
      <c r="E36" s="12"/>
      <c r="F36" s="12"/>
      <c r="G36" s="12"/>
      <c r="H36" s="12"/>
      <c r="I36" s="12"/>
      <c r="J36" s="12"/>
      <c r="K36" s="12"/>
      <c r="L36" s="5"/>
      <c r="M36" s="5"/>
      <c r="N36" s="5"/>
      <c r="O36" s="5"/>
      <c r="P36" s="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ht="10.5" hidden="1" customHeight="1">
      <c r="A37" s="12"/>
      <c r="B37" s="5"/>
      <c r="C37" s="12"/>
      <c r="D37" s="12"/>
      <c r="E37" s="12"/>
      <c r="F37" s="12"/>
      <c r="G37" s="12"/>
      <c r="H37" s="12"/>
      <c r="I37" s="12"/>
      <c r="J37" s="12"/>
      <c r="K37" s="12"/>
      <c r="L37" s="5"/>
      <c r="M37" s="5"/>
      <c r="N37" s="5"/>
      <c r="O37" s="5"/>
      <c r="P37" s="5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0.5" hidden="1" customHeight="1">
      <c r="A38" s="12"/>
      <c r="B38" s="5"/>
      <c r="C38" s="12"/>
      <c r="D38" s="12"/>
      <c r="E38" s="12"/>
      <c r="F38" s="12"/>
      <c r="G38" s="12"/>
      <c r="H38" s="12"/>
      <c r="I38" s="12"/>
      <c r="J38" s="12"/>
      <c r="K38" s="12"/>
      <c r="L38" s="5"/>
      <c r="M38" s="5"/>
      <c r="N38" s="5"/>
      <c r="O38" s="5"/>
      <c r="P38" s="5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0.5" hidden="1" customHeight="1">
      <c r="A39" s="12"/>
      <c r="B39" s="5"/>
      <c r="C39" s="12"/>
      <c r="D39" s="12"/>
      <c r="E39" s="12"/>
      <c r="F39" s="12"/>
      <c r="G39" s="12"/>
      <c r="H39" s="12"/>
      <c r="I39" s="12"/>
      <c r="J39" s="12"/>
      <c r="K39" s="12"/>
      <c r="L39" s="5"/>
      <c r="M39" s="5"/>
      <c r="N39" s="5"/>
      <c r="O39" s="5"/>
      <c r="P39" s="5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0.5" hidden="1" customHeight="1">
      <c r="A40" s="12"/>
      <c r="B40" s="5"/>
      <c r="C40" s="12"/>
      <c r="D40" s="12"/>
      <c r="E40" s="12"/>
      <c r="F40" s="12"/>
      <c r="G40" s="12"/>
      <c r="H40" s="12"/>
      <c r="I40" s="12"/>
      <c r="J40" s="12"/>
      <c r="K40" s="12"/>
      <c r="L40" s="5"/>
      <c r="M40" s="5"/>
      <c r="N40" s="5"/>
      <c r="O40" s="5"/>
      <c r="P40" s="5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0.5" hidden="1" customHeight="1">
      <c r="A41" s="12"/>
      <c r="B41" s="5"/>
      <c r="C41" s="12"/>
      <c r="D41" s="12"/>
      <c r="E41" s="12"/>
      <c r="F41" s="12"/>
      <c r="G41" s="12"/>
      <c r="H41" s="12"/>
      <c r="I41" s="12"/>
      <c r="J41" s="12"/>
      <c r="K41" s="12"/>
      <c r="L41" s="5"/>
      <c r="M41" s="5"/>
      <c r="N41" s="5"/>
      <c r="O41" s="5"/>
      <c r="P41" s="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0.5" hidden="1" customHeight="1">
      <c r="A42" s="12"/>
      <c r="B42" s="5"/>
      <c r="C42" s="12"/>
      <c r="D42" s="12"/>
      <c r="E42" s="12"/>
      <c r="F42" s="12"/>
      <c r="G42" s="12"/>
      <c r="H42" s="12"/>
      <c r="I42" s="12"/>
      <c r="J42" s="12"/>
      <c r="K42" s="12"/>
      <c r="L42" s="5"/>
      <c r="M42" s="5"/>
      <c r="N42" s="5"/>
      <c r="O42" s="5"/>
      <c r="P42" s="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0.5" hidden="1" customHeight="1">
      <c r="A43" s="12"/>
      <c r="B43" s="5"/>
      <c r="C43" s="12"/>
      <c r="D43" s="12"/>
      <c r="E43" s="12"/>
      <c r="F43" s="12"/>
      <c r="G43" s="12"/>
      <c r="H43" s="12"/>
      <c r="I43" s="12"/>
      <c r="J43" s="12"/>
      <c r="K43" s="12"/>
      <c r="L43" s="5"/>
      <c r="M43" s="5"/>
      <c r="N43" s="5"/>
      <c r="O43" s="5"/>
      <c r="P43" s="5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0.5" hidden="1" customHeight="1">
      <c r="A44" s="12"/>
      <c r="B44" s="5"/>
      <c r="C44" s="12"/>
      <c r="D44" s="12"/>
      <c r="E44" s="12"/>
      <c r="F44" s="12"/>
      <c r="G44" s="12"/>
      <c r="H44" s="12"/>
      <c r="I44" s="12"/>
      <c r="J44" s="12"/>
      <c r="K44" s="12"/>
      <c r="L44" s="5"/>
      <c r="M44" s="5"/>
      <c r="N44" s="5"/>
      <c r="O44" s="5"/>
      <c r="P44" s="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0.5" hidden="1" customHeight="1">
      <c r="A45" s="12"/>
      <c r="B45" s="5"/>
      <c r="C45" s="12"/>
      <c r="D45" s="12"/>
      <c r="E45" s="12"/>
      <c r="F45" s="12"/>
      <c r="G45" s="12"/>
      <c r="H45" s="12"/>
      <c r="I45" s="12"/>
      <c r="J45" s="12"/>
      <c r="K45" s="12"/>
      <c r="L45" s="5"/>
      <c r="M45" s="5"/>
      <c r="N45" s="5"/>
      <c r="O45" s="5"/>
      <c r="P45" s="5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 ht="10.5" hidden="1" customHeight="1">
      <c r="A46" s="12"/>
      <c r="B46" s="5"/>
      <c r="C46" s="12"/>
      <c r="D46" s="12"/>
      <c r="E46" s="12"/>
      <c r="F46" s="12"/>
      <c r="G46" s="12"/>
      <c r="H46" s="12"/>
      <c r="I46" s="12"/>
      <c r="J46" s="12"/>
      <c r="K46" s="12"/>
      <c r="L46" s="5"/>
      <c r="M46" s="5"/>
      <c r="N46" s="5"/>
      <c r="O46" s="5"/>
      <c r="P46" s="5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0.5" hidden="1" customHeight="1">
      <c r="A47" s="12"/>
      <c r="B47" s="5"/>
      <c r="C47" s="12"/>
      <c r="D47" s="12"/>
      <c r="E47" s="12"/>
      <c r="F47" s="12"/>
      <c r="G47" s="12"/>
      <c r="H47" s="12"/>
      <c r="I47" s="12"/>
      <c r="J47" s="12"/>
      <c r="K47" s="12"/>
      <c r="L47" s="5"/>
      <c r="M47" s="5"/>
      <c r="N47" s="5"/>
      <c r="O47" s="5"/>
      <c r="P47" s="5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ht="10.5" hidden="1" customHeight="1">
      <c r="A48" s="12"/>
      <c r="B48" s="5"/>
      <c r="C48" s="12"/>
      <c r="D48" s="12"/>
      <c r="E48" s="12"/>
      <c r="F48" s="12"/>
      <c r="G48" s="12"/>
      <c r="H48" s="12"/>
      <c r="I48" s="12"/>
      <c r="J48" s="12"/>
      <c r="K48" s="12"/>
      <c r="L48" s="5"/>
      <c r="M48" s="5"/>
      <c r="N48" s="5"/>
      <c r="O48" s="5"/>
      <c r="P48" s="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ht="10.5" hidden="1" customHeight="1">
      <c r="A49" s="12"/>
      <c r="B49" s="5"/>
      <c r="C49" s="12"/>
      <c r="D49" s="12"/>
      <c r="E49" s="12"/>
      <c r="F49" s="12"/>
      <c r="G49" s="12"/>
      <c r="H49" s="12"/>
      <c r="I49" s="12"/>
      <c r="J49" s="12"/>
      <c r="K49" s="12"/>
      <c r="L49" s="5"/>
      <c r="M49" s="5"/>
      <c r="N49" s="5"/>
      <c r="O49" s="5"/>
      <c r="P49" s="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ht="10.5" hidden="1" customHeight="1">
      <c r="A50" s="12"/>
      <c r="B50" s="5"/>
      <c r="C50" s="12"/>
      <c r="D50" s="12"/>
      <c r="E50" s="12"/>
      <c r="F50" s="12"/>
      <c r="G50" s="12"/>
      <c r="H50" s="12"/>
      <c r="I50" s="12"/>
      <c r="J50" s="12"/>
      <c r="K50" s="12"/>
      <c r="L50" s="5"/>
      <c r="M50" s="5"/>
      <c r="N50" s="5"/>
      <c r="O50" s="5"/>
      <c r="P50" s="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ht="10.5" hidden="1" customHeight="1">
      <c r="A51" s="12"/>
      <c r="B51" s="5"/>
      <c r="C51" s="12"/>
      <c r="D51" s="12"/>
      <c r="E51" s="12"/>
      <c r="F51" s="12"/>
      <c r="G51" s="12"/>
      <c r="H51" s="12"/>
      <c r="I51" s="12"/>
      <c r="J51" s="12"/>
      <c r="K51" s="12"/>
      <c r="L51" s="5"/>
      <c r="M51" s="5"/>
      <c r="N51" s="5"/>
      <c r="O51" s="5"/>
      <c r="P51" s="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ht="10.5" hidden="1" customHeight="1">
      <c r="A52" s="12"/>
      <c r="B52" s="5"/>
      <c r="C52" s="12"/>
      <c r="D52" s="12"/>
      <c r="E52" s="12"/>
      <c r="F52" s="12"/>
      <c r="G52" s="12"/>
      <c r="H52" s="12"/>
      <c r="I52" s="12"/>
      <c r="J52" s="12"/>
      <c r="K52" s="12"/>
      <c r="L52" s="5"/>
      <c r="M52" s="5"/>
      <c r="N52" s="5"/>
      <c r="O52" s="5"/>
      <c r="P52" s="5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ht="10.5" hidden="1" customHeight="1">
      <c r="A53" s="12"/>
      <c r="B53" s="5"/>
      <c r="C53" s="12"/>
      <c r="D53" s="12"/>
      <c r="E53" s="12"/>
      <c r="F53" s="12"/>
      <c r="G53" s="12"/>
      <c r="H53" s="12"/>
      <c r="I53" s="12"/>
      <c r="J53" s="12"/>
      <c r="K53" s="12"/>
      <c r="L53" s="5"/>
      <c r="M53" s="5"/>
      <c r="N53" s="5"/>
      <c r="O53" s="5"/>
      <c r="P53" s="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 ht="10.5" hidden="1" customHeight="1">
      <c r="A54" s="12"/>
      <c r="B54" s="5"/>
      <c r="C54" s="12"/>
      <c r="D54" s="12"/>
      <c r="E54" s="12"/>
      <c r="F54" s="12"/>
      <c r="G54" s="12"/>
      <c r="H54" s="12"/>
      <c r="I54" s="12"/>
      <c r="J54" s="12"/>
      <c r="K54" s="12"/>
      <c r="L54" s="5"/>
      <c r="M54" s="5"/>
      <c r="N54" s="5"/>
      <c r="O54" s="5"/>
      <c r="P54" s="5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0.5" hidden="1" customHeight="1">
      <c r="A55" s="12"/>
      <c r="B55" s="5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ht="10.5" hidden="1" customHeight="1">
      <c r="A56" s="12"/>
      <c r="B56" s="5"/>
      <c r="C56" s="12"/>
      <c r="D56" s="12"/>
      <c r="E56" s="12"/>
      <c r="F56" s="12"/>
      <c r="G56" s="12"/>
      <c r="H56" s="12"/>
      <c r="I56" s="12"/>
      <c r="J56" s="12"/>
      <c r="K56" s="12"/>
      <c r="L56" s="5"/>
      <c r="M56" s="5"/>
      <c r="N56" s="5"/>
      <c r="O56" s="5"/>
      <c r="P56" s="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ht="10.5" hidden="1" customHeight="1">
      <c r="A57" s="12"/>
      <c r="B57" s="5"/>
      <c r="C57" s="12"/>
      <c r="D57" s="12"/>
      <c r="E57" s="12"/>
      <c r="F57" s="12"/>
      <c r="G57" s="12"/>
      <c r="H57" s="12"/>
      <c r="I57" s="12"/>
      <c r="J57" s="12"/>
      <c r="K57" s="12"/>
      <c r="L57" s="5"/>
      <c r="M57" s="5"/>
      <c r="N57" s="5"/>
      <c r="O57" s="5"/>
      <c r="P57" s="5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ht="10.5" hidden="1" customHeight="1">
      <c r="A58" s="12"/>
      <c r="B58" s="5"/>
      <c r="C58" s="12"/>
      <c r="D58" s="12"/>
      <c r="E58" s="12"/>
      <c r="F58" s="12"/>
      <c r="G58" s="12"/>
      <c r="H58" s="12"/>
      <c r="I58" s="12"/>
      <c r="J58" s="12"/>
      <c r="K58" s="12"/>
      <c r="L58" s="5"/>
      <c r="M58" s="5"/>
      <c r="N58" s="5"/>
      <c r="O58" s="5"/>
      <c r="P58" s="5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ht="10.5" hidden="1" customHeight="1">
      <c r="A59" s="12"/>
      <c r="B59" s="5"/>
      <c r="C59" s="12"/>
      <c r="D59" s="12"/>
      <c r="E59" s="12"/>
      <c r="F59" s="12"/>
      <c r="G59" s="12"/>
      <c r="H59" s="12"/>
      <c r="I59" s="12"/>
      <c r="J59" s="12"/>
      <c r="K59" s="12"/>
      <c r="L59" s="5"/>
      <c r="M59" s="5"/>
      <c r="N59" s="5"/>
      <c r="O59" s="5"/>
      <c r="P59" s="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0.5" hidden="1" customHeight="1">
      <c r="A60" s="12"/>
      <c r="B60" s="5"/>
      <c r="C60" s="12"/>
      <c r="D60" s="12"/>
      <c r="E60" s="12"/>
      <c r="F60" s="12"/>
      <c r="G60" s="12"/>
      <c r="H60" s="12"/>
      <c r="I60" s="12"/>
      <c r="J60" s="12"/>
      <c r="K60" s="12"/>
      <c r="L60" s="5"/>
      <c r="M60" s="5"/>
      <c r="N60" s="5"/>
      <c r="O60" s="5"/>
      <c r="P60" s="5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ht="10.5" hidden="1" customHeight="1">
      <c r="A61" s="12"/>
      <c r="B61" s="5"/>
      <c r="C61" s="12"/>
      <c r="D61" s="12"/>
      <c r="E61" s="12"/>
      <c r="F61" s="12"/>
      <c r="G61" s="12"/>
      <c r="H61" s="12"/>
      <c r="I61" s="12"/>
      <c r="J61" s="12"/>
      <c r="K61" s="12"/>
      <c r="L61" s="5"/>
      <c r="M61" s="5"/>
      <c r="N61" s="5"/>
      <c r="O61" s="5"/>
      <c r="P61" s="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ht="10.5" hidden="1" customHeight="1">
      <c r="A62" s="12"/>
      <c r="B62" s="5"/>
      <c r="C62" s="12"/>
      <c r="D62" s="12"/>
      <c r="E62" s="12"/>
      <c r="F62" s="12"/>
      <c r="G62" s="12"/>
      <c r="H62" s="12"/>
      <c r="I62" s="12"/>
      <c r="J62" s="12"/>
      <c r="K62" s="12"/>
      <c r="L62" s="5"/>
      <c r="M62" s="5"/>
      <c r="N62" s="5"/>
      <c r="O62" s="5"/>
      <c r="P62" s="5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ht="10.5" hidden="1" customHeight="1">
      <c r="A63" s="12"/>
      <c r="B63" s="5"/>
      <c r="C63" s="12"/>
      <c r="D63" s="12"/>
      <c r="E63" s="12"/>
      <c r="F63" s="12"/>
      <c r="G63" s="12"/>
      <c r="H63" s="12"/>
      <c r="I63" s="12"/>
      <c r="J63" s="12"/>
      <c r="K63" s="12"/>
      <c r="L63" s="5"/>
      <c r="M63" s="5"/>
      <c r="N63" s="5"/>
      <c r="O63" s="5"/>
      <c r="P63" s="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ht="10.5" hidden="1" customHeight="1">
      <c r="A64" s="12"/>
      <c r="B64" s="5"/>
      <c r="C64" s="12"/>
      <c r="D64" s="12"/>
      <c r="E64" s="12"/>
      <c r="F64" s="12"/>
      <c r="G64" s="12"/>
      <c r="H64" s="12"/>
      <c r="I64" s="12"/>
      <c r="J64" s="12"/>
      <c r="K64" s="12"/>
      <c r="L64" s="5"/>
      <c r="M64" s="5"/>
      <c r="N64" s="5"/>
      <c r="O64" s="5"/>
      <c r="P64" s="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ht="10.5" hidden="1" customHeight="1">
      <c r="A65" s="12"/>
      <c r="B65" s="5"/>
      <c r="C65" s="12"/>
      <c r="D65" s="12"/>
      <c r="E65" s="12"/>
      <c r="F65" s="12"/>
      <c r="G65" s="12"/>
      <c r="H65" s="12"/>
      <c r="I65" s="12"/>
      <c r="J65" s="12"/>
      <c r="K65" s="12"/>
      <c r="L65" s="5"/>
      <c r="M65" s="5"/>
      <c r="N65" s="5"/>
      <c r="O65" s="5"/>
      <c r="P65" s="5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ht="10.5" hidden="1" customHeight="1">
      <c r="A66" s="12"/>
      <c r="B66" s="5"/>
      <c r="C66" s="12"/>
      <c r="D66" s="12"/>
      <c r="E66" s="12"/>
      <c r="F66" s="12"/>
      <c r="G66" s="12"/>
      <c r="H66" s="12"/>
      <c r="I66" s="12"/>
      <c r="J66" s="12"/>
      <c r="K66" s="12"/>
      <c r="L66" s="5"/>
      <c r="M66" s="5"/>
      <c r="N66" s="5"/>
      <c r="O66" s="5"/>
      <c r="P66" s="5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ht="10.5" hidden="1" customHeight="1">
      <c r="A67" s="12"/>
      <c r="B67" s="5"/>
      <c r="C67" s="12"/>
      <c r="D67" s="12"/>
      <c r="E67" s="12"/>
      <c r="F67" s="12"/>
      <c r="G67" s="12"/>
      <c r="H67" s="12"/>
      <c r="I67" s="12"/>
      <c r="J67" s="12"/>
      <c r="K67" s="12"/>
      <c r="L67" s="5"/>
      <c r="M67" s="5"/>
      <c r="N67" s="5"/>
      <c r="O67" s="5"/>
      <c r="P67" s="5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 ht="10.5" hidden="1" customHeight="1">
      <c r="A68" s="12"/>
      <c r="B68" s="5"/>
      <c r="C68" s="12"/>
      <c r="D68" s="12"/>
      <c r="E68" s="12"/>
      <c r="F68" s="12"/>
      <c r="G68" s="12"/>
      <c r="H68" s="12"/>
      <c r="I68" s="12"/>
      <c r="J68" s="12"/>
      <c r="K68" s="12"/>
      <c r="L68" s="5"/>
      <c r="M68" s="5"/>
      <c r="N68" s="5"/>
      <c r="O68" s="5"/>
      <c r="P68" s="5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 ht="10.5" hidden="1" customHeight="1">
      <c r="A69" s="12"/>
      <c r="B69" s="5"/>
      <c r="C69" s="12"/>
      <c r="D69" s="12"/>
      <c r="E69" s="12"/>
      <c r="F69" s="12"/>
      <c r="G69" s="12"/>
      <c r="H69" s="12"/>
      <c r="I69" s="12"/>
      <c r="J69" s="12"/>
      <c r="K69" s="12"/>
      <c r="L69" s="5"/>
      <c r="M69" s="5"/>
      <c r="N69" s="5"/>
      <c r="O69" s="5"/>
      <c r="P69" s="5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ht="10.5" hidden="1" customHeight="1">
      <c r="A70" s="12"/>
      <c r="B70" s="5"/>
      <c r="C70" s="12"/>
      <c r="D70" s="12"/>
      <c r="E70" s="12"/>
      <c r="F70" s="12"/>
      <c r="G70" s="12"/>
      <c r="H70" s="12"/>
      <c r="I70" s="12"/>
      <c r="J70" s="12"/>
      <c r="K70" s="12"/>
      <c r="L70" s="5"/>
      <c r="M70" s="5"/>
      <c r="N70" s="5"/>
      <c r="O70" s="5"/>
      <c r="P70" s="5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ht="10.5" hidden="1" customHeight="1">
      <c r="A71" s="12"/>
      <c r="B71" s="5"/>
      <c r="C71" s="12"/>
      <c r="D71" s="12"/>
      <c r="E71" s="12"/>
      <c r="F71" s="12"/>
      <c r="G71" s="12"/>
      <c r="H71" s="12"/>
      <c r="I71" s="12"/>
      <c r="J71" s="12"/>
      <c r="K71" s="12"/>
      <c r="L71" s="5"/>
      <c r="M71" s="5"/>
      <c r="N71" s="5"/>
      <c r="O71" s="5"/>
      <c r="P71" s="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ht="10.5" hidden="1" customHeight="1">
      <c r="A72" s="12"/>
      <c r="B72" s="5"/>
      <c r="C72" s="12"/>
      <c r="D72" s="12"/>
      <c r="E72" s="12"/>
      <c r="F72" s="12"/>
      <c r="G72" s="12"/>
      <c r="H72" s="12"/>
      <c r="I72" s="12"/>
      <c r="J72" s="12"/>
      <c r="K72" s="12"/>
      <c r="L72" s="5"/>
      <c r="M72" s="5"/>
      <c r="N72" s="5"/>
      <c r="O72" s="5"/>
      <c r="P72" s="5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ht="10.5" hidden="1" customHeight="1">
      <c r="A73" s="12"/>
      <c r="B73" s="5"/>
      <c r="C73" s="12"/>
      <c r="D73" s="12"/>
      <c r="E73" s="12"/>
      <c r="F73" s="12"/>
      <c r="G73" s="12"/>
      <c r="H73" s="12"/>
      <c r="I73" s="12"/>
      <c r="J73" s="12"/>
      <c r="K73" s="12"/>
      <c r="L73" s="5"/>
      <c r="M73" s="5"/>
      <c r="N73" s="5"/>
      <c r="O73" s="5"/>
      <c r="P73" s="5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ht="10.5" hidden="1" customHeight="1">
      <c r="A74" s="12"/>
      <c r="B74" s="5"/>
      <c r="C74" s="12"/>
      <c r="D74" s="12"/>
      <c r="E74" s="12"/>
      <c r="F74" s="12"/>
      <c r="G74" s="12"/>
      <c r="H74" s="12"/>
      <c r="I74" s="12"/>
      <c r="J74" s="12"/>
      <c r="K74" s="12"/>
      <c r="L74" s="5"/>
      <c r="M74" s="5"/>
      <c r="N74" s="5"/>
      <c r="O74" s="5"/>
      <c r="P74" s="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ht="10.5" hidden="1" customHeight="1">
      <c r="A75" s="12"/>
      <c r="B75" s="5"/>
      <c r="C75" s="12"/>
      <c r="D75" s="12"/>
      <c r="E75" s="12"/>
      <c r="F75" s="12"/>
      <c r="G75" s="12"/>
      <c r="H75" s="12"/>
      <c r="I75" s="12"/>
      <c r="J75" s="12"/>
      <c r="K75" s="12"/>
      <c r="L75" s="5"/>
      <c r="M75" s="5"/>
      <c r="N75" s="5"/>
      <c r="O75" s="5"/>
      <c r="P75" s="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ht="10.5" hidden="1" customHeight="1">
      <c r="A76" s="12"/>
      <c r="B76" s="5"/>
      <c r="C76" s="12"/>
      <c r="D76" s="12"/>
      <c r="E76" s="12"/>
      <c r="F76" s="12"/>
      <c r="G76" s="12"/>
      <c r="H76" s="12"/>
      <c r="I76" s="12"/>
      <c r="J76" s="12"/>
      <c r="K76" s="12"/>
      <c r="L76" s="5"/>
      <c r="M76" s="5"/>
      <c r="N76" s="5"/>
      <c r="O76" s="5"/>
      <c r="P76" s="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ht="10.5" hidden="1" customHeight="1">
      <c r="A77" s="12"/>
      <c r="B77" s="5"/>
      <c r="C77" s="12"/>
      <c r="D77" s="12"/>
      <c r="E77" s="12"/>
      <c r="F77" s="12"/>
      <c r="G77" s="12"/>
      <c r="H77" s="12"/>
      <c r="I77" s="12"/>
      <c r="J77" s="12"/>
      <c r="K77" s="12"/>
      <c r="L77" s="5"/>
      <c r="M77" s="5"/>
      <c r="N77" s="5"/>
      <c r="O77" s="5"/>
      <c r="P77" s="5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ht="10.5" hidden="1" customHeight="1">
      <c r="A78" s="12"/>
      <c r="B78" s="5"/>
      <c r="C78" s="12"/>
      <c r="D78" s="12"/>
      <c r="E78" s="12"/>
      <c r="F78" s="12"/>
      <c r="G78" s="12"/>
      <c r="H78" s="12"/>
      <c r="I78" s="12"/>
      <c r="J78" s="12"/>
      <c r="K78" s="12"/>
      <c r="L78" s="5"/>
      <c r="M78" s="5"/>
      <c r="N78" s="5"/>
      <c r="O78" s="5"/>
      <c r="P78" s="5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ht="10.5" hidden="1" customHeight="1">
      <c r="A79" s="12"/>
      <c r="B79" s="5"/>
      <c r="C79" s="12"/>
      <c r="D79" s="12"/>
      <c r="E79" s="12"/>
      <c r="F79" s="12"/>
      <c r="G79" s="12"/>
      <c r="H79" s="12"/>
      <c r="I79" s="12"/>
      <c r="J79" s="12"/>
      <c r="K79" s="12"/>
      <c r="L79" s="5"/>
      <c r="M79" s="5"/>
      <c r="N79" s="5"/>
      <c r="O79" s="5"/>
      <c r="P79" s="5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ht="10.5" hidden="1" customHeight="1">
      <c r="A80" s="12"/>
      <c r="B80" s="5"/>
      <c r="C80" s="12"/>
      <c r="D80" s="12"/>
      <c r="E80" s="12"/>
      <c r="F80" s="12"/>
      <c r="G80" s="12"/>
      <c r="H80" s="12"/>
      <c r="I80" s="12"/>
      <c r="J80" s="12"/>
      <c r="K80" s="12"/>
      <c r="L80" s="5"/>
      <c r="M80" s="5"/>
      <c r="N80" s="5"/>
      <c r="O80" s="5"/>
      <c r="P80" s="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ht="10.5" hidden="1" customHeight="1">
      <c r="A81" s="12"/>
      <c r="B81" s="5"/>
      <c r="C81" s="12"/>
      <c r="D81" s="12"/>
      <c r="E81" s="12"/>
      <c r="F81" s="12"/>
      <c r="G81" s="12"/>
      <c r="H81" s="12"/>
      <c r="I81" s="12"/>
      <c r="J81" s="12"/>
      <c r="K81" s="12"/>
      <c r="L81" s="5"/>
      <c r="M81" s="5"/>
      <c r="N81" s="5"/>
      <c r="O81" s="5"/>
      <c r="P81" s="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ht="10.5" hidden="1" customHeight="1">
      <c r="A82" s="12"/>
      <c r="B82" s="5"/>
      <c r="C82" s="12"/>
      <c r="D82" s="12"/>
      <c r="E82" s="12"/>
      <c r="F82" s="12"/>
      <c r="G82" s="12"/>
      <c r="H82" s="12"/>
      <c r="I82" s="12"/>
      <c r="J82" s="12"/>
      <c r="K82" s="12"/>
      <c r="L82" s="5"/>
      <c r="M82" s="5"/>
      <c r="N82" s="5"/>
      <c r="O82" s="5"/>
      <c r="P82" s="5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ht="10.5" hidden="1" customHeight="1">
      <c r="A83" s="12"/>
      <c r="B83" s="5"/>
      <c r="C83" s="12"/>
      <c r="D83" s="12"/>
      <c r="E83" s="12"/>
      <c r="F83" s="12"/>
      <c r="G83" s="12"/>
      <c r="H83" s="12"/>
      <c r="I83" s="12"/>
      <c r="J83" s="12"/>
      <c r="K83" s="12"/>
      <c r="L83" s="5"/>
      <c r="M83" s="5"/>
      <c r="N83" s="5"/>
      <c r="O83" s="5"/>
      <c r="P83" s="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ht="10.5" hidden="1" customHeight="1">
      <c r="A84" s="12"/>
      <c r="B84" s="5"/>
      <c r="C84" s="12"/>
      <c r="D84" s="12"/>
      <c r="E84" s="12"/>
      <c r="F84" s="12"/>
      <c r="G84" s="12"/>
      <c r="H84" s="12"/>
      <c r="I84" s="12"/>
      <c r="J84" s="12"/>
      <c r="K84" s="12"/>
      <c r="L84" s="5"/>
      <c r="M84" s="5"/>
      <c r="N84" s="5"/>
      <c r="O84" s="5"/>
      <c r="P84" s="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 ht="10.5" hidden="1" customHeight="1">
      <c r="A85" s="12"/>
      <c r="B85" s="5"/>
      <c r="C85" s="12"/>
      <c r="D85" s="12"/>
      <c r="E85" s="12"/>
      <c r="F85" s="12"/>
      <c r="G85" s="12"/>
      <c r="H85" s="12"/>
      <c r="I85" s="12"/>
      <c r="J85" s="12"/>
      <c r="K85" s="12"/>
      <c r="L85" s="5"/>
      <c r="M85" s="5"/>
      <c r="N85" s="5"/>
      <c r="O85" s="5"/>
      <c r="P85" s="5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ht="10.5" hidden="1" customHeight="1">
      <c r="A86" s="12"/>
      <c r="B86" s="5"/>
      <c r="C86" s="12"/>
      <c r="D86" s="12"/>
      <c r="E86" s="12"/>
      <c r="F86" s="12"/>
      <c r="G86" s="12"/>
      <c r="H86" s="12"/>
      <c r="I86" s="12"/>
      <c r="J86" s="12"/>
      <c r="K86" s="12"/>
      <c r="L86" s="5"/>
      <c r="M86" s="5"/>
      <c r="N86" s="5"/>
      <c r="O86" s="5"/>
      <c r="P86" s="5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 ht="10.5" hidden="1" customHeight="1">
      <c r="A87" s="12"/>
      <c r="B87" s="5"/>
      <c r="C87" s="12"/>
      <c r="D87" s="12"/>
      <c r="E87" s="12"/>
      <c r="F87" s="12"/>
      <c r="G87" s="12"/>
      <c r="H87" s="12"/>
      <c r="I87" s="12"/>
      <c r="J87" s="12"/>
      <c r="K87" s="12"/>
      <c r="L87" s="5"/>
      <c r="M87" s="5"/>
      <c r="N87" s="5"/>
      <c r="O87" s="5"/>
      <c r="P87" s="5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ht="10.5" hidden="1" customHeight="1">
      <c r="A88" s="12"/>
      <c r="B88" s="5"/>
      <c r="C88" s="12"/>
      <c r="D88" s="12"/>
      <c r="E88" s="12"/>
      <c r="F88" s="12"/>
      <c r="G88" s="12"/>
      <c r="H88" s="12"/>
      <c r="I88" s="12"/>
      <c r="J88" s="12"/>
      <c r="K88" s="12"/>
      <c r="L88" s="5"/>
      <c r="M88" s="5"/>
      <c r="N88" s="5"/>
      <c r="O88" s="5"/>
      <c r="P88" s="5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ht="15.75" customHeight="1">
      <c r="A89" s="12"/>
      <c r="B89" s="5"/>
      <c r="C89" s="12"/>
      <c r="D89" s="12"/>
      <c r="E89" s="12"/>
      <c r="F89" s="12"/>
      <c r="G89" s="12"/>
      <c r="H89" s="12"/>
      <c r="I89" s="12"/>
      <c r="J89" s="12"/>
      <c r="K89" s="12"/>
      <c r="L89" s="5"/>
      <c r="M89" s="5"/>
      <c r="N89" s="5"/>
      <c r="O89" s="5"/>
      <c r="P89" s="5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 ht="15.75" customHeight="1">
      <c r="A90" s="12"/>
      <c r="B90" s="5"/>
      <c r="C90" s="12"/>
      <c r="D90" s="12"/>
      <c r="E90" s="12"/>
      <c r="F90" s="12"/>
      <c r="G90" s="12"/>
      <c r="H90" s="12"/>
      <c r="I90" s="12"/>
      <c r="J90" s="12"/>
      <c r="K90" s="12"/>
      <c r="L90" s="5"/>
      <c r="M90" s="5"/>
      <c r="N90" s="5"/>
      <c r="O90" s="5"/>
      <c r="P90" s="5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 ht="15.75" customHeight="1">
      <c r="A91" s="12"/>
      <c r="B91" s="5"/>
      <c r="C91" s="12"/>
      <c r="D91" s="12"/>
      <c r="E91" s="12"/>
      <c r="F91" s="12"/>
      <c r="G91" s="12"/>
      <c r="H91" s="12"/>
      <c r="I91" s="12"/>
      <c r="J91" s="12"/>
      <c r="K91" s="12"/>
      <c r="L91" s="5"/>
      <c r="M91" s="5"/>
      <c r="N91" s="5"/>
      <c r="O91" s="5"/>
      <c r="P91" s="5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ht="15.75" customHeight="1">
      <c r="A92" s="12"/>
      <c r="B92" s="5"/>
      <c r="C92" s="12"/>
      <c r="D92" s="12"/>
      <c r="E92" s="12"/>
      <c r="F92" s="12"/>
      <c r="G92" s="12"/>
      <c r="H92" s="12"/>
      <c r="I92" s="12"/>
      <c r="J92" s="12"/>
      <c r="K92" s="12"/>
      <c r="L92" s="5"/>
      <c r="M92" s="5"/>
      <c r="N92" s="5"/>
      <c r="O92" s="5"/>
      <c r="P92" s="5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 ht="15.75" customHeight="1">
      <c r="A93" s="12"/>
      <c r="B93" s="5"/>
      <c r="C93" s="12"/>
      <c r="D93" s="12"/>
      <c r="E93" s="12"/>
      <c r="F93" s="12"/>
      <c r="G93" s="12"/>
      <c r="H93" s="12"/>
      <c r="I93" s="12"/>
      <c r="J93" s="12"/>
      <c r="K93" s="12"/>
      <c r="L93" s="5"/>
      <c r="M93" s="5"/>
      <c r="N93" s="5"/>
      <c r="O93" s="5"/>
      <c r="P93" s="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ht="15.75" customHeight="1">
      <c r="A94" s="12"/>
      <c r="B94" s="5"/>
      <c r="C94" s="12"/>
      <c r="D94" s="12"/>
      <c r="E94" s="12"/>
      <c r="F94" s="12"/>
      <c r="G94" s="12"/>
      <c r="H94" s="12"/>
      <c r="I94" s="12"/>
      <c r="J94" s="12"/>
      <c r="K94" s="12"/>
      <c r="L94" s="5"/>
      <c r="M94" s="5"/>
      <c r="N94" s="5"/>
      <c r="O94" s="5"/>
      <c r="P94" s="5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ht="15.75" customHeight="1">
      <c r="A95" s="12"/>
      <c r="B95" s="5"/>
      <c r="C95" s="12"/>
      <c r="D95" s="12"/>
      <c r="E95" s="12"/>
      <c r="F95" s="12"/>
      <c r="G95" s="12"/>
      <c r="H95" s="12"/>
      <c r="I95" s="12"/>
      <c r="J95" s="12"/>
      <c r="K95" s="12"/>
      <c r="L95" s="5"/>
      <c r="M95" s="5"/>
      <c r="N95" s="5"/>
      <c r="O95" s="5"/>
      <c r="P95" s="5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ht="15.75" customHeight="1">
      <c r="A96" s="12"/>
      <c r="B96" s="5"/>
      <c r="C96" s="12"/>
      <c r="D96" s="12"/>
      <c r="E96" s="12"/>
      <c r="F96" s="12"/>
      <c r="G96" s="12"/>
      <c r="H96" s="12"/>
      <c r="I96" s="12"/>
      <c r="J96" s="12"/>
      <c r="K96" s="12"/>
      <c r="L96" s="5"/>
      <c r="M96" s="5"/>
      <c r="N96" s="5"/>
      <c r="O96" s="5"/>
      <c r="P96" s="5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ht="15.75" customHeight="1">
      <c r="A97" s="12"/>
      <c r="B97" s="5"/>
      <c r="C97" s="12"/>
      <c r="D97" s="12"/>
      <c r="E97" s="12"/>
      <c r="F97" s="12"/>
      <c r="G97" s="12"/>
      <c r="H97" s="12"/>
      <c r="I97" s="12"/>
      <c r="J97" s="12"/>
      <c r="K97" s="12"/>
      <c r="L97" s="5"/>
      <c r="M97" s="5"/>
      <c r="N97" s="5"/>
      <c r="O97" s="5"/>
      <c r="P97" s="5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ht="15.75" customHeight="1">
      <c r="A98" s="12"/>
      <c r="B98" s="5"/>
      <c r="C98" s="12"/>
      <c r="D98" s="12"/>
      <c r="E98" s="12"/>
      <c r="F98" s="12"/>
      <c r="G98" s="12"/>
      <c r="H98" s="12"/>
      <c r="I98" s="12"/>
      <c r="J98" s="12"/>
      <c r="K98" s="12"/>
      <c r="L98" s="5"/>
      <c r="M98" s="5"/>
      <c r="N98" s="5"/>
      <c r="O98" s="5"/>
      <c r="P98" s="5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ht="15.75" customHeight="1">
      <c r="A99" s="12"/>
      <c r="B99" s="5"/>
      <c r="C99" s="12"/>
      <c r="D99" s="12"/>
      <c r="E99" s="12"/>
      <c r="F99" s="12"/>
      <c r="G99" s="12"/>
      <c r="H99" s="12"/>
      <c r="I99" s="12"/>
      <c r="J99" s="12"/>
      <c r="K99" s="12"/>
      <c r="L99" s="5"/>
      <c r="M99" s="5"/>
      <c r="N99" s="5"/>
      <c r="O99" s="5"/>
      <c r="P99" s="5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ht="15.75" customHeight="1">
      <c r="A100" s="12"/>
      <c r="B100" s="5"/>
      <c r="C100" s="12"/>
      <c r="D100" s="12"/>
      <c r="E100" s="12"/>
      <c r="F100" s="12"/>
      <c r="G100" s="12"/>
      <c r="H100" s="12"/>
      <c r="I100" s="12"/>
      <c r="J100" s="12"/>
      <c r="K100" s="12"/>
      <c r="L100" s="5"/>
      <c r="M100" s="5"/>
      <c r="N100" s="5"/>
      <c r="O100" s="5"/>
      <c r="P100" s="5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ht="15.75" customHeight="1">
      <c r="A101" s="12"/>
      <c r="B101" s="5"/>
      <c r="C101" s="12"/>
      <c r="D101" s="12"/>
      <c r="E101" s="12"/>
      <c r="F101" s="12"/>
      <c r="G101" s="12"/>
      <c r="H101" s="12"/>
      <c r="I101" s="12"/>
      <c r="J101" s="12"/>
      <c r="K101" s="12"/>
      <c r="L101" s="5"/>
      <c r="M101" s="5"/>
      <c r="N101" s="5"/>
      <c r="O101" s="5"/>
      <c r="P101" s="5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ht="15.75" customHeight="1">
      <c r="A102" s="12"/>
      <c r="B102" s="5"/>
      <c r="C102" s="12"/>
      <c r="D102" s="12"/>
      <c r="E102" s="12"/>
      <c r="F102" s="12"/>
      <c r="G102" s="12"/>
      <c r="H102" s="12"/>
      <c r="I102" s="12"/>
      <c r="J102" s="12"/>
      <c r="K102" s="12"/>
      <c r="L102" s="5"/>
      <c r="M102" s="5"/>
      <c r="N102" s="5"/>
      <c r="O102" s="5"/>
      <c r="P102" s="5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ht="15.75" customHeight="1">
      <c r="A103" s="12"/>
      <c r="B103" s="5"/>
      <c r="C103" s="12"/>
      <c r="D103" s="12"/>
      <c r="E103" s="12"/>
      <c r="F103" s="12"/>
      <c r="G103" s="12"/>
      <c r="H103" s="12"/>
      <c r="I103" s="12"/>
      <c r="J103" s="12"/>
      <c r="K103" s="12"/>
      <c r="L103" s="5"/>
      <c r="M103" s="5"/>
      <c r="N103" s="5"/>
      <c r="O103" s="5"/>
      <c r="P103" s="5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ht="15.75" customHeight="1">
      <c r="A104" s="12"/>
      <c r="B104" s="5"/>
      <c r="C104" s="12"/>
      <c r="D104" s="12"/>
      <c r="E104" s="12"/>
      <c r="F104" s="12"/>
      <c r="G104" s="12"/>
      <c r="H104" s="12"/>
      <c r="I104" s="12"/>
      <c r="J104" s="12"/>
      <c r="K104" s="12"/>
      <c r="L104" s="5"/>
      <c r="M104" s="5"/>
      <c r="N104" s="5"/>
      <c r="O104" s="5"/>
      <c r="P104" s="5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ht="15.75" customHeight="1">
      <c r="A105" s="12"/>
      <c r="B105" s="5"/>
      <c r="C105" s="12"/>
      <c r="D105" s="12"/>
      <c r="E105" s="12"/>
      <c r="F105" s="12"/>
      <c r="G105" s="12"/>
      <c r="H105" s="12"/>
      <c r="I105" s="12"/>
      <c r="J105" s="12"/>
      <c r="K105" s="12"/>
      <c r="L105" s="5"/>
      <c r="M105" s="5"/>
      <c r="N105" s="5"/>
      <c r="O105" s="5"/>
      <c r="P105" s="5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ht="15.75" customHeight="1">
      <c r="A106" s="12"/>
      <c r="B106" s="5"/>
      <c r="C106" s="12"/>
      <c r="D106" s="12"/>
      <c r="E106" s="12"/>
      <c r="F106" s="12"/>
      <c r="G106" s="12"/>
      <c r="H106" s="12"/>
      <c r="I106" s="12"/>
      <c r="J106" s="12"/>
      <c r="K106" s="12"/>
      <c r="L106" s="5"/>
      <c r="M106" s="5"/>
      <c r="N106" s="5"/>
      <c r="O106" s="5"/>
      <c r="P106" s="5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ht="15.75" customHeight="1">
      <c r="A107" s="12"/>
      <c r="B107" s="5"/>
      <c r="C107" s="12"/>
      <c r="D107" s="12"/>
      <c r="E107" s="12"/>
      <c r="F107" s="12"/>
      <c r="G107" s="12"/>
      <c r="H107" s="12"/>
      <c r="I107" s="12"/>
      <c r="J107" s="12"/>
      <c r="K107" s="12"/>
      <c r="L107" s="5"/>
      <c r="M107" s="5"/>
      <c r="N107" s="5"/>
      <c r="O107" s="5"/>
      <c r="P107" s="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ht="15.75" customHeight="1">
      <c r="A108" s="12"/>
      <c r="B108" s="5"/>
      <c r="C108" s="12"/>
      <c r="D108" s="12"/>
      <c r="E108" s="12"/>
      <c r="F108" s="12"/>
      <c r="G108" s="12"/>
      <c r="H108" s="12"/>
      <c r="I108" s="12"/>
      <c r="J108" s="12"/>
      <c r="K108" s="12"/>
      <c r="L108" s="5"/>
      <c r="M108" s="5"/>
      <c r="N108" s="5"/>
      <c r="O108" s="5"/>
      <c r="P108" s="5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ht="15.75" customHeight="1">
      <c r="A109" s="12"/>
      <c r="B109" s="5"/>
      <c r="C109" s="12"/>
      <c r="D109" s="12"/>
      <c r="E109" s="12"/>
      <c r="F109" s="12"/>
      <c r="G109" s="12"/>
      <c r="H109" s="12"/>
      <c r="I109" s="12"/>
      <c r="J109" s="12"/>
      <c r="K109" s="12"/>
      <c r="L109" s="5"/>
      <c r="M109" s="5"/>
      <c r="N109" s="5"/>
      <c r="O109" s="5"/>
      <c r="P109" s="5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ht="15.75" customHeight="1">
      <c r="A110" s="12"/>
      <c r="B110" s="5"/>
      <c r="C110" s="12"/>
      <c r="D110" s="12"/>
      <c r="E110" s="12"/>
      <c r="F110" s="12"/>
      <c r="G110" s="12"/>
      <c r="H110" s="12"/>
      <c r="I110" s="12"/>
      <c r="J110" s="12"/>
      <c r="K110" s="12"/>
      <c r="L110" s="5"/>
      <c r="M110" s="5"/>
      <c r="N110" s="5"/>
      <c r="O110" s="5"/>
      <c r="P110" s="5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ht="15.75" customHeight="1">
      <c r="A111" s="12"/>
      <c r="B111" s="5"/>
      <c r="C111" s="12"/>
      <c r="D111" s="12"/>
      <c r="E111" s="12"/>
      <c r="F111" s="12"/>
      <c r="G111" s="12"/>
      <c r="H111" s="12"/>
      <c r="I111" s="12"/>
      <c r="J111" s="12"/>
      <c r="K111" s="12"/>
      <c r="L111" s="5"/>
      <c r="M111" s="5"/>
      <c r="N111" s="5"/>
      <c r="O111" s="5"/>
      <c r="P111" s="5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ht="15.75" customHeight="1">
      <c r="A112" s="12"/>
      <c r="B112" s="5"/>
      <c r="C112" s="12"/>
      <c r="D112" s="12"/>
      <c r="E112" s="12"/>
      <c r="F112" s="12"/>
      <c r="G112" s="12"/>
      <c r="H112" s="12"/>
      <c r="I112" s="12"/>
      <c r="J112" s="12"/>
      <c r="K112" s="12"/>
      <c r="L112" s="5"/>
      <c r="M112" s="5"/>
      <c r="N112" s="5"/>
      <c r="O112" s="5"/>
      <c r="P112" s="5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ht="15.75" customHeight="1">
      <c r="A113" s="12"/>
      <c r="B113" s="5"/>
      <c r="C113" s="12"/>
      <c r="D113" s="12"/>
      <c r="E113" s="12"/>
      <c r="F113" s="12"/>
      <c r="G113" s="12"/>
      <c r="H113" s="12"/>
      <c r="I113" s="12"/>
      <c r="J113" s="12"/>
      <c r="K113" s="12"/>
      <c r="L113" s="5"/>
      <c r="M113" s="5"/>
      <c r="N113" s="5"/>
      <c r="O113" s="5"/>
      <c r="P113" s="5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ht="15.75" customHeight="1">
      <c r="A114" s="12"/>
      <c r="B114" s="5"/>
      <c r="C114" s="12"/>
      <c r="D114" s="12"/>
      <c r="E114" s="12"/>
      <c r="F114" s="12"/>
      <c r="G114" s="12"/>
      <c r="H114" s="12"/>
      <c r="I114" s="12"/>
      <c r="J114" s="12"/>
      <c r="K114" s="12"/>
      <c r="L114" s="5"/>
      <c r="M114" s="5"/>
      <c r="N114" s="5"/>
      <c r="O114" s="5"/>
      <c r="P114" s="5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ht="15.75" customHeight="1">
      <c r="A115" s="12"/>
      <c r="B115" s="5"/>
      <c r="C115" s="12"/>
      <c r="D115" s="12"/>
      <c r="E115" s="12"/>
      <c r="F115" s="12"/>
      <c r="G115" s="12"/>
      <c r="H115" s="12"/>
      <c r="I115" s="12"/>
      <c r="J115" s="12"/>
      <c r="K115" s="12"/>
      <c r="L115" s="5"/>
      <c r="M115" s="5"/>
      <c r="N115" s="5"/>
      <c r="O115" s="5"/>
      <c r="P115" s="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ht="15.75" customHeight="1">
      <c r="A116" s="12"/>
      <c r="B116" s="5"/>
      <c r="C116" s="12"/>
      <c r="D116" s="12"/>
      <c r="E116" s="12"/>
      <c r="F116" s="12"/>
      <c r="G116" s="12"/>
      <c r="H116" s="12"/>
      <c r="I116" s="12"/>
      <c r="J116" s="12"/>
      <c r="K116" s="12"/>
      <c r="L116" s="5"/>
      <c r="M116" s="5"/>
      <c r="N116" s="5"/>
      <c r="O116" s="5"/>
      <c r="P116" s="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ht="15.75" customHeight="1">
      <c r="A117" s="12"/>
      <c r="B117" s="5"/>
      <c r="C117" s="12"/>
      <c r="D117" s="12"/>
      <c r="E117" s="12"/>
      <c r="F117" s="12"/>
      <c r="G117" s="12"/>
      <c r="H117" s="12"/>
      <c r="I117" s="12"/>
      <c r="J117" s="12"/>
      <c r="K117" s="12"/>
      <c r="L117" s="5"/>
      <c r="M117" s="5"/>
      <c r="N117" s="5"/>
      <c r="O117" s="5"/>
      <c r="P117" s="5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ht="15.75" customHeight="1">
      <c r="A118" s="12"/>
      <c r="B118" s="5"/>
      <c r="C118" s="12"/>
      <c r="D118" s="12"/>
      <c r="E118" s="12"/>
      <c r="F118" s="12"/>
      <c r="G118" s="12"/>
      <c r="H118" s="12"/>
      <c r="I118" s="12"/>
      <c r="J118" s="12"/>
      <c r="K118" s="12"/>
      <c r="L118" s="5"/>
      <c r="M118" s="5"/>
      <c r="N118" s="5"/>
      <c r="O118" s="5"/>
      <c r="P118" s="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ht="15.75" customHeight="1">
      <c r="A119" s="12"/>
      <c r="B119" s="5"/>
      <c r="C119" s="12"/>
      <c r="D119" s="12"/>
      <c r="E119" s="12"/>
      <c r="F119" s="12"/>
      <c r="G119" s="12"/>
      <c r="H119" s="12"/>
      <c r="I119" s="12"/>
      <c r="J119" s="12"/>
      <c r="K119" s="12"/>
      <c r="L119" s="5"/>
      <c r="M119" s="5"/>
      <c r="N119" s="5"/>
      <c r="O119" s="5"/>
      <c r="P119" s="5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ht="15.75" customHeight="1">
      <c r="A120" s="12"/>
      <c r="B120" s="5"/>
      <c r="C120" s="12"/>
      <c r="D120" s="12"/>
      <c r="E120" s="12"/>
      <c r="F120" s="12"/>
      <c r="G120" s="12"/>
      <c r="H120" s="12"/>
      <c r="I120" s="12"/>
      <c r="J120" s="12"/>
      <c r="K120" s="12"/>
      <c r="L120" s="5"/>
      <c r="M120" s="5"/>
      <c r="N120" s="5"/>
      <c r="O120" s="5"/>
      <c r="P120" s="5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ht="15.75" customHeight="1">
      <c r="A121" s="12"/>
      <c r="B121" s="5"/>
      <c r="C121" s="12"/>
      <c r="D121" s="12"/>
      <c r="E121" s="12"/>
      <c r="F121" s="12"/>
      <c r="G121" s="12"/>
      <c r="H121" s="12"/>
      <c r="I121" s="12"/>
      <c r="J121" s="12"/>
      <c r="K121" s="12"/>
      <c r="L121" s="5"/>
      <c r="M121" s="5"/>
      <c r="N121" s="5"/>
      <c r="O121" s="5"/>
      <c r="P121" s="5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ht="15.75" customHeight="1">
      <c r="A122" s="12"/>
      <c r="B122" s="5"/>
      <c r="C122" s="12"/>
      <c r="D122" s="12"/>
      <c r="E122" s="12"/>
      <c r="F122" s="12"/>
      <c r="G122" s="12"/>
      <c r="H122" s="12"/>
      <c r="I122" s="12"/>
      <c r="J122" s="12"/>
      <c r="K122" s="12"/>
      <c r="L122" s="5"/>
      <c r="M122" s="5"/>
      <c r="N122" s="5"/>
      <c r="O122" s="5"/>
      <c r="P122" s="5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ht="15.75" customHeight="1">
      <c r="A123" s="12"/>
      <c r="B123" s="5"/>
      <c r="C123" s="12"/>
      <c r="D123" s="12"/>
      <c r="E123" s="12"/>
      <c r="F123" s="12"/>
      <c r="G123" s="12"/>
      <c r="H123" s="12"/>
      <c r="I123" s="12"/>
      <c r="J123" s="12"/>
      <c r="K123" s="12"/>
      <c r="L123" s="5"/>
      <c r="M123" s="5"/>
      <c r="N123" s="5"/>
      <c r="O123" s="5"/>
      <c r="P123" s="5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ht="15.75" customHeight="1">
      <c r="A124" s="12"/>
      <c r="B124" s="5"/>
      <c r="C124" s="12"/>
      <c r="D124" s="12"/>
      <c r="E124" s="12"/>
      <c r="F124" s="12"/>
      <c r="G124" s="12"/>
      <c r="H124" s="12"/>
      <c r="I124" s="12"/>
      <c r="J124" s="12"/>
      <c r="K124" s="12"/>
      <c r="L124" s="5"/>
      <c r="M124" s="5"/>
      <c r="N124" s="5"/>
      <c r="O124" s="5"/>
      <c r="P124" s="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ht="15.75" customHeight="1">
      <c r="A125" s="12"/>
      <c r="B125" s="5"/>
      <c r="C125" s="12"/>
      <c r="D125" s="12"/>
      <c r="E125" s="12"/>
      <c r="F125" s="12"/>
      <c r="G125" s="12"/>
      <c r="H125" s="12"/>
      <c r="I125" s="12"/>
      <c r="J125" s="12"/>
      <c r="K125" s="12"/>
      <c r="L125" s="5"/>
      <c r="M125" s="5"/>
      <c r="N125" s="5"/>
      <c r="O125" s="5"/>
      <c r="P125" s="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ht="15.75" customHeight="1">
      <c r="A126" s="12"/>
      <c r="B126" s="5"/>
      <c r="C126" s="12"/>
      <c r="D126" s="12"/>
      <c r="E126" s="12"/>
      <c r="F126" s="12"/>
      <c r="G126" s="12"/>
      <c r="H126" s="12"/>
      <c r="I126" s="12"/>
      <c r="J126" s="12"/>
      <c r="K126" s="12"/>
      <c r="L126" s="5"/>
      <c r="M126" s="5"/>
      <c r="N126" s="5"/>
      <c r="O126" s="5"/>
      <c r="P126" s="5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ht="15.75" customHeight="1">
      <c r="A127" s="12"/>
      <c r="B127" s="5"/>
      <c r="C127" s="12"/>
      <c r="D127" s="12"/>
      <c r="E127" s="12"/>
      <c r="F127" s="12"/>
      <c r="G127" s="12"/>
      <c r="H127" s="12"/>
      <c r="I127" s="12"/>
      <c r="J127" s="12"/>
      <c r="K127" s="12"/>
      <c r="L127" s="5"/>
      <c r="M127" s="5"/>
      <c r="N127" s="5"/>
      <c r="O127" s="5"/>
      <c r="P127" s="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ht="15.75" customHeight="1">
      <c r="A128" s="12"/>
      <c r="B128" s="5"/>
      <c r="C128" s="12"/>
      <c r="D128" s="12"/>
      <c r="E128" s="12"/>
      <c r="F128" s="12"/>
      <c r="G128" s="12"/>
      <c r="H128" s="12"/>
      <c r="I128" s="12"/>
      <c r="J128" s="12"/>
      <c r="K128" s="12"/>
      <c r="L128" s="5"/>
      <c r="M128" s="5"/>
      <c r="N128" s="5"/>
      <c r="O128" s="5"/>
      <c r="P128" s="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5.75" customHeight="1">
      <c r="A129" s="12"/>
      <c r="B129" s="5"/>
      <c r="C129" s="12"/>
      <c r="D129" s="12"/>
      <c r="E129" s="12"/>
      <c r="F129" s="12"/>
      <c r="G129" s="12"/>
      <c r="H129" s="12"/>
      <c r="I129" s="12"/>
      <c r="J129" s="12"/>
      <c r="K129" s="12"/>
      <c r="L129" s="5"/>
      <c r="M129" s="5"/>
      <c r="N129" s="5"/>
      <c r="O129" s="5"/>
      <c r="P129" s="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ht="15.75" customHeight="1">
      <c r="A130" s="12"/>
      <c r="B130" s="5"/>
      <c r="C130" s="12"/>
      <c r="D130" s="12"/>
      <c r="E130" s="12"/>
      <c r="F130" s="12"/>
      <c r="G130" s="12"/>
      <c r="H130" s="12"/>
      <c r="I130" s="12"/>
      <c r="J130" s="12"/>
      <c r="K130" s="12"/>
      <c r="L130" s="5"/>
      <c r="M130" s="5"/>
      <c r="N130" s="5"/>
      <c r="O130" s="5"/>
      <c r="P130" s="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ht="15.75" customHeight="1">
      <c r="A131" s="12"/>
      <c r="B131" s="5"/>
      <c r="C131" s="12"/>
      <c r="D131" s="12"/>
      <c r="E131" s="12"/>
      <c r="F131" s="12"/>
      <c r="G131" s="12"/>
      <c r="H131" s="12"/>
      <c r="I131" s="12"/>
      <c r="J131" s="12"/>
      <c r="K131" s="12"/>
      <c r="L131" s="5"/>
      <c r="M131" s="5"/>
      <c r="N131" s="5"/>
      <c r="O131" s="5"/>
      <c r="P131" s="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ht="15.75" customHeight="1">
      <c r="A132" s="12"/>
      <c r="B132" s="5"/>
      <c r="C132" s="12"/>
      <c r="D132" s="12"/>
      <c r="E132" s="12"/>
      <c r="F132" s="12"/>
      <c r="G132" s="12"/>
      <c r="H132" s="12"/>
      <c r="I132" s="12"/>
      <c r="J132" s="12"/>
      <c r="K132" s="12"/>
      <c r="L132" s="5"/>
      <c r="M132" s="5"/>
      <c r="N132" s="5"/>
      <c r="O132" s="5"/>
      <c r="P132" s="5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ht="15.75" customHeight="1">
      <c r="A133" s="12"/>
      <c r="B133" s="5"/>
      <c r="C133" s="12"/>
      <c r="D133" s="12"/>
      <c r="E133" s="12"/>
      <c r="F133" s="12"/>
      <c r="G133" s="12"/>
      <c r="H133" s="12"/>
      <c r="I133" s="12"/>
      <c r="J133" s="12"/>
      <c r="K133" s="12"/>
      <c r="L133" s="5"/>
      <c r="M133" s="5"/>
      <c r="N133" s="5"/>
      <c r="O133" s="5"/>
      <c r="P133" s="5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ht="15.75" customHeight="1">
      <c r="A134" s="12"/>
      <c r="B134" s="5"/>
      <c r="C134" s="12"/>
      <c r="D134" s="12"/>
      <c r="E134" s="12"/>
      <c r="F134" s="12"/>
      <c r="G134" s="12"/>
      <c r="H134" s="12"/>
      <c r="I134" s="12"/>
      <c r="J134" s="12"/>
      <c r="K134" s="12"/>
      <c r="L134" s="5"/>
      <c r="M134" s="5"/>
      <c r="N134" s="5"/>
      <c r="O134" s="5"/>
      <c r="P134" s="5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ht="15.75" customHeight="1">
      <c r="A135" s="12"/>
      <c r="B135" s="5"/>
      <c r="C135" s="12"/>
      <c r="D135" s="12"/>
      <c r="E135" s="12"/>
      <c r="F135" s="12"/>
      <c r="G135" s="12"/>
      <c r="H135" s="12"/>
      <c r="I135" s="12"/>
      <c r="J135" s="12"/>
      <c r="K135" s="12"/>
      <c r="L135" s="5"/>
      <c r="M135" s="5"/>
      <c r="N135" s="5"/>
      <c r="O135" s="5"/>
      <c r="P135" s="5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ht="15.75" customHeight="1">
      <c r="A136" s="12"/>
      <c r="B136" s="5"/>
      <c r="C136" s="12"/>
      <c r="D136" s="12"/>
      <c r="E136" s="12"/>
      <c r="F136" s="12"/>
      <c r="G136" s="12"/>
      <c r="H136" s="12"/>
      <c r="I136" s="12"/>
      <c r="J136" s="12"/>
      <c r="K136" s="12"/>
      <c r="L136" s="5"/>
      <c r="M136" s="5"/>
      <c r="N136" s="5"/>
      <c r="O136" s="5"/>
      <c r="P136" s="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ht="15.75" customHeight="1">
      <c r="A137" s="12"/>
      <c r="B137" s="5"/>
      <c r="C137" s="12"/>
      <c r="D137" s="12"/>
      <c r="E137" s="12"/>
      <c r="F137" s="12"/>
      <c r="G137" s="12"/>
      <c r="H137" s="12"/>
      <c r="I137" s="12"/>
      <c r="J137" s="12"/>
      <c r="K137" s="12"/>
      <c r="L137" s="5"/>
      <c r="M137" s="5"/>
      <c r="N137" s="5"/>
      <c r="O137" s="5"/>
      <c r="P137" s="5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ht="15.75" customHeight="1">
      <c r="A138" s="12"/>
      <c r="B138" s="5"/>
      <c r="C138" s="12"/>
      <c r="D138" s="12"/>
      <c r="E138" s="12"/>
      <c r="F138" s="12"/>
      <c r="G138" s="12"/>
      <c r="H138" s="12"/>
      <c r="I138" s="12"/>
      <c r="J138" s="12"/>
      <c r="K138" s="12"/>
      <c r="L138" s="5"/>
      <c r="M138" s="5"/>
      <c r="N138" s="5"/>
      <c r="O138" s="5"/>
      <c r="P138" s="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ht="15.75" customHeight="1">
      <c r="A139" s="12"/>
      <c r="B139" s="5"/>
      <c r="C139" s="12"/>
      <c r="D139" s="12"/>
      <c r="E139" s="12"/>
      <c r="F139" s="12"/>
      <c r="G139" s="12"/>
      <c r="H139" s="12"/>
      <c r="I139" s="12"/>
      <c r="J139" s="12"/>
      <c r="K139" s="12"/>
      <c r="L139" s="5"/>
      <c r="M139" s="5"/>
      <c r="N139" s="5"/>
      <c r="O139" s="5"/>
      <c r="P139" s="5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ht="15.75" customHeight="1">
      <c r="A140" s="12"/>
      <c r="B140" s="5"/>
      <c r="C140" s="12"/>
      <c r="D140" s="12"/>
      <c r="E140" s="12"/>
      <c r="F140" s="12"/>
      <c r="G140" s="12"/>
      <c r="H140" s="12"/>
      <c r="I140" s="12"/>
      <c r="J140" s="12"/>
      <c r="K140" s="12"/>
      <c r="L140" s="5"/>
      <c r="M140" s="5"/>
      <c r="N140" s="5"/>
      <c r="O140" s="5"/>
      <c r="P140" s="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ht="15.75" customHeight="1">
      <c r="A141" s="12"/>
      <c r="B141" s="5"/>
      <c r="C141" s="12"/>
      <c r="D141" s="12"/>
      <c r="E141" s="12"/>
      <c r="F141" s="12"/>
      <c r="G141" s="12"/>
      <c r="H141" s="12"/>
      <c r="I141" s="12"/>
      <c r="J141" s="12"/>
      <c r="K141" s="12"/>
      <c r="L141" s="5"/>
      <c r="M141" s="5"/>
      <c r="N141" s="5"/>
      <c r="O141" s="5"/>
      <c r="P141" s="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ht="15.75" customHeight="1">
      <c r="A142" s="12"/>
      <c r="B142" s="5"/>
      <c r="C142" s="12"/>
      <c r="D142" s="12"/>
      <c r="E142" s="12"/>
      <c r="F142" s="12"/>
      <c r="G142" s="12"/>
      <c r="H142" s="12"/>
      <c r="I142" s="12"/>
      <c r="J142" s="12"/>
      <c r="K142" s="12"/>
      <c r="L142" s="5"/>
      <c r="M142" s="5"/>
      <c r="N142" s="5"/>
      <c r="O142" s="5"/>
      <c r="P142" s="5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ht="15.75" customHeight="1">
      <c r="A143" s="12"/>
      <c r="B143" s="5"/>
      <c r="C143" s="12"/>
      <c r="D143" s="12"/>
      <c r="E143" s="12"/>
      <c r="F143" s="12"/>
      <c r="G143" s="12"/>
      <c r="H143" s="12"/>
      <c r="I143" s="12"/>
      <c r="J143" s="12"/>
      <c r="K143" s="12"/>
      <c r="L143" s="5"/>
      <c r="M143" s="5"/>
      <c r="N143" s="5"/>
      <c r="O143" s="5"/>
      <c r="P143" s="5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ht="15.75" customHeight="1">
      <c r="A144" s="12"/>
      <c r="B144" s="5"/>
      <c r="C144" s="12"/>
      <c r="D144" s="12"/>
      <c r="E144" s="12"/>
      <c r="F144" s="12"/>
      <c r="G144" s="12"/>
      <c r="H144" s="12"/>
      <c r="I144" s="12"/>
      <c r="J144" s="12"/>
      <c r="K144" s="12"/>
      <c r="L144" s="5"/>
      <c r="M144" s="5"/>
      <c r="N144" s="5"/>
      <c r="O144" s="5"/>
      <c r="P144" s="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ht="15.75" customHeight="1">
      <c r="A145" s="12"/>
      <c r="B145" s="5"/>
      <c r="C145" s="12"/>
      <c r="D145" s="12"/>
      <c r="E145" s="12"/>
      <c r="F145" s="12"/>
      <c r="G145" s="12"/>
      <c r="H145" s="12"/>
      <c r="I145" s="12"/>
      <c r="J145" s="12"/>
      <c r="K145" s="12"/>
      <c r="L145" s="5"/>
      <c r="M145" s="5"/>
      <c r="N145" s="5"/>
      <c r="O145" s="5"/>
      <c r="P145" s="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ht="15.75" customHeight="1">
      <c r="A146" s="12"/>
      <c r="B146" s="5"/>
      <c r="C146" s="12"/>
      <c r="D146" s="12"/>
      <c r="E146" s="12"/>
      <c r="F146" s="12"/>
      <c r="G146" s="12"/>
      <c r="H146" s="12"/>
      <c r="I146" s="12"/>
      <c r="J146" s="12"/>
      <c r="K146" s="12"/>
      <c r="L146" s="5"/>
      <c r="M146" s="5"/>
      <c r="N146" s="5"/>
      <c r="O146" s="5"/>
      <c r="P146" s="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ht="15.75" customHeight="1">
      <c r="A147" s="12"/>
      <c r="B147" s="5"/>
      <c r="C147" s="12"/>
      <c r="D147" s="12"/>
      <c r="E147" s="12"/>
      <c r="F147" s="12"/>
      <c r="G147" s="12"/>
      <c r="H147" s="12"/>
      <c r="I147" s="12"/>
      <c r="J147" s="12"/>
      <c r="K147" s="12"/>
      <c r="L147" s="5"/>
      <c r="M147" s="5"/>
      <c r="N147" s="5"/>
      <c r="O147" s="5"/>
      <c r="P147" s="5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ht="15.75" customHeight="1">
      <c r="A148" s="12"/>
      <c r="B148" s="5"/>
      <c r="C148" s="12"/>
      <c r="D148" s="12"/>
      <c r="E148" s="12"/>
      <c r="F148" s="12"/>
      <c r="G148" s="12"/>
      <c r="H148" s="12"/>
      <c r="I148" s="12"/>
      <c r="J148" s="12"/>
      <c r="K148" s="12"/>
      <c r="L148" s="5"/>
      <c r="M148" s="5"/>
      <c r="N148" s="5"/>
      <c r="O148" s="5"/>
      <c r="P148" s="5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ht="15.75" customHeight="1">
      <c r="A149" s="12"/>
      <c r="B149" s="5"/>
      <c r="C149" s="12"/>
      <c r="D149" s="12"/>
      <c r="E149" s="12"/>
      <c r="F149" s="12"/>
      <c r="G149" s="12"/>
      <c r="H149" s="12"/>
      <c r="I149" s="12"/>
      <c r="J149" s="12"/>
      <c r="K149" s="12"/>
      <c r="L149" s="5"/>
      <c r="M149" s="5"/>
      <c r="N149" s="5"/>
      <c r="O149" s="5"/>
      <c r="P149" s="5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ht="15.75" customHeight="1">
      <c r="A150" s="12"/>
      <c r="B150" s="5"/>
      <c r="C150" s="12"/>
      <c r="D150" s="12"/>
      <c r="E150" s="12"/>
      <c r="F150" s="12"/>
      <c r="G150" s="12"/>
      <c r="H150" s="12"/>
      <c r="I150" s="12"/>
      <c r="J150" s="12"/>
      <c r="K150" s="12"/>
      <c r="L150" s="5"/>
      <c r="M150" s="5"/>
      <c r="N150" s="5"/>
      <c r="O150" s="5"/>
      <c r="P150" s="5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ht="15.75" customHeight="1">
      <c r="A151" s="12"/>
      <c r="B151" s="5"/>
      <c r="C151" s="12"/>
      <c r="D151" s="12"/>
      <c r="E151" s="12"/>
      <c r="F151" s="12"/>
      <c r="G151" s="12"/>
      <c r="H151" s="12"/>
      <c r="I151" s="12"/>
      <c r="J151" s="12"/>
      <c r="K151" s="12"/>
      <c r="L151" s="5"/>
      <c r="M151" s="5"/>
      <c r="N151" s="5"/>
      <c r="O151" s="5"/>
      <c r="P151" s="5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ht="15.75" customHeight="1">
      <c r="A152" s="12"/>
      <c r="B152" s="5"/>
      <c r="C152" s="12"/>
      <c r="D152" s="12"/>
      <c r="E152" s="12"/>
      <c r="F152" s="12"/>
      <c r="G152" s="12"/>
      <c r="H152" s="12"/>
      <c r="I152" s="12"/>
      <c r="J152" s="12"/>
      <c r="K152" s="12"/>
      <c r="L152" s="5"/>
      <c r="M152" s="5"/>
      <c r="N152" s="5"/>
      <c r="O152" s="5"/>
      <c r="P152" s="5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ht="15.75" customHeight="1">
      <c r="A153" s="12"/>
      <c r="B153" s="5"/>
      <c r="C153" s="12"/>
      <c r="D153" s="12"/>
      <c r="E153" s="12"/>
      <c r="F153" s="12"/>
      <c r="G153" s="12"/>
      <c r="H153" s="12"/>
      <c r="I153" s="12"/>
      <c r="J153" s="12"/>
      <c r="K153" s="12"/>
      <c r="L153" s="5"/>
      <c r="M153" s="5"/>
      <c r="N153" s="5"/>
      <c r="O153" s="5"/>
      <c r="P153" s="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ht="15.75" customHeight="1">
      <c r="A154" s="12"/>
      <c r="B154" s="5"/>
      <c r="C154" s="12"/>
      <c r="D154" s="12"/>
      <c r="E154" s="12"/>
      <c r="F154" s="12"/>
      <c r="G154" s="12"/>
      <c r="H154" s="12"/>
      <c r="I154" s="12"/>
      <c r="J154" s="12"/>
      <c r="K154" s="12"/>
      <c r="L154" s="5"/>
      <c r="M154" s="5"/>
      <c r="N154" s="5"/>
      <c r="O154" s="5"/>
      <c r="P154" s="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ht="15.75" customHeight="1">
      <c r="A155" s="12"/>
      <c r="B155" s="5"/>
      <c r="C155" s="12"/>
      <c r="D155" s="12"/>
      <c r="E155" s="12"/>
      <c r="F155" s="12"/>
      <c r="G155" s="12"/>
      <c r="H155" s="12"/>
      <c r="I155" s="12"/>
      <c r="J155" s="12"/>
      <c r="K155" s="12"/>
      <c r="L155" s="5"/>
      <c r="M155" s="5"/>
      <c r="N155" s="5"/>
      <c r="O155" s="5"/>
      <c r="P155" s="5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ht="15.75" customHeight="1">
      <c r="A156" s="12"/>
      <c r="B156" s="5"/>
      <c r="C156" s="12"/>
      <c r="D156" s="12"/>
      <c r="E156" s="12"/>
      <c r="F156" s="12"/>
      <c r="G156" s="12"/>
      <c r="H156" s="12"/>
      <c r="I156" s="12"/>
      <c r="J156" s="12"/>
      <c r="K156" s="12"/>
      <c r="L156" s="5"/>
      <c r="M156" s="5"/>
      <c r="N156" s="5"/>
      <c r="O156" s="5"/>
      <c r="P156" s="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ht="15.75" customHeight="1">
      <c r="A157" s="12"/>
      <c r="B157" s="5"/>
      <c r="C157" s="12"/>
      <c r="D157" s="12"/>
      <c r="E157" s="12"/>
      <c r="F157" s="12"/>
      <c r="G157" s="12"/>
      <c r="H157" s="12"/>
      <c r="I157" s="12"/>
      <c r="J157" s="12"/>
      <c r="K157" s="12"/>
      <c r="L157" s="5"/>
      <c r="M157" s="5"/>
      <c r="N157" s="5"/>
      <c r="O157" s="5"/>
      <c r="P157" s="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ht="15.75" customHeight="1">
      <c r="A158" s="12"/>
      <c r="B158" s="5"/>
      <c r="C158" s="12"/>
      <c r="D158" s="12"/>
      <c r="E158" s="12"/>
      <c r="F158" s="12"/>
      <c r="G158" s="12"/>
      <c r="H158" s="12"/>
      <c r="I158" s="12"/>
      <c r="J158" s="12"/>
      <c r="K158" s="12"/>
      <c r="L158" s="5"/>
      <c r="M158" s="5"/>
      <c r="N158" s="5"/>
      <c r="O158" s="5"/>
      <c r="P158" s="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ht="15.75" customHeight="1">
      <c r="A159" s="12"/>
      <c r="B159" s="5"/>
      <c r="C159" s="12"/>
      <c r="D159" s="12"/>
      <c r="E159" s="12"/>
      <c r="F159" s="12"/>
      <c r="G159" s="12"/>
      <c r="H159" s="12"/>
      <c r="I159" s="12"/>
      <c r="J159" s="12"/>
      <c r="K159" s="12"/>
      <c r="L159" s="5"/>
      <c r="M159" s="5"/>
      <c r="N159" s="5"/>
      <c r="O159" s="5"/>
      <c r="P159" s="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ht="15.75" customHeight="1">
      <c r="A160" s="12"/>
      <c r="B160" s="5"/>
      <c r="C160" s="12"/>
      <c r="D160" s="12"/>
      <c r="E160" s="12"/>
      <c r="F160" s="12"/>
      <c r="G160" s="12"/>
      <c r="H160" s="12"/>
      <c r="I160" s="12"/>
      <c r="J160" s="12"/>
      <c r="K160" s="12"/>
      <c r="L160" s="5"/>
      <c r="M160" s="5"/>
      <c r="N160" s="5"/>
      <c r="O160" s="5"/>
      <c r="P160" s="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ht="15.75" customHeight="1">
      <c r="A161" s="12"/>
      <c r="B161" s="5"/>
      <c r="C161" s="12"/>
      <c r="D161" s="12"/>
      <c r="E161" s="12"/>
      <c r="F161" s="12"/>
      <c r="G161" s="12"/>
      <c r="H161" s="12"/>
      <c r="I161" s="12"/>
      <c r="J161" s="12"/>
      <c r="K161" s="12"/>
      <c r="L161" s="5"/>
      <c r="M161" s="5"/>
      <c r="N161" s="5"/>
      <c r="O161" s="5"/>
      <c r="P161" s="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ht="15.75" customHeight="1">
      <c r="A162" s="12"/>
      <c r="B162" s="5"/>
      <c r="C162" s="12"/>
      <c r="D162" s="12"/>
      <c r="E162" s="12"/>
      <c r="F162" s="12"/>
      <c r="G162" s="12"/>
      <c r="H162" s="12"/>
      <c r="I162" s="12"/>
      <c r="J162" s="12"/>
      <c r="K162" s="12"/>
      <c r="L162" s="5"/>
      <c r="M162" s="5"/>
      <c r="N162" s="5"/>
      <c r="O162" s="5"/>
      <c r="P162" s="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ht="15.75" customHeight="1">
      <c r="A163" s="12"/>
      <c r="B163" s="5"/>
      <c r="C163" s="12"/>
      <c r="D163" s="12"/>
      <c r="E163" s="12"/>
      <c r="F163" s="12"/>
      <c r="G163" s="12"/>
      <c r="H163" s="12"/>
      <c r="I163" s="12"/>
      <c r="J163" s="12"/>
      <c r="K163" s="12"/>
      <c r="L163" s="5"/>
      <c r="M163" s="5"/>
      <c r="N163" s="5"/>
      <c r="O163" s="5"/>
      <c r="P163" s="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ht="15.75" customHeight="1">
      <c r="A164" s="12"/>
      <c r="B164" s="5"/>
      <c r="C164" s="12"/>
      <c r="D164" s="12"/>
      <c r="E164" s="12"/>
      <c r="F164" s="12"/>
      <c r="G164" s="12"/>
      <c r="H164" s="12"/>
      <c r="I164" s="12"/>
      <c r="J164" s="12"/>
      <c r="K164" s="12"/>
      <c r="L164" s="5"/>
      <c r="M164" s="5"/>
      <c r="N164" s="5"/>
      <c r="O164" s="5"/>
      <c r="P164" s="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ht="15.75" customHeight="1">
      <c r="A165" s="12"/>
      <c r="B165" s="5"/>
      <c r="C165" s="12"/>
      <c r="D165" s="12"/>
      <c r="E165" s="12"/>
      <c r="F165" s="12"/>
      <c r="G165" s="12"/>
      <c r="H165" s="12"/>
      <c r="I165" s="12"/>
      <c r="J165" s="12"/>
      <c r="K165" s="12"/>
      <c r="L165" s="5"/>
      <c r="M165" s="5"/>
      <c r="N165" s="5"/>
      <c r="O165" s="5"/>
      <c r="P165" s="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ht="15.75" customHeight="1">
      <c r="A166" s="12"/>
      <c r="B166" s="5"/>
      <c r="C166" s="12"/>
      <c r="D166" s="12"/>
      <c r="E166" s="12"/>
      <c r="F166" s="12"/>
      <c r="G166" s="12"/>
      <c r="H166" s="12"/>
      <c r="I166" s="12"/>
      <c r="J166" s="12"/>
      <c r="K166" s="12"/>
      <c r="L166" s="5"/>
      <c r="M166" s="5"/>
      <c r="N166" s="5"/>
      <c r="O166" s="5"/>
      <c r="P166" s="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ht="15.75" customHeight="1">
      <c r="A167" s="12"/>
      <c r="B167" s="5"/>
      <c r="C167" s="12"/>
      <c r="D167" s="12"/>
      <c r="E167" s="12"/>
      <c r="F167" s="12"/>
      <c r="G167" s="12"/>
      <c r="H167" s="12"/>
      <c r="I167" s="12"/>
      <c r="J167" s="12"/>
      <c r="K167" s="12"/>
      <c r="L167" s="5"/>
      <c r="M167" s="5"/>
      <c r="N167" s="5"/>
      <c r="O167" s="5"/>
      <c r="P167" s="5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ht="15.75" customHeight="1">
      <c r="A168" s="12"/>
      <c r="B168" s="5"/>
      <c r="C168" s="12"/>
      <c r="D168" s="12"/>
      <c r="E168" s="12"/>
      <c r="F168" s="12"/>
      <c r="G168" s="12"/>
      <c r="H168" s="12"/>
      <c r="I168" s="12"/>
      <c r="J168" s="12"/>
      <c r="K168" s="12"/>
      <c r="L168" s="5"/>
      <c r="M168" s="5"/>
      <c r="N168" s="5"/>
      <c r="O168" s="5"/>
      <c r="P168" s="5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ht="15.75" customHeight="1">
      <c r="A169" s="12"/>
      <c r="B169" s="5"/>
      <c r="C169" s="12"/>
      <c r="D169" s="12"/>
      <c r="E169" s="12"/>
      <c r="F169" s="12"/>
      <c r="G169" s="12"/>
      <c r="H169" s="12"/>
      <c r="I169" s="12"/>
      <c r="J169" s="12"/>
      <c r="K169" s="12"/>
      <c r="L169" s="5"/>
      <c r="M169" s="5"/>
      <c r="N169" s="5"/>
      <c r="O169" s="5"/>
      <c r="P169" s="5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ht="15.75" customHeight="1">
      <c r="A170" s="12"/>
      <c r="B170" s="5"/>
      <c r="C170" s="12"/>
      <c r="D170" s="12"/>
      <c r="E170" s="12"/>
      <c r="F170" s="12"/>
      <c r="G170" s="12"/>
      <c r="H170" s="12"/>
      <c r="I170" s="12"/>
      <c r="J170" s="12"/>
      <c r="K170" s="12"/>
      <c r="L170" s="5"/>
      <c r="M170" s="5"/>
      <c r="N170" s="5"/>
      <c r="O170" s="5"/>
      <c r="P170" s="5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ht="15.75" customHeight="1">
      <c r="A171" s="12"/>
      <c r="B171" s="5"/>
      <c r="C171" s="12"/>
      <c r="D171" s="12"/>
      <c r="E171" s="12"/>
      <c r="F171" s="12"/>
      <c r="G171" s="12"/>
      <c r="H171" s="12"/>
      <c r="I171" s="12"/>
      <c r="J171" s="12"/>
      <c r="K171" s="12"/>
      <c r="L171" s="5"/>
      <c r="M171" s="5"/>
      <c r="N171" s="5"/>
      <c r="O171" s="5"/>
      <c r="P171" s="5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ht="15.75" customHeight="1">
      <c r="A172" s="12"/>
      <c r="B172" s="5"/>
      <c r="C172" s="12"/>
      <c r="D172" s="12"/>
      <c r="E172" s="12"/>
      <c r="F172" s="12"/>
      <c r="G172" s="12"/>
      <c r="H172" s="12"/>
      <c r="I172" s="12"/>
      <c r="J172" s="12"/>
      <c r="K172" s="12"/>
      <c r="L172" s="5"/>
      <c r="M172" s="5"/>
      <c r="N172" s="5"/>
      <c r="O172" s="5"/>
      <c r="P172" s="5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ht="15.75" customHeight="1">
      <c r="A173" s="12"/>
      <c r="B173" s="5"/>
      <c r="C173" s="12"/>
      <c r="D173" s="12"/>
      <c r="E173" s="12"/>
      <c r="F173" s="12"/>
      <c r="G173" s="12"/>
      <c r="H173" s="12"/>
      <c r="I173" s="12"/>
      <c r="J173" s="12"/>
      <c r="K173" s="12"/>
      <c r="L173" s="5"/>
      <c r="M173" s="5"/>
      <c r="N173" s="5"/>
      <c r="O173" s="5"/>
      <c r="P173" s="5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ht="15.75" customHeight="1">
      <c r="A174" s="12"/>
      <c r="B174" s="5"/>
      <c r="C174" s="12"/>
      <c r="D174" s="12"/>
      <c r="E174" s="12"/>
      <c r="F174" s="12"/>
      <c r="G174" s="12"/>
      <c r="H174" s="12"/>
      <c r="I174" s="12"/>
      <c r="J174" s="12"/>
      <c r="K174" s="12"/>
      <c r="L174" s="5"/>
      <c r="M174" s="5"/>
      <c r="N174" s="5"/>
      <c r="O174" s="5"/>
      <c r="P174" s="5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ht="15.75" customHeight="1">
      <c r="A175" s="12"/>
      <c r="B175" s="5"/>
      <c r="C175" s="12"/>
      <c r="D175" s="12"/>
      <c r="E175" s="12"/>
      <c r="F175" s="12"/>
      <c r="G175" s="12"/>
      <c r="H175" s="12"/>
      <c r="I175" s="12"/>
      <c r="J175" s="12"/>
      <c r="K175" s="12"/>
      <c r="L175" s="5"/>
      <c r="M175" s="5"/>
      <c r="N175" s="5"/>
      <c r="O175" s="5"/>
      <c r="P175" s="5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ht="15.75" customHeight="1">
      <c r="A176" s="12"/>
      <c r="B176" s="5"/>
      <c r="C176" s="12"/>
      <c r="D176" s="12"/>
      <c r="E176" s="12"/>
      <c r="F176" s="12"/>
      <c r="G176" s="12"/>
      <c r="H176" s="12"/>
      <c r="I176" s="12"/>
      <c r="J176" s="12"/>
      <c r="K176" s="12"/>
      <c r="L176" s="5"/>
      <c r="M176" s="5"/>
      <c r="N176" s="5"/>
      <c r="O176" s="5"/>
      <c r="P176" s="5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ht="15.75" customHeight="1">
      <c r="A177" s="12"/>
      <c r="B177" s="5"/>
      <c r="C177" s="12"/>
      <c r="D177" s="12"/>
      <c r="E177" s="12"/>
      <c r="F177" s="12"/>
      <c r="G177" s="12"/>
      <c r="H177" s="12"/>
      <c r="I177" s="12"/>
      <c r="J177" s="12"/>
      <c r="K177" s="12"/>
      <c r="L177" s="5"/>
      <c r="M177" s="5"/>
      <c r="N177" s="5"/>
      <c r="O177" s="5"/>
      <c r="P177" s="5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ht="15.75" customHeight="1">
      <c r="A178" s="12"/>
      <c r="B178" s="5"/>
      <c r="C178" s="12"/>
      <c r="D178" s="12"/>
      <c r="E178" s="12"/>
      <c r="F178" s="12"/>
      <c r="G178" s="12"/>
      <c r="H178" s="12"/>
      <c r="I178" s="12"/>
      <c r="J178" s="12"/>
      <c r="K178" s="12"/>
      <c r="L178" s="5"/>
      <c r="M178" s="5"/>
      <c r="N178" s="5"/>
      <c r="O178" s="5"/>
      <c r="P178" s="5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ht="15.75" customHeight="1">
      <c r="A179" s="12"/>
      <c r="B179" s="5"/>
      <c r="C179" s="12"/>
      <c r="D179" s="12"/>
      <c r="E179" s="12"/>
      <c r="F179" s="12"/>
      <c r="G179" s="12"/>
      <c r="H179" s="12"/>
      <c r="I179" s="12"/>
      <c r="J179" s="12"/>
      <c r="K179" s="12"/>
      <c r="L179" s="5"/>
      <c r="M179" s="5"/>
      <c r="N179" s="5"/>
      <c r="O179" s="5"/>
      <c r="P179" s="5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ht="15.75" customHeight="1">
      <c r="A180" s="12"/>
      <c r="B180" s="5"/>
      <c r="C180" s="12"/>
      <c r="D180" s="12"/>
      <c r="E180" s="12"/>
      <c r="F180" s="12"/>
      <c r="G180" s="12"/>
      <c r="H180" s="12"/>
      <c r="I180" s="12"/>
      <c r="J180" s="12"/>
      <c r="K180" s="12"/>
      <c r="L180" s="5"/>
      <c r="M180" s="5"/>
      <c r="N180" s="5"/>
      <c r="O180" s="5"/>
      <c r="P180" s="5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ht="15.75" customHeight="1">
      <c r="A181" s="12"/>
      <c r="B181" s="5"/>
      <c r="C181" s="12"/>
      <c r="D181" s="12"/>
      <c r="E181" s="12"/>
      <c r="F181" s="12"/>
      <c r="G181" s="12"/>
      <c r="H181" s="12"/>
      <c r="I181" s="12"/>
      <c r="J181" s="12"/>
      <c r="K181" s="12"/>
      <c r="L181" s="5"/>
      <c r="M181" s="5"/>
      <c r="N181" s="5"/>
      <c r="O181" s="5"/>
      <c r="P181" s="5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ht="15.75" customHeight="1">
      <c r="A182" s="12"/>
      <c r="B182" s="5"/>
      <c r="C182" s="12"/>
      <c r="D182" s="12"/>
      <c r="E182" s="12"/>
      <c r="F182" s="12"/>
      <c r="G182" s="12"/>
      <c r="H182" s="12"/>
      <c r="I182" s="12"/>
      <c r="J182" s="12"/>
      <c r="K182" s="12"/>
      <c r="L182" s="5"/>
      <c r="M182" s="5"/>
      <c r="N182" s="5"/>
      <c r="O182" s="5"/>
      <c r="P182" s="5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ht="15.75" customHeight="1">
      <c r="A183" s="12"/>
      <c r="B183" s="5"/>
      <c r="C183" s="12"/>
      <c r="D183" s="12"/>
      <c r="E183" s="12"/>
      <c r="F183" s="12"/>
      <c r="G183" s="12"/>
      <c r="H183" s="12"/>
      <c r="I183" s="12"/>
      <c r="J183" s="12"/>
      <c r="K183" s="12"/>
      <c r="L183" s="5"/>
      <c r="M183" s="5"/>
      <c r="N183" s="5"/>
      <c r="O183" s="5"/>
      <c r="P183" s="5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ht="15.75" customHeight="1">
      <c r="A184" s="12"/>
      <c r="B184" s="5"/>
      <c r="C184" s="12"/>
      <c r="D184" s="12"/>
      <c r="E184" s="12"/>
      <c r="F184" s="12"/>
      <c r="G184" s="12"/>
      <c r="H184" s="12"/>
      <c r="I184" s="12"/>
      <c r="J184" s="12"/>
      <c r="K184" s="12"/>
      <c r="L184" s="5"/>
      <c r="M184" s="5"/>
      <c r="N184" s="5"/>
      <c r="O184" s="5"/>
      <c r="P184" s="5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 ht="15.75" customHeight="1">
      <c r="A185" s="12"/>
      <c r="B185" s="5"/>
      <c r="C185" s="12"/>
      <c r="D185" s="12"/>
      <c r="E185" s="12"/>
      <c r="F185" s="12"/>
      <c r="G185" s="12"/>
      <c r="H185" s="12"/>
      <c r="I185" s="12"/>
      <c r="J185" s="12"/>
      <c r="K185" s="12"/>
      <c r="L185" s="5"/>
      <c r="M185" s="5"/>
      <c r="N185" s="5"/>
      <c r="O185" s="5"/>
      <c r="P185" s="5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 ht="15.75" customHeight="1">
      <c r="A186" s="12"/>
      <c r="B186" s="5"/>
      <c r="C186" s="12"/>
      <c r="D186" s="12"/>
      <c r="E186" s="12"/>
      <c r="F186" s="12"/>
      <c r="G186" s="12"/>
      <c r="H186" s="12"/>
      <c r="I186" s="12"/>
      <c r="J186" s="12"/>
      <c r="K186" s="12"/>
      <c r="L186" s="5"/>
      <c r="M186" s="5"/>
      <c r="N186" s="5"/>
      <c r="O186" s="5"/>
      <c r="P186" s="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 ht="15.75" customHeight="1">
      <c r="A187" s="12"/>
      <c r="B187" s="5"/>
      <c r="C187" s="12"/>
      <c r="D187" s="12"/>
      <c r="E187" s="12"/>
      <c r="F187" s="12"/>
      <c r="G187" s="12"/>
      <c r="H187" s="12"/>
      <c r="I187" s="12"/>
      <c r="J187" s="12"/>
      <c r="K187" s="12"/>
      <c r="L187" s="5"/>
      <c r="M187" s="5"/>
      <c r="N187" s="5"/>
      <c r="O187" s="5"/>
      <c r="P187" s="5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 ht="15.75" customHeight="1">
      <c r="A188" s="12"/>
      <c r="B188" s="5"/>
      <c r="C188" s="12"/>
      <c r="D188" s="12"/>
      <c r="E188" s="12"/>
      <c r="F188" s="12"/>
      <c r="G188" s="12"/>
      <c r="H188" s="12"/>
      <c r="I188" s="12"/>
      <c r="J188" s="12"/>
      <c r="K188" s="12"/>
      <c r="L188" s="5"/>
      <c r="M188" s="5"/>
      <c r="N188" s="5"/>
      <c r="O188" s="5"/>
      <c r="P188" s="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 ht="15.75" customHeight="1">
      <c r="A189" s="12"/>
      <c r="B189" s="5"/>
      <c r="C189" s="12"/>
      <c r="D189" s="12"/>
      <c r="E189" s="12"/>
      <c r="F189" s="12"/>
      <c r="G189" s="12"/>
      <c r="H189" s="12"/>
      <c r="I189" s="12"/>
      <c r="J189" s="12"/>
      <c r="K189" s="12"/>
      <c r="L189" s="5"/>
      <c r="M189" s="5"/>
      <c r="N189" s="5"/>
      <c r="O189" s="5"/>
      <c r="P189" s="5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 ht="15.75" customHeight="1">
      <c r="A190" s="12"/>
      <c r="B190" s="5"/>
      <c r="C190" s="12"/>
      <c r="D190" s="12"/>
      <c r="E190" s="12"/>
      <c r="F190" s="12"/>
      <c r="G190" s="12"/>
      <c r="H190" s="12"/>
      <c r="I190" s="12"/>
      <c r="J190" s="12"/>
      <c r="K190" s="12"/>
      <c r="L190" s="5"/>
      <c r="M190" s="5"/>
      <c r="N190" s="5"/>
      <c r="O190" s="5"/>
      <c r="P190" s="5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 ht="15.75" customHeight="1">
      <c r="A191" s="12"/>
      <c r="B191" s="5"/>
      <c r="C191" s="12"/>
      <c r="D191" s="12"/>
      <c r="E191" s="12"/>
      <c r="F191" s="12"/>
      <c r="G191" s="12"/>
      <c r="H191" s="12"/>
      <c r="I191" s="12"/>
      <c r="J191" s="12"/>
      <c r="K191" s="12"/>
      <c r="L191" s="5"/>
      <c r="M191" s="5"/>
      <c r="N191" s="5"/>
      <c r="O191" s="5"/>
      <c r="P191" s="5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 ht="15.75" customHeight="1">
      <c r="A192" s="12"/>
      <c r="B192" s="5"/>
      <c r="C192" s="12"/>
      <c r="D192" s="12"/>
      <c r="E192" s="12"/>
      <c r="F192" s="12"/>
      <c r="G192" s="12"/>
      <c r="H192" s="12"/>
      <c r="I192" s="12"/>
      <c r="J192" s="12"/>
      <c r="K192" s="12"/>
      <c r="L192" s="5"/>
      <c r="M192" s="5"/>
      <c r="N192" s="5"/>
      <c r="O192" s="5"/>
      <c r="P192" s="5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ht="15.75" customHeight="1">
      <c r="A193" s="12"/>
      <c r="B193" s="5"/>
      <c r="C193" s="12"/>
      <c r="D193" s="12"/>
      <c r="E193" s="12"/>
      <c r="F193" s="12"/>
      <c r="G193" s="12"/>
      <c r="H193" s="12"/>
      <c r="I193" s="12"/>
      <c r="J193" s="12"/>
      <c r="K193" s="12"/>
      <c r="L193" s="5"/>
      <c r="M193" s="5"/>
      <c r="N193" s="5"/>
      <c r="O193" s="5"/>
      <c r="P193" s="5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 ht="15.75" customHeight="1">
      <c r="A194" s="12"/>
      <c r="B194" s="5"/>
      <c r="C194" s="12"/>
      <c r="D194" s="12"/>
      <c r="E194" s="12"/>
      <c r="F194" s="12"/>
      <c r="G194" s="12"/>
      <c r="H194" s="12"/>
      <c r="I194" s="12"/>
      <c r="J194" s="12"/>
      <c r="K194" s="12"/>
      <c r="L194" s="5"/>
      <c r="M194" s="5"/>
      <c r="N194" s="5"/>
      <c r="O194" s="5"/>
      <c r="P194" s="5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ht="15.75" customHeight="1">
      <c r="A195" s="12"/>
      <c r="B195" s="5"/>
      <c r="C195" s="12"/>
      <c r="D195" s="12"/>
      <c r="E195" s="12"/>
      <c r="F195" s="12"/>
      <c r="G195" s="12"/>
      <c r="H195" s="12"/>
      <c r="I195" s="12"/>
      <c r="J195" s="12"/>
      <c r="K195" s="12"/>
      <c r="L195" s="5"/>
      <c r="M195" s="5"/>
      <c r="N195" s="5"/>
      <c r="O195" s="5"/>
      <c r="P195" s="5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 ht="15.75" customHeight="1">
      <c r="A196" s="12"/>
      <c r="B196" s="5"/>
      <c r="C196" s="12"/>
      <c r="D196" s="12"/>
      <c r="E196" s="12"/>
      <c r="F196" s="12"/>
      <c r="G196" s="12"/>
      <c r="H196" s="12"/>
      <c r="I196" s="12"/>
      <c r="J196" s="12"/>
      <c r="K196" s="12"/>
      <c r="L196" s="5"/>
      <c r="M196" s="5"/>
      <c r="N196" s="5"/>
      <c r="O196" s="5"/>
      <c r="P196" s="5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 ht="15.75" customHeight="1">
      <c r="A197" s="12"/>
      <c r="B197" s="5"/>
      <c r="C197" s="12"/>
      <c r="D197" s="12"/>
      <c r="E197" s="12"/>
      <c r="F197" s="12"/>
      <c r="G197" s="12"/>
      <c r="H197" s="12"/>
      <c r="I197" s="12"/>
      <c r="J197" s="12"/>
      <c r="K197" s="12"/>
      <c r="L197" s="5"/>
      <c r="M197" s="5"/>
      <c r="N197" s="5"/>
      <c r="O197" s="5"/>
      <c r="P197" s="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 ht="15.75" customHeight="1">
      <c r="A198" s="12"/>
      <c r="B198" s="5"/>
      <c r="C198" s="12"/>
      <c r="D198" s="12"/>
      <c r="E198" s="12"/>
      <c r="F198" s="12"/>
      <c r="G198" s="12"/>
      <c r="H198" s="12"/>
      <c r="I198" s="12"/>
      <c r="J198" s="12"/>
      <c r="K198" s="12"/>
      <c r="L198" s="5"/>
      <c r="M198" s="5"/>
      <c r="N198" s="5"/>
      <c r="O198" s="5"/>
      <c r="P198" s="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 ht="15.75" customHeight="1">
      <c r="A199" s="12"/>
      <c r="B199" s="5"/>
      <c r="C199" s="12"/>
      <c r="D199" s="12"/>
      <c r="E199" s="12"/>
      <c r="F199" s="12"/>
      <c r="G199" s="12"/>
      <c r="H199" s="12"/>
      <c r="I199" s="12"/>
      <c r="J199" s="12"/>
      <c r="K199" s="12"/>
      <c r="L199" s="5"/>
      <c r="M199" s="5"/>
      <c r="N199" s="5"/>
      <c r="O199" s="5"/>
      <c r="P199" s="5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 ht="15.75" customHeight="1">
      <c r="A200" s="12"/>
      <c r="B200" s="5"/>
      <c r="C200" s="12"/>
      <c r="D200" s="12"/>
      <c r="E200" s="12"/>
      <c r="F200" s="12"/>
      <c r="G200" s="12"/>
      <c r="H200" s="12"/>
      <c r="I200" s="12"/>
      <c r="J200" s="12"/>
      <c r="K200" s="12"/>
      <c r="L200" s="5"/>
      <c r="M200" s="5"/>
      <c r="N200" s="5"/>
      <c r="O200" s="5"/>
      <c r="P200" s="5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 ht="15.75" customHeight="1">
      <c r="A201" s="12"/>
      <c r="B201" s="5"/>
      <c r="C201" s="12"/>
      <c r="D201" s="12"/>
      <c r="E201" s="12"/>
      <c r="F201" s="12"/>
      <c r="G201" s="12"/>
      <c r="H201" s="12"/>
      <c r="I201" s="12"/>
      <c r="J201" s="12"/>
      <c r="K201" s="12"/>
      <c r="L201" s="5"/>
      <c r="M201" s="5"/>
      <c r="N201" s="5"/>
      <c r="O201" s="5"/>
      <c r="P201" s="5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 ht="15.75" customHeight="1">
      <c r="A202" s="12"/>
      <c r="B202" s="5"/>
      <c r="C202" s="12"/>
      <c r="D202" s="12"/>
      <c r="E202" s="12"/>
      <c r="F202" s="12"/>
      <c r="G202" s="12"/>
      <c r="H202" s="12"/>
      <c r="I202" s="12"/>
      <c r="J202" s="12"/>
      <c r="K202" s="12"/>
      <c r="L202" s="5"/>
      <c r="M202" s="5"/>
      <c r="N202" s="5"/>
      <c r="O202" s="5"/>
      <c r="P202" s="5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 ht="15.75" customHeight="1">
      <c r="A203" s="12"/>
      <c r="B203" s="5"/>
      <c r="C203" s="12"/>
      <c r="D203" s="12"/>
      <c r="E203" s="12"/>
      <c r="F203" s="12"/>
      <c r="G203" s="12"/>
      <c r="H203" s="12"/>
      <c r="I203" s="12"/>
      <c r="J203" s="12"/>
      <c r="K203" s="12"/>
      <c r="L203" s="5"/>
      <c r="M203" s="5"/>
      <c r="N203" s="5"/>
      <c r="O203" s="5"/>
      <c r="P203" s="5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 ht="15.75" customHeight="1">
      <c r="A204" s="12"/>
      <c r="B204" s="5"/>
      <c r="C204" s="12"/>
      <c r="D204" s="12"/>
      <c r="E204" s="12"/>
      <c r="F204" s="12"/>
      <c r="G204" s="12"/>
      <c r="H204" s="12"/>
      <c r="I204" s="12"/>
      <c r="J204" s="12"/>
      <c r="K204" s="12"/>
      <c r="L204" s="5"/>
      <c r="M204" s="5"/>
      <c r="N204" s="5"/>
      <c r="O204" s="5"/>
      <c r="P204" s="5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 ht="15.75" customHeight="1">
      <c r="A205" s="12"/>
      <c r="B205" s="5"/>
      <c r="C205" s="12"/>
      <c r="D205" s="12"/>
      <c r="E205" s="12"/>
      <c r="F205" s="12"/>
      <c r="G205" s="12"/>
      <c r="H205" s="12"/>
      <c r="I205" s="12"/>
      <c r="J205" s="12"/>
      <c r="K205" s="12"/>
      <c r="L205" s="5"/>
      <c r="M205" s="5"/>
      <c r="N205" s="5"/>
      <c r="O205" s="5"/>
      <c r="P205" s="5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 ht="15.75" customHeight="1">
      <c r="A206" s="12"/>
      <c r="B206" s="5"/>
      <c r="C206" s="12"/>
      <c r="D206" s="12"/>
      <c r="E206" s="12"/>
      <c r="F206" s="12"/>
      <c r="G206" s="12"/>
      <c r="H206" s="12"/>
      <c r="I206" s="12"/>
      <c r="J206" s="12"/>
      <c r="K206" s="12"/>
      <c r="L206" s="5"/>
      <c r="M206" s="5"/>
      <c r="N206" s="5"/>
      <c r="O206" s="5"/>
      <c r="P206" s="5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ht="15.75" customHeight="1">
      <c r="A207" s="12"/>
      <c r="B207" s="5"/>
      <c r="C207" s="12"/>
      <c r="D207" s="12"/>
      <c r="E207" s="12"/>
      <c r="F207" s="12"/>
      <c r="G207" s="12"/>
      <c r="H207" s="12"/>
      <c r="I207" s="12"/>
      <c r="J207" s="12"/>
      <c r="K207" s="12"/>
      <c r="L207" s="5"/>
      <c r="M207" s="5"/>
      <c r="N207" s="5"/>
      <c r="O207" s="5"/>
      <c r="P207" s="5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 ht="15.75" customHeight="1">
      <c r="A208" s="12"/>
      <c r="B208" s="5"/>
      <c r="C208" s="12"/>
      <c r="D208" s="12"/>
      <c r="E208" s="12"/>
      <c r="F208" s="12"/>
      <c r="G208" s="12"/>
      <c r="H208" s="12"/>
      <c r="I208" s="12"/>
      <c r="J208" s="12"/>
      <c r="K208" s="12"/>
      <c r="L208" s="5"/>
      <c r="M208" s="5"/>
      <c r="N208" s="5"/>
      <c r="O208" s="5"/>
      <c r="P208" s="5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 ht="15.75" customHeight="1">
      <c r="A209" s="12"/>
      <c r="B209" s="5"/>
      <c r="C209" s="12"/>
      <c r="D209" s="12"/>
      <c r="E209" s="12"/>
      <c r="F209" s="12"/>
      <c r="G209" s="12"/>
      <c r="H209" s="12"/>
      <c r="I209" s="12"/>
      <c r="J209" s="12"/>
      <c r="K209" s="12"/>
      <c r="L209" s="5"/>
      <c r="M209" s="5"/>
      <c r="N209" s="5"/>
      <c r="O209" s="5"/>
      <c r="P209" s="5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 ht="15.75" customHeight="1">
      <c r="A210" s="12"/>
      <c r="B210" s="5"/>
      <c r="C210" s="12"/>
      <c r="D210" s="12"/>
      <c r="E210" s="12"/>
      <c r="F210" s="12"/>
      <c r="G210" s="12"/>
      <c r="H210" s="12"/>
      <c r="I210" s="12"/>
      <c r="J210" s="12"/>
      <c r="K210" s="12"/>
      <c r="L210" s="5"/>
      <c r="M210" s="5"/>
      <c r="N210" s="5"/>
      <c r="O210" s="5"/>
      <c r="P210" s="5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 ht="15.75" customHeight="1">
      <c r="A211" s="12"/>
      <c r="B211" s="5"/>
      <c r="C211" s="12"/>
      <c r="D211" s="12"/>
      <c r="E211" s="12"/>
      <c r="F211" s="12"/>
      <c r="G211" s="12"/>
      <c r="H211" s="12"/>
      <c r="I211" s="12"/>
      <c r="J211" s="12"/>
      <c r="K211" s="12"/>
      <c r="L211" s="5"/>
      <c r="M211" s="5"/>
      <c r="N211" s="5"/>
      <c r="O211" s="5"/>
      <c r="P211" s="5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 ht="15.75" customHeight="1">
      <c r="A212" s="12"/>
      <c r="B212" s="5"/>
      <c r="C212" s="12"/>
      <c r="D212" s="12"/>
      <c r="E212" s="12"/>
      <c r="F212" s="12"/>
      <c r="G212" s="12"/>
      <c r="H212" s="12"/>
      <c r="I212" s="12"/>
      <c r="J212" s="12"/>
      <c r="K212" s="12"/>
      <c r="L212" s="5"/>
      <c r="M212" s="5"/>
      <c r="N212" s="5"/>
      <c r="O212" s="5"/>
      <c r="P212" s="5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 ht="15.75" customHeight="1">
      <c r="A213" s="12"/>
      <c r="B213" s="5"/>
      <c r="C213" s="12"/>
      <c r="D213" s="12"/>
      <c r="E213" s="12"/>
      <c r="F213" s="12"/>
      <c r="G213" s="12"/>
      <c r="H213" s="12"/>
      <c r="I213" s="12"/>
      <c r="J213" s="12"/>
      <c r="K213" s="12"/>
      <c r="L213" s="5"/>
      <c r="M213" s="5"/>
      <c r="N213" s="5"/>
      <c r="O213" s="5"/>
      <c r="P213" s="5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 ht="15.75" customHeight="1">
      <c r="A214" s="12"/>
      <c r="B214" s="5"/>
      <c r="C214" s="12"/>
      <c r="D214" s="12"/>
      <c r="E214" s="12"/>
      <c r="F214" s="12"/>
      <c r="G214" s="12"/>
      <c r="H214" s="12"/>
      <c r="I214" s="12"/>
      <c r="J214" s="12"/>
      <c r="K214" s="12"/>
      <c r="L214" s="5"/>
      <c r="M214" s="5"/>
      <c r="N214" s="5"/>
      <c r="O214" s="5"/>
      <c r="P214" s="5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 ht="15.75" customHeight="1">
      <c r="A215" s="12"/>
      <c r="B215" s="5"/>
      <c r="C215" s="12"/>
      <c r="D215" s="12"/>
      <c r="E215" s="12"/>
      <c r="F215" s="12"/>
      <c r="G215" s="12"/>
      <c r="H215" s="12"/>
      <c r="I215" s="12"/>
      <c r="J215" s="12"/>
      <c r="K215" s="12"/>
      <c r="L215" s="5"/>
      <c r="M215" s="5"/>
      <c r="N215" s="5"/>
      <c r="O215" s="5"/>
      <c r="P215" s="5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 ht="15.75" customHeight="1">
      <c r="A216" s="12"/>
      <c r="B216" s="5"/>
      <c r="C216" s="12"/>
      <c r="D216" s="12"/>
      <c r="E216" s="12"/>
      <c r="F216" s="12"/>
      <c r="G216" s="12"/>
      <c r="H216" s="12"/>
      <c r="I216" s="12"/>
      <c r="J216" s="12"/>
      <c r="K216" s="12"/>
      <c r="L216" s="5"/>
      <c r="M216" s="5"/>
      <c r="N216" s="5"/>
      <c r="O216" s="5"/>
      <c r="P216" s="5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 ht="15.75" customHeight="1">
      <c r="A217" s="12"/>
      <c r="B217" s="5"/>
      <c r="C217" s="12"/>
      <c r="D217" s="12"/>
      <c r="E217" s="12"/>
      <c r="F217" s="12"/>
      <c r="G217" s="12"/>
      <c r="H217" s="12"/>
      <c r="I217" s="12"/>
      <c r="J217" s="12"/>
      <c r="K217" s="12"/>
      <c r="L217" s="5"/>
      <c r="M217" s="5"/>
      <c r="N217" s="5"/>
      <c r="O217" s="5"/>
      <c r="P217" s="5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 ht="15.75" customHeight="1">
      <c r="A218" s="12"/>
      <c r="B218" s="5"/>
      <c r="C218" s="12"/>
      <c r="D218" s="12"/>
      <c r="E218" s="12"/>
      <c r="F218" s="12"/>
      <c r="G218" s="12"/>
      <c r="H218" s="12"/>
      <c r="I218" s="12"/>
      <c r="J218" s="12"/>
      <c r="K218" s="12"/>
      <c r="L218" s="5"/>
      <c r="M218" s="5"/>
      <c r="N218" s="5"/>
      <c r="O218" s="5"/>
      <c r="P218" s="5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 ht="15.75" customHeight="1">
      <c r="A219" s="12"/>
      <c r="B219" s="5"/>
      <c r="C219" s="12"/>
      <c r="D219" s="12"/>
      <c r="E219" s="12"/>
      <c r="F219" s="12"/>
      <c r="G219" s="12"/>
      <c r="H219" s="12"/>
      <c r="I219" s="12"/>
      <c r="J219" s="12"/>
      <c r="K219" s="12"/>
      <c r="L219" s="5"/>
      <c r="M219" s="5"/>
      <c r="N219" s="5"/>
      <c r="O219" s="5"/>
      <c r="P219" s="5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 ht="15.75" customHeight="1">
      <c r="A220" s="12"/>
      <c r="B220" s="5"/>
      <c r="C220" s="12"/>
      <c r="D220" s="12"/>
      <c r="E220" s="12"/>
      <c r="F220" s="12"/>
      <c r="G220" s="12"/>
      <c r="H220" s="12"/>
      <c r="I220" s="12"/>
      <c r="J220" s="12"/>
      <c r="K220" s="12"/>
      <c r="L220" s="5"/>
      <c r="M220" s="5"/>
      <c r="N220" s="5"/>
      <c r="O220" s="5"/>
      <c r="P220" s="5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 ht="15.75" customHeight="1">
      <c r="A221" s="12"/>
      <c r="B221" s="5"/>
      <c r="C221" s="12"/>
      <c r="D221" s="12"/>
      <c r="E221" s="12"/>
      <c r="F221" s="12"/>
      <c r="G221" s="12"/>
      <c r="H221" s="12"/>
      <c r="I221" s="12"/>
      <c r="J221" s="12"/>
      <c r="K221" s="12"/>
      <c r="L221" s="5"/>
      <c r="M221" s="5"/>
      <c r="N221" s="5"/>
      <c r="O221" s="5"/>
      <c r="P221" s="5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 ht="15.75" customHeight="1">
      <c r="A222" s="12"/>
      <c r="B222" s="5"/>
      <c r="C222" s="12"/>
      <c r="D222" s="12"/>
      <c r="E222" s="12"/>
      <c r="F222" s="12"/>
      <c r="G222" s="12"/>
      <c r="H222" s="12"/>
      <c r="I222" s="12"/>
      <c r="J222" s="12"/>
      <c r="K222" s="12"/>
      <c r="L222" s="5"/>
      <c r="M222" s="5"/>
      <c r="N222" s="5"/>
      <c r="O222" s="5"/>
      <c r="P222" s="5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 ht="15.75" customHeight="1">
      <c r="A223" s="12"/>
      <c r="B223" s="5"/>
      <c r="C223" s="12"/>
      <c r="D223" s="12"/>
      <c r="E223" s="12"/>
      <c r="F223" s="12"/>
      <c r="G223" s="12"/>
      <c r="H223" s="12"/>
      <c r="I223" s="12"/>
      <c r="J223" s="12"/>
      <c r="K223" s="12"/>
      <c r="L223" s="5"/>
      <c r="M223" s="5"/>
      <c r="N223" s="5"/>
      <c r="O223" s="5"/>
      <c r="P223" s="5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 ht="15.75" customHeight="1">
      <c r="A224" s="12"/>
      <c r="B224" s="5"/>
      <c r="C224" s="12"/>
      <c r="D224" s="12"/>
      <c r="E224" s="12"/>
      <c r="F224" s="12"/>
      <c r="G224" s="12"/>
      <c r="H224" s="12"/>
      <c r="I224" s="12"/>
      <c r="J224" s="12"/>
      <c r="K224" s="12"/>
      <c r="L224" s="5"/>
      <c r="M224" s="5"/>
      <c r="N224" s="5"/>
      <c r="O224" s="5"/>
      <c r="P224" s="5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ht="15.75" customHeight="1">
      <c r="A225" s="12"/>
      <c r="B225" s="5"/>
      <c r="C225" s="12"/>
      <c r="D225" s="12"/>
      <c r="E225" s="12"/>
      <c r="F225" s="12"/>
      <c r="G225" s="12"/>
      <c r="H225" s="12"/>
      <c r="I225" s="12"/>
      <c r="J225" s="12"/>
      <c r="K225" s="12"/>
      <c r="L225" s="5"/>
      <c r="M225" s="5"/>
      <c r="N225" s="5"/>
      <c r="O225" s="5"/>
      <c r="P225" s="5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ht="15.75" customHeight="1">
      <c r="A226" s="12"/>
      <c r="B226" s="5"/>
      <c r="C226" s="12"/>
      <c r="D226" s="12"/>
      <c r="E226" s="12"/>
      <c r="F226" s="12"/>
      <c r="G226" s="12"/>
      <c r="H226" s="12"/>
      <c r="I226" s="12"/>
      <c r="J226" s="12"/>
      <c r="K226" s="12"/>
      <c r="L226" s="5"/>
      <c r="M226" s="5"/>
      <c r="N226" s="5"/>
      <c r="O226" s="5"/>
      <c r="P226" s="5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ht="15.75" customHeight="1">
      <c r="A227" s="12"/>
      <c r="B227" s="5"/>
      <c r="C227" s="12"/>
      <c r="D227" s="12"/>
      <c r="E227" s="12"/>
      <c r="F227" s="12"/>
      <c r="G227" s="12"/>
      <c r="H227" s="12"/>
      <c r="I227" s="12"/>
      <c r="J227" s="12"/>
      <c r="K227" s="12"/>
      <c r="L227" s="5"/>
      <c r="M227" s="5"/>
      <c r="N227" s="5"/>
      <c r="O227" s="5"/>
      <c r="P227" s="5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 ht="15.75" customHeight="1">
      <c r="A228" s="12"/>
      <c r="B228" s="5"/>
      <c r="C228" s="12"/>
      <c r="D228" s="12"/>
      <c r="E228" s="12"/>
      <c r="F228" s="12"/>
      <c r="G228" s="12"/>
      <c r="H228" s="12"/>
      <c r="I228" s="12"/>
      <c r="J228" s="12"/>
      <c r="K228" s="12"/>
      <c r="L228" s="5"/>
      <c r="M228" s="5"/>
      <c r="N228" s="5"/>
      <c r="O228" s="5"/>
      <c r="P228" s="5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 ht="15.75" customHeight="1">
      <c r="A229" s="12"/>
      <c r="B229" s="5"/>
      <c r="C229" s="12"/>
      <c r="D229" s="12"/>
      <c r="E229" s="12"/>
      <c r="F229" s="12"/>
      <c r="G229" s="12"/>
      <c r="H229" s="12"/>
      <c r="I229" s="12"/>
      <c r="J229" s="12"/>
      <c r="K229" s="12"/>
      <c r="L229" s="5"/>
      <c r="M229" s="5"/>
      <c r="N229" s="5"/>
      <c r="O229" s="5"/>
      <c r="P229" s="5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 ht="15.75" customHeight="1">
      <c r="A230" s="12"/>
      <c r="B230" s="5"/>
      <c r="C230" s="12"/>
      <c r="D230" s="12"/>
      <c r="E230" s="12"/>
      <c r="F230" s="12"/>
      <c r="G230" s="12"/>
      <c r="H230" s="12"/>
      <c r="I230" s="12"/>
      <c r="J230" s="12"/>
      <c r="K230" s="12"/>
      <c r="L230" s="5"/>
      <c r="M230" s="5"/>
      <c r="N230" s="5"/>
      <c r="O230" s="5"/>
      <c r="P230" s="5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 ht="15.75" customHeight="1">
      <c r="A231" s="12"/>
      <c r="B231" s="5"/>
      <c r="C231" s="12"/>
      <c r="D231" s="12"/>
      <c r="E231" s="12"/>
      <c r="F231" s="12"/>
      <c r="G231" s="12"/>
      <c r="H231" s="12"/>
      <c r="I231" s="12"/>
      <c r="J231" s="12"/>
      <c r="K231" s="12"/>
      <c r="L231" s="5"/>
      <c r="M231" s="5"/>
      <c r="N231" s="5"/>
      <c r="O231" s="5"/>
      <c r="P231" s="5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 ht="15.75" customHeight="1">
      <c r="A232" s="12"/>
      <c r="B232" s="5"/>
      <c r="C232" s="12"/>
      <c r="D232" s="12"/>
      <c r="E232" s="12"/>
      <c r="F232" s="12"/>
      <c r="G232" s="12"/>
      <c r="H232" s="12"/>
      <c r="I232" s="12"/>
      <c r="J232" s="12"/>
      <c r="K232" s="12"/>
      <c r="L232" s="5"/>
      <c r="M232" s="5"/>
      <c r="N232" s="5"/>
      <c r="O232" s="5"/>
      <c r="P232" s="5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 ht="15.75" customHeight="1">
      <c r="A233" s="12"/>
      <c r="B233" s="5"/>
      <c r="C233" s="12"/>
      <c r="D233" s="12"/>
      <c r="E233" s="12"/>
      <c r="F233" s="12"/>
      <c r="G233" s="12"/>
      <c r="H233" s="12"/>
      <c r="I233" s="12"/>
      <c r="J233" s="12"/>
      <c r="K233" s="12"/>
      <c r="L233" s="5"/>
      <c r="M233" s="5"/>
      <c r="N233" s="5"/>
      <c r="O233" s="5"/>
      <c r="P233" s="5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</sheetData>
  <mergeCells count="2">
    <mergeCell ref="B2:E2"/>
    <mergeCell ref="D5:J5"/>
  </mergeCells>
  <conditionalFormatting sqref="D11:D19 H11:H19">
    <cfRule type="cellIs" dxfId="15" priority="7" operator="equal">
      <formula>0</formula>
    </cfRule>
  </conditionalFormatting>
  <conditionalFormatting sqref="F11">
    <cfRule type="expression" dxfId="14" priority="8">
      <formula>NOT(F11*D11)</formula>
    </cfRule>
  </conditionalFormatting>
  <conditionalFormatting sqref="F11:F18 J11:J18">
    <cfRule type="expression" dxfId="13" priority="9">
      <formula>NOT(F11*D11)</formula>
    </cfRule>
  </conditionalFormatting>
  <conditionalFormatting sqref="J11">
    <cfRule type="expression" dxfId="12" priority="12">
      <formula>NOT(J11*H11)</formula>
    </cfRule>
  </conditionalFormatting>
  <conditionalFormatting sqref="J19">
    <cfRule type="expression" dxfId="11" priority="13">
      <formula>NOT(J19*H19)</formula>
    </cfRule>
    <cfRule type="expression" dxfId="10" priority="14">
      <formula>NOT(J19*H19)</formula>
    </cfRule>
  </conditionalFormatting>
  <conditionalFormatting sqref="P6:P10 F19">
    <cfRule type="expression" dxfId="9" priority="10">
      <formula>NOT(F6*D6)</formula>
    </cfRule>
    <cfRule type="expression" dxfId="8" priority="11">
      <formula>NOT(F6*D6)</formula>
    </cfRule>
  </conditionalFormatting>
  <conditionalFormatting sqref="P6:P10">
    <cfRule type="expression" dxfId="7" priority="5">
      <formula>NOT(P6*N1048575)</formula>
    </cfRule>
    <cfRule type="expression" dxfId="6" priority="6">
      <formula>NOT(P6*N1048575)</formula>
    </cfRule>
  </conditionalFormatting>
  <conditionalFormatting sqref="P8:P12">
    <cfRule type="expression" dxfId="5" priority="2">
      <formula>NOT(P8*N1)</formula>
    </cfRule>
    <cfRule type="expression" dxfId="4" priority="3">
      <formula>NOT(P8*N1)</formula>
    </cfRule>
  </conditionalFormatting>
  <conditionalFormatting sqref="P13:P14">
    <cfRule type="expression" dxfId="3" priority="1">
      <formula>NOT(P13*N6)</formula>
    </cfRule>
  </conditionalFormatting>
  <conditionalFormatting sqref="P18:P22">
    <cfRule type="expression" dxfId="2" priority="21">
      <formula>NOT(P18*N11)</formula>
    </cfRule>
    <cfRule type="expression" dxfId="1" priority="22">
      <formula>NOT(P18*N11)</formula>
    </cfRule>
  </conditionalFormatting>
  <conditionalFormatting sqref="P23:P24">
    <cfRule type="expression" dxfId="0" priority="18">
      <formula>NOT(P23*N16)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E576A"/>
  </sheetPr>
  <dimension ref="A1:AK220"/>
  <sheetViews>
    <sheetView showGridLines="0" workbookViewId="0">
      <selection activeCell="B2" sqref="B2:E2"/>
    </sheetView>
  </sheetViews>
  <sheetFormatPr defaultColWidth="14.44140625" defaultRowHeight="15" customHeight="1"/>
  <cols>
    <col min="1" max="1" width="2.44140625" customWidth="1"/>
    <col min="2" max="2" width="27.33203125" customWidth="1"/>
    <col min="3" max="3" width="19.44140625" customWidth="1"/>
    <col min="4" max="4" width="1.44140625" customWidth="1"/>
    <col min="5" max="5" width="24.44140625" customWidth="1"/>
    <col min="6" max="6" width="20.109375" customWidth="1"/>
    <col min="7" max="7" width="1.44140625" customWidth="1"/>
    <col min="8" max="8" width="15.44140625" customWidth="1"/>
    <col min="9" max="9" width="4.6640625" customWidth="1"/>
    <col min="10" max="10" width="20.44140625" customWidth="1"/>
    <col min="11" max="11" width="8.109375" customWidth="1"/>
    <col min="12" max="12" width="1.44140625" customWidth="1"/>
    <col min="13" max="13" width="9.109375" customWidth="1"/>
    <col min="14" max="14" width="8.44140625" customWidth="1"/>
    <col min="15" max="15" width="1.44140625" customWidth="1"/>
    <col min="16" max="17" width="7.6640625" customWidth="1"/>
    <col min="18" max="18" width="2.109375" customWidth="1"/>
    <col min="19" max="37" width="8.6640625" hidden="1" customWidth="1"/>
  </cols>
  <sheetData>
    <row r="1" spans="1:37" ht="14.25" customHeight="1">
      <c r="A1" s="157"/>
      <c r="B1" s="294" t="s">
        <v>132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159"/>
      <c r="S1" s="22"/>
      <c r="T1" s="22"/>
      <c r="U1" s="22"/>
      <c r="V1" s="22"/>
      <c r="W1" s="22"/>
      <c r="X1" s="22"/>
      <c r="Y1" s="22"/>
      <c r="Z1" s="22"/>
      <c r="AA1" s="23"/>
      <c r="AB1" s="23"/>
      <c r="AC1" s="23"/>
      <c r="AD1" s="23"/>
      <c r="AE1" s="23"/>
      <c r="AF1" s="23"/>
      <c r="AG1" s="22"/>
      <c r="AH1" s="22"/>
      <c r="AI1" s="22"/>
      <c r="AJ1" s="22"/>
      <c r="AK1" s="22"/>
    </row>
    <row r="2" spans="1:37" ht="23.25" customHeight="1">
      <c r="A2" s="148"/>
      <c r="B2" s="362" t="s">
        <v>2</v>
      </c>
      <c r="C2" s="363"/>
      <c r="D2" s="363"/>
      <c r="E2" s="364"/>
      <c r="F2" s="5"/>
      <c r="G2" s="5"/>
      <c r="H2" s="5"/>
      <c r="I2" s="5"/>
      <c r="J2" s="5"/>
      <c r="K2" s="5"/>
      <c r="L2" s="1"/>
      <c r="M2" s="1"/>
      <c r="N2" s="5"/>
      <c r="O2" s="5"/>
      <c r="P2" s="1"/>
      <c r="Q2" s="1"/>
      <c r="R2" s="15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>
      <c r="A3" s="158"/>
      <c r="B3" s="165"/>
      <c r="C3" s="166"/>
      <c r="D3" s="165"/>
      <c r="E3" s="165"/>
      <c r="F3" s="165"/>
      <c r="G3" s="165"/>
      <c r="H3" s="165"/>
      <c r="I3" s="165"/>
      <c r="J3" s="165"/>
      <c r="K3" s="165"/>
      <c r="L3" s="167"/>
      <c r="M3" s="167"/>
      <c r="N3" s="165"/>
      <c r="O3" s="165"/>
      <c r="P3" s="167"/>
      <c r="Q3" s="167"/>
      <c r="R3" s="160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</row>
    <row r="4" spans="1:37" ht="14.25" customHeight="1" thickBot="1">
      <c r="A4" s="146"/>
      <c r="B4" s="295" t="s">
        <v>177</v>
      </c>
      <c r="C4" s="5"/>
      <c r="D4" s="8"/>
      <c r="E4" s="5"/>
      <c r="F4" s="5"/>
      <c r="G4" s="12"/>
      <c r="H4" s="5"/>
      <c r="I4" s="5"/>
      <c r="J4" s="5"/>
      <c r="K4" s="17"/>
      <c r="L4" s="17"/>
      <c r="M4" s="5"/>
      <c r="N4" s="5"/>
      <c r="O4" s="5"/>
      <c r="P4" s="17"/>
      <c r="Q4" s="17"/>
      <c r="R4" s="150"/>
    </row>
    <row r="5" spans="1:37" ht="14.25" customHeight="1">
      <c r="A5" s="150"/>
      <c r="B5" s="365" t="s">
        <v>106</v>
      </c>
      <c r="C5" s="366"/>
      <c r="D5" s="260"/>
      <c r="E5" s="360" t="s">
        <v>133</v>
      </c>
      <c r="F5" s="366"/>
      <c r="G5" s="261"/>
      <c r="H5" s="360" t="s">
        <v>134</v>
      </c>
      <c r="I5" s="366"/>
      <c r="J5" s="366"/>
      <c r="K5" s="366"/>
      <c r="L5" s="262"/>
      <c r="M5" s="360" t="s">
        <v>107</v>
      </c>
      <c r="N5" s="366"/>
      <c r="O5" s="260"/>
      <c r="P5" s="360" t="s">
        <v>135</v>
      </c>
      <c r="Q5" s="361"/>
      <c r="R5" s="150"/>
      <c r="S5" s="5"/>
    </row>
    <row r="6" spans="1:37" ht="14.25" customHeight="1" thickBot="1">
      <c r="A6" s="150"/>
      <c r="B6" s="296" t="s">
        <v>136</v>
      </c>
      <c r="C6" s="297" t="s">
        <v>137</v>
      </c>
      <c r="D6" s="297"/>
      <c r="E6" s="297" t="s">
        <v>136</v>
      </c>
      <c r="F6" s="297" t="s">
        <v>137</v>
      </c>
      <c r="G6" s="298"/>
      <c r="H6" s="297" t="s">
        <v>138</v>
      </c>
      <c r="I6" s="297" t="s">
        <v>27</v>
      </c>
      <c r="J6" s="297" t="s">
        <v>139</v>
      </c>
      <c r="K6" s="299" t="s">
        <v>178</v>
      </c>
      <c r="L6" s="297"/>
      <c r="M6" s="297" t="s">
        <v>140</v>
      </c>
      <c r="N6" s="297" t="s">
        <v>141</v>
      </c>
      <c r="O6" s="297"/>
      <c r="P6" s="297" t="s">
        <v>140</v>
      </c>
      <c r="Q6" s="300" t="s">
        <v>141</v>
      </c>
      <c r="R6" s="150"/>
      <c r="S6" s="5"/>
    </row>
    <row r="7" spans="1:37" ht="1.8" customHeight="1">
      <c r="A7" s="150"/>
      <c r="B7" s="263"/>
      <c r="C7" s="264"/>
      <c r="D7" s="265"/>
      <c r="E7" s="207"/>
      <c r="F7" s="207"/>
      <c r="G7" s="243"/>
      <c r="H7" s="207"/>
      <c r="I7" s="207"/>
      <c r="J7" s="207"/>
      <c r="K7" s="266"/>
      <c r="L7" s="266"/>
      <c r="M7" s="207"/>
      <c r="N7" s="207"/>
      <c r="O7" s="207"/>
      <c r="P7" s="266"/>
      <c r="Q7" s="267"/>
      <c r="R7" s="150"/>
      <c r="S7" s="5"/>
    </row>
    <row r="8" spans="1:37" ht="4.2" customHeight="1">
      <c r="A8" s="150"/>
      <c r="B8" s="263"/>
      <c r="C8" s="207"/>
      <c r="D8" s="265"/>
      <c r="E8" s="207"/>
      <c r="F8" s="207"/>
      <c r="G8" s="243"/>
      <c r="H8" s="264"/>
      <c r="I8" s="264"/>
      <c r="J8" s="264"/>
      <c r="K8" s="266"/>
      <c r="L8" s="266"/>
      <c r="M8" s="207"/>
      <c r="N8" s="207"/>
      <c r="O8" s="207"/>
      <c r="P8" s="266"/>
      <c r="Q8" s="267"/>
      <c r="R8" s="150"/>
      <c r="S8" s="5"/>
    </row>
    <row r="9" spans="1:37" ht="15" customHeight="1">
      <c r="A9" s="150"/>
      <c r="B9" s="268" t="s">
        <v>142</v>
      </c>
      <c r="C9" s="99" t="s">
        <v>143</v>
      </c>
      <c r="D9" s="265"/>
      <c r="E9" s="269" t="s">
        <v>144</v>
      </c>
      <c r="F9" s="100" t="s">
        <v>145</v>
      </c>
      <c r="G9" s="243"/>
      <c r="H9" s="270">
        <v>44927</v>
      </c>
      <c r="I9" s="271">
        <v>2023</v>
      </c>
      <c r="J9" s="272" t="s">
        <v>146</v>
      </c>
      <c r="K9" s="101">
        <v>1152</v>
      </c>
      <c r="L9" s="273"/>
      <c r="M9" s="102">
        <v>256</v>
      </c>
      <c r="N9" s="103">
        <v>58.78</v>
      </c>
      <c r="O9" s="274"/>
      <c r="P9" s="104">
        <v>4.5</v>
      </c>
      <c r="Q9" s="275">
        <v>19.600000000000001</v>
      </c>
      <c r="R9" s="150"/>
      <c r="S9" s="5"/>
    </row>
    <row r="10" spans="1:37" ht="15" customHeight="1">
      <c r="A10" s="150"/>
      <c r="B10" s="263" t="s">
        <v>147</v>
      </c>
      <c r="C10" s="105" t="s">
        <v>143</v>
      </c>
      <c r="D10" s="265"/>
      <c r="E10" s="276" t="s">
        <v>148</v>
      </c>
      <c r="F10" s="106" t="s">
        <v>145</v>
      </c>
      <c r="G10" s="243"/>
      <c r="H10" s="270">
        <v>44013</v>
      </c>
      <c r="I10" s="277">
        <v>2020</v>
      </c>
      <c r="J10" s="272" t="s">
        <v>149</v>
      </c>
      <c r="K10" s="107">
        <v>2150</v>
      </c>
      <c r="L10" s="273"/>
      <c r="M10" s="108">
        <v>330.79</v>
      </c>
      <c r="N10" s="109">
        <v>88.84</v>
      </c>
      <c r="O10" s="274"/>
      <c r="P10" s="110">
        <f t="shared" ref="P10:P16" si="0">IF(M10="","",K10/M10)</f>
        <v>6.4995918860908732</v>
      </c>
      <c r="Q10" s="278">
        <f>IFERROR(K10/N10,"N/A")</f>
        <v>24.200810445745159</v>
      </c>
      <c r="R10" s="150"/>
      <c r="S10" s="5"/>
    </row>
    <row r="11" spans="1:37" ht="15" customHeight="1">
      <c r="A11" s="150"/>
      <c r="B11" s="279" t="s">
        <v>150</v>
      </c>
      <c r="C11" s="111" t="s">
        <v>151</v>
      </c>
      <c r="D11" s="265"/>
      <c r="E11" s="276" t="s">
        <v>77</v>
      </c>
      <c r="F11" s="106" t="s">
        <v>145</v>
      </c>
      <c r="G11" s="243"/>
      <c r="H11" s="270">
        <v>43435</v>
      </c>
      <c r="I11" s="277">
        <v>2018</v>
      </c>
      <c r="J11" s="272" t="s">
        <v>152</v>
      </c>
      <c r="K11" s="107">
        <v>31700</v>
      </c>
      <c r="L11" s="273"/>
      <c r="M11" s="108">
        <v>3202</v>
      </c>
      <c r="N11" s="109">
        <v>660.4</v>
      </c>
      <c r="O11" s="274"/>
      <c r="P11" s="110">
        <f t="shared" si="0"/>
        <v>9.9000624609618981</v>
      </c>
      <c r="Q11" s="278">
        <f t="shared" ref="Q11:Q16" si="1">IFERROR(K11/N11,0)</f>
        <v>48.001211387038161</v>
      </c>
      <c r="R11" s="150"/>
      <c r="S11" s="5"/>
    </row>
    <row r="12" spans="1:37" ht="15" customHeight="1">
      <c r="A12" s="150"/>
      <c r="B12" s="263" t="s">
        <v>153</v>
      </c>
      <c r="C12" s="105" t="s">
        <v>154</v>
      </c>
      <c r="D12" s="265"/>
      <c r="E12" s="276" t="s">
        <v>155</v>
      </c>
      <c r="F12" s="106" t="s">
        <v>156</v>
      </c>
      <c r="G12" s="243"/>
      <c r="H12" s="270">
        <v>43374</v>
      </c>
      <c r="I12" s="277">
        <v>2018</v>
      </c>
      <c r="J12" s="248" t="s">
        <v>157</v>
      </c>
      <c r="K12" s="107">
        <v>4595</v>
      </c>
      <c r="L12" s="273"/>
      <c r="M12" s="108">
        <v>1149</v>
      </c>
      <c r="N12" s="109">
        <v>172.1</v>
      </c>
      <c r="O12" s="274"/>
      <c r="P12" s="110">
        <f t="shared" si="0"/>
        <v>3.9991296779808527</v>
      </c>
      <c r="Q12" s="278">
        <f t="shared" si="1"/>
        <v>26.699593259732715</v>
      </c>
      <c r="R12" s="150"/>
      <c r="S12" s="5"/>
    </row>
    <row r="13" spans="1:37" ht="15" customHeight="1">
      <c r="A13" s="150"/>
      <c r="B13" s="279" t="s">
        <v>158</v>
      </c>
      <c r="C13" s="111" t="s">
        <v>159</v>
      </c>
      <c r="D13" s="265"/>
      <c r="E13" s="276" t="s">
        <v>160</v>
      </c>
      <c r="F13" s="106" t="s">
        <v>156</v>
      </c>
      <c r="G13" s="243"/>
      <c r="H13" s="270">
        <v>43709</v>
      </c>
      <c r="I13" s="277">
        <v>2019</v>
      </c>
      <c r="J13" s="248" t="s">
        <v>161</v>
      </c>
      <c r="K13" s="107">
        <v>1511</v>
      </c>
      <c r="L13" s="273"/>
      <c r="M13" s="108">
        <v>354</v>
      </c>
      <c r="N13" s="109">
        <v>55.79</v>
      </c>
      <c r="O13" s="274"/>
      <c r="P13" s="110">
        <f t="shared" si="0"/>
        <v>4.268361581920904</v>
      </c>
      <c r="Q13" s="278">
        <f t="shared" si="1"/>
        <v>27.083706757483419</v>
      </c>
      <c r="R13" s="150"/>
      <c r="S13" s="5"/>
    </row>
    <row r="14" spans="1:37" ht="15" customHeight="1">
      <c r="A14" s="150"/>
      <c r="B14" s="279" t="s">
        <v>162</v>
      </c>
      <c r="C14" s="111" t="s">
        <v>163</v>
      </c>
      <c r="D14" s="265"/>
      <c r="E14" s="276" t="s">
        <v>164</v>
      </c>
      <c r="F14" s="106" t="s">
        <v>156</v>
      </c>
      <c r="G14" s="243"/>
      <c r="H14" s="270">
        <v>43497</v>
      </c>
      <c r="I14" s="277">
        <v>2019</v>
      </c>
      <c r="J14" s="248" t="s">
        <v>165</v>
      </c>
      <c r="K14" s="112">
        <v>8.0500000000000007</v>
      </c>
      <c r="L14" s="273"/>
      <c r="M14" s="108">
        <v>5.4</v>
      </c>
      <c r="N14" s="109">
        <v>0.42</v>
      </c>
      <c r="O14" s="274"/>
      <c r="P14" s="110">
        <f t="shared" si="0"/>
        <v>1.4907407407407407</v>
      </c>
      <c r="Q14" s="278">
        <f t="shared" si="1"/>
        <v>19.166666666666668</v>
      </c>
      <c r="R14" s="150"/>
      <c r="S14" s="5"/>
    </row>
    <row r="15" spans="1:37" ht="15" customHeight="1">
      <c r="A15" s="150"/>
      <c r="B15" s="263" t="s">
        <v>166</v>
      </c>
      <c r="C15" s="105" t="s">
        <v>167</v>
      </c>
      <c r="D15" s="265"/>
      <c r="E15" s="276" t="s">
        <v>164</v>
      </c>
      <c r="F15" s="106" t="s">
        <v>156</v>
      </c>
      <c r="G15" s="243"/>
      <c r="H15" s="270">
        <v>43466</v>
      </c>
      <c r="I15" s="277">
        <v>2019</v>
      </c>
      <c r="J15" s="248" t="s">
        <v>168</v>
      </c>
      <c r="K15" s="112">
        <v>100</v>
      </c>
      <c r="L15" s="273"/>
      <c r="M15" s="108">
        <v>66.67</v>
      </c>
      <c r="N15" s="109">
        <v>33.33</v>
      </c>
      <c r="O15" s="274"/>
      <c r="P15" s="110">
        <f t="shared" si="0"/>
        <v>1.4999250037498124</v>
      </c>
      <c r="Q15" s="278">
        <f t="shared" si="1"/>
        <v>3.0003000300030003</v>
      </c>
      <c r="R15" s="150"/>
      <c r="S15" s="5"/>
    </row>
    <row r="16" spans="1:37" ht="15" customHeight="1">
      <c r="A16" s="150"/>
      <c r="B16" s="279" t="s">
        <v>169</v>
      </c>
      <c r="C16" s="111" t="s">
        <v>170</v>
      </c>
      <c r="D16" s="265"/>
      <c r="E16" s="276" t="s">
        <v>171</v>
      </c>
      <c r="F16" s="106" t="s">
        <v>172</v>
      </c>
      <c r="G16" s="243"/>
      <c r="H16" s="270">
        <v>43862</v>
      </c>
      <c r="I16" s="277">
        <v>2020</v>
      </c>
      <c r="J16" s="248" t="s">
        <v>173</v>
      </c>
      <c r="K16" s="107">
        <v>5500</v>
      </c>
      <c r="L16" s="273"/>
      <c r="M16" s="108">
        <v>1000</v>
      </c>
      <c r="N16" s="109">
        <v>72</v>
      </c>
      <c r="O16" s="274"/>
      <c r="P16" s="110">
        <f t="shared" si="0"/>
        <v>5.5</v>
      </c>
      <c r="Q16" s="278">
        <f t="shared" si="1"/>
        <v>76.388888888888886</v>
      </c>
      <c r="R16" s="150"/>
      <c r="S16" s="5"/>
    </row>
    <row r="17" spans="1:19" ht="15" customHeight="1" thickBot="1">
      <c r="A17" s="150"/>
      <c r="B17" s="280"/>
      <c r="C17" s="281"/>
      <c r="D17" s="282"/>
      <c r="E17" s="283"/>
      <c r="F17" s="284"/>
      <c r="G17" s="251"/>
      <c r="H17" s="285"/>
      <c r="I17" s="283"/>
      <c r="J17" s="286"/>
      <c r="K17" s="287"/>
      <c r="L17" s="288"/>
      <c r="M17" s="289"/>
      <c r="N17" s="290"/>
      <c r="O17" s="291"/>
      <c r="P17" s="292"/>
      <c r="Q17" s="293"/>
      <c r="R17" s="150"/>
      <c r="S17" s="5"/>
    </row>
    <row r="18" spans="1:19" ht="15" customHeight="1">
      <c r="A18" s="150"/>
      <c r="B18" s="80"/>
      <c r="C18" s="5"/>
      <c r="D18" s="8"/>
      <c r="E18" s="5"/>
      <c r="F18" s="5"/>
      <c r="G18" s="12"/>
      <c r="H18" s="58"/>
      <c r="I18" s="63"/>
      <c r="J18" s="58"/>
      <c r="K18" s="113"/>
      <c r="L18" s="113"/>
      <c r="M18" s="113"/>
      <c r="N18" s="113"/>
      <c r="O18" s="114"/>
      <c r="P18" s="115"/>
      <c r="Q18" s="116"/>
      <c r="R18" s="150"/>
      <c r="S18" s="5"/>
    </row>
    <row r="19" spans="1:19" ht="14.25" customHeight="1">
      <c r="A19" s="150"/>
      <c r="B19" s="117" t="s">
        <v>174</v>
      </c>
      <c r="C19" s="118"/>
      <c r="D19" s="118"/>
      <c r="E19" s="118"/>
      <c r="F19" s="118"/>
      <c r="G19" s="119"/>
      <c r="H19" s="120"/>
      <c r="I19" s="121"/>
      <c r="J19" s="120"/>
      <c r="K19" s="122">
        <f>AVERAGE(K9:K16)</f>
        <v>5839.5062500000004</v>
      </c>
      <c r="L19" s="122"/>
      <c r="M19" s="122">
        <f t="shared" ref="M19:N19" si="2">AVERAGE(M9:M16)</f>
        <v>795.48249999999996</v>
      </c>
      <c r="N19" s="122">
        <f t="shared" si="2"/>
        <v>142.70750000000001</v>
      </c>
      <c r="O19" s="123"/>
      <c r="P19" s="124">
        <f>AVERAGE(P9:P16)</f>
        <v>4.7072264189306354</v>
      </c>
      <c r="Q19" s="125">
        <f>AVERAGEIF(Q9:Q17,"&gt;0")</f>
        <v>30.517647179444747</v>
      </c>
      <c r="R19" s="150"/>
      <c r="S19" s="5"/>
    </row>
    <row r="20" spans="1:19" ht="15" customHeight="1">
      <c r="A20" s="150"/>
      <c r="B20" s="9"/>
      <c r="C20" s="9"/>
      <c r="D20" s="8"/>
      <c r="E20" s="5"/>
      <c r="F20" s="5"/>
      <c r="G20" s="12"/>
      <c r="H20" s="5"/>
      <c r="I20" s="5"/>
      <c r="J20" s="5"/>
      <c r="K20" s="17"/>
      <c r="L20" s="17"/>
      <c r="M20" s="5"/>
      <c r="N20" s="5"/>
      <c r="O20" s="5"/>
      <c r="P20" s="17"/>
      <c r="Q20" s="17"/>
      <c r="R20" s="150"/>
      <c r="S20" s="5"/>
    </row>
    <row r="21" spans="1:19" ht="14.25" customHeight="1">
      <c r="A21" s="150"/>
      <c r="B21" s="161"/>
      <c r="C21" s="150"/>
      <c r="D21" s="149"/>
      <c r="E21" s="150"/>
      <c r="F21" s="150"/>
      <c r="G21" s="162"/>
      <c r="H21" s="163"/>
      <c r="I21" s="150"/>
      <c r="J21" s="150"/>
      <c r="K21" s="164"/>
      <c r="L21" s="164"/>
      <c r="M21" s="150"/>
      <c r="N21" s="150"/>
      <c r="O21" s="150"/>
      <c r="P21" s="164"/>
      <c r="Q21" s="164"/>
      <c r="R21" s="150"/>
      <c r="S21" s="5"/>
    </row>
    <row r="22" spans="1:19" ht="14.25" customHeight="1">
      <c r="M22" s="126"/>
    </row>
    <row r="23" spans="1:19" ht="14.25" customHeight="1"/>
    <row r="24" spans="1:19" ht="14.25" customHeight="1"/>
    <row r="25" spans="1:19" ht="14.25" customHeight="1"/>
    <row r="26" spans="1:19" ht="14.25" customHeight="1"/>
    <row r="27" spans="1:19" ht="14.25" customHeight="1"/>
    <row r="28" spans="1:19" ht="14.25" customHeight="1"/>
    <row r="29" spans="1:19" ht="14.25" customHeight="1"/>
    <row r="30" spans="1:19" ht="14.25" customHeight="1"/>
    <row r="31" spans="1:19" ht="14.25" customHeight="1"/>
    <row r="32" spans="1:19" ht="14.25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</sheetData>
  <mergeCells count="6">
    <mergeCell ref="P5:Q5"/>
    <mergeCell ref="B2:E2"/>
    <mergeCell ref="B5:C5"/>
    <mergeCell ref="E5:F5"/>
    <mergeCell ref="H5:K5"/>
    <mergeCell ref="M5:N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</vt:lpstr>
      <vt:lpstr>DCF-Valuation</vt:lpstr>
      <vt:lpstr>Comps - Selection</vt:lpstr>
      <vt:lpstr>Precedents - Selection</vt:lpstr>
      <vt:lpstr>Precedents - Dataset</vt:lpstr>
      <vt:lpstr>'Comps - Selection'!_bdm.81B7163CBAB1482A99AEE9197FE3F766.edm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Keshav Bansal</cp:lastModifiedBy>
  <dcterms:modified xsi:type="dcterms:W3CDTF">2024-12-08T11:46:35Z</dcterms:modified>
</cp:coreProperties>
</file>