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riya\Documents\COVID 19 Project\"/>
    </mc:Choice>
  </mc:AlternateContent>
  <xr:revisionPtr revIDLastSave="0" documentId="13_ncr:1_{F158B2D6-2541-4E5F-9453-94B0182E98C1}" xr6:coauthVersionLast="46" xr6:coauthVersionMax="46" xr10:uidLastSave="{00000000-0000-0000-0000-000000000000}"/>
  <bookViews>
    <workbookView xWindow="-108" yWindow="-108" windowWidth="23256" windowHeight="12576" activeTab="7" xr2:uid="{134F55E1-6840-4C4D-B83C-47F77C985470}"/>
  </bookViews>
  <sheets>
    <sheet name="Reorder" sheetId="3" r:id="rId1"/>
    <sheet name="Filtered Data" sheetId="7" r:id="rId2"/>
    <sheet name="Mask Mandates" sheetId="11" r:id="rId3"/>
    <sheet name="Graphs" sheetId="6" r:id="rId4"/>
    <sheet name="Sheet1" sheetId="12" r:id="rId5"/>
    <sheet name="Democracy Index" sheetId="9" r:id="rId6"/>
    <sheet name="Testing" sheetId="8" r:id="rId7"/>
    <sheet name="Worldometer 1-23" sheetId="5" r:id="rId8"/>
    <sheet name="Lockdowns" sheetId="4" r:id="rId9"/>
    <sheet name="1-21-2021" sheetId="2" r:id="rId10"/>
    <sheet name="LUR (2)" sheetId="10" r:id="rId11"/>
  </sheets>
  <externalReferences>
    <externalReference r:id="rId12"/>
    <externalReference r:id="rId13"/>
  </externalReferences>
  <definedNames>
    <definedName name="_xlnm._FilterDatabase" localSheetId="1" hidden="1">'Filtered Data'!$A$1:$Q$180</definedName>
    <definedName name="_xlnm._FilterDatabase" localSheetId="3" hidden="1">Graphs!$A$2:$I$181</definedName>
    <definedName name="ExternalData_1" localSheetId="9" hidden="1">'1-21-2021'!$B$4:$H$212</definedName>
    <definedName name="ExternalData_1" localSheetId="0" hidden="1">Reorder!$B$4:$H$211</definedName>
    <definedName name="ExternalData_1" localSheetId="7" hidden="1">'Worldometer 1-23'!$A$1:$N$238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2" l="1"/>
  <c r="L6" i="12"/>
  <c r="L7" i="12"/>
  <c r="L8" i="12"/>
  <c r="L9" i="12"/>
  <c r="L10" i="12"/>
  <c r="L4" i="12"/>
  <c r="M4" i="12" s="1"/>
  <c r="P23" i="7"/>
  <c r="P78" i="7"/>
  <c r="P79" i="7"/>
  <c r="P80" i="7"/>
  <c r="P81" i="7"/>
  <c r="P34" i="7"/>
  <c r="P48" i="7"/>
  <c r="P35" i="7"/>
  <c r="P16" i="7"/>
  <c r="P7" i="7"/>
  <c r="P82" i="7"/>
  <c r="P83" i="7"/>
  <c r="P37" i="7"/>
  <c r="P55" i="7"/>
  <c r="P84" i="7"/>
  <c r="P19" i="7"/>
  <c r="P85" i="7"/>
  <c r="P86" i="7"/>
  <c r="P5" i="7"/>
  <c r="P9" i="7"/>
  <c r="P87" i="7"/>
  <c r="P60" i="7"/>
  <c r="P88" i="7"/>
  <c r="P89" i="7"/>
  <c r="P6" i="7"/>
  <c r="P90" i="7"/>
  <c r="P91" i="7"/>
  <c r="P92" i="7"/>
  <c r="P93" i="7"/>
  <c r="P94" i="7"/>
  <c r="P95" i="7"/>
  <c r="P96" i="7"/>
  <c r="P97" i="7"/>
  <c r="P98" i="7"/>
  <c r="P99" i="7"/>
  <c r="P17" i="7"/>
  <c r="P70" i="7"/>
  <c r="P3" i="7"/>
  <c r="P39" i="7"/>
  <c r="P100" i="7"/>
  <c r="P49" i="7"/>
  <c r="P51" i="7"/>
  <c r="P30" i="7"/>
  <c r="P101" i="7"/>
  <c r="P102" i="7"/>
  <c r="P103" i="7"/>
  <c r="P104" i="7"/>
  <c r="P72" i="7"/>
  <c r="P105" i="7"/>
  <c r="P64" i="7"/>
  <c r="P106" i="7"/>
  <c r="P65" i="7"/>
  <c r="P107" i="7"/>
  <c r="P108" i="7"/>
  <c r="P109" i="7"/>
  <c r="P110" i="7"/>
  <c r="P111" i="7"/>
  <c r="P15" i="7"/>
  <c r="P112" i="7"/>
  <c r="P113" i="7"/>
  <c r="P66" i="7"/>
  <c r="P11" i="7"/>
  <c r="P114" i="7"/>
  <c r="P13" i="7"/>
  <c r="P115" i="7"/>
  <c r="P116" i="7"/>
  <c r="P117" i="7"/>
  <c r="P118" i="7"/>
  <c r="P119" i="7"/>
  <c r="P120" i="7"/>
  <c r="P28" i="7"/>
  <c r="P121" i="7"/>
  <c r="P75" i="7"/>
  <c r="P122" i="7"/>
  <c r="P24" i="7"/>
  <c r="P123" i="7"/>
  <c r="P54" i="7"/>
  <c r="P71" i="7"/>
  <c r="P8" i="7"/>
  <c r="P46" i="7"/>
  <c r="P20" i="7"/>
  <c r="P124" i="7"/>
  <c r="P125" i="7"/>
  <c r="P126" i="7"/>
  <c r="P42" i="7"/>
  <c r="P127" i="7"/>
  <c r="P128" i="7"/>
  <c r="P67" i="7"/>
  <c r="P129" i="7"/>
  <c r="P130" i="7"/>
  <c r="P131" i="7"/>
  <c r="P62" i="7"/>
  <c r="P132" i="7"/>
  <c r="P2" i="7"/>
  <c r="P133" i="7"/>
  <c r="P12" i="7"/>
  <c r="P134" i="7"/>
  <c r="P135" i="7"/>
  <c r="P136" i="7"/>
  <c r="P137" i="7"/>
  <c r="P21" i="7"/>
  <c r="P138" i="7"/>
  <c r="P139" i="7"/>
  <c r="P140" i="7"/>
  <c r="P141" i="7"/>
  <c r="P142" i="7"/>
  <c r="P25" i="7"/>
  <c r="P143" i="7"/>
  <c r="P144" i="7"/>
  <c r="P68" i="7"/>
  <c r="P145" i="7"/>
  <c r="P22" i="7"/>
  <c r="P146" i="7"/>
  <c r="P147" i="7"/>
  <c r="P52" i="7"/>
  <c r="P10" i="7"/>
  <c r="P31" i="7"/>
  <c r="P40" i="7"/>
  <c r="P148" i="7"/>
  <c r="P149" i="7"/>
  <c r="P150" i="7"/>
  <c r="P151" i="7"/>
  <c r="P152" i="7"/>
  <c r="P153" i="7"/>
  <c r="P44" i="7"/>
  <c r="P154" i="7"/>
  <c r="P26" i="7"/>
  <c r="P73" i="7"/>
  <c r="P47" i="7"/>
  <c r="P14" i="7"/>
  <c r="P155" i="7"/>
  <c r="P41" i="7"/>
  <c r="P45" i="7"/>
  <c r="P156" i="7"/>
  <c r="P43" i="7"/>
  <c r="P57" i="7"/>
  <c r="P59" i="7"/>
  <c r="P157" i="7"/>
  <c r="P158" i="7"/>
  <c r="P159" i="7"/>
  <c r="P36" i="7"/>
  <c r="P160" i="7"/>
  <c r="P161" i="7"/>
  <c r="P38" i="7"/>
  <c r="P162" i="7"/>
  <c r="P163" i="7"/>
  <c r="P33" i="7"/>
  <c r="P164" i="7"/>
  <c r="P165" i="7"/>
  <c r="P166" i="7"/>
  <c r="P56" i="7"/>
  <c r="P32" i="7"/>
  <c r="P18" i="7"/>
  <c r="P167" i="7"/>
  <c r="P168" i="7"/>
  <c r="P169" i="7"/>
  <c r="P170" i="7"/>
  <c r="P50" i="7"/>
  <c r="P171" i="7"/>
  <c r="P172" i="7"/>
  <c r="P173" i="7"/>
  <c r="P27" i="7"/>
  <c r="P174" i="7"/>
  <c r="P175" i="7"/>
  <c r="P74" i="7"/>
  <c r="P61" i="7"/>
  <c r="P76" i="7"/>
  <c r="P63" i="7"/>
  <c r="P176" i="7"/>
  <c r="P4" i="7"/>
  <c r="P53" i="7"/>
  <c r="P177" i="7"/>
  <c r="P178" i="7"/>
  <c r="P179" i="7"/>
  <c r="P29" i="7"/>
  <c r="P69" i="7"/>
  <c r="P180" i="7"/>
  <c r="P58" i="7"/>
  <c r="P77" i="7"/>
  <c r="O81" i="7"/>
  <c r="O34" i="7"/>
  <c r="O48" i="7"/>
  <c r="O35" i="7"/>
  <c r="O16" i="7"/>
  <c r="O7" i="7"/>
  <c r="O82" i="7"/>
  <c r="O83" i="7"/>
  <c r="O37" i="7"/>
  <c r="O55" i="7"/>
  <c r="O84" i="7"/>
  <c r="O19" i="7"/>
  <c r="O85" i="7"/>
  <c r="O86" i="7"/>
  <c r="O5" i="7"/>
  <c r="O9" i="7"/>
  <c r="O87" i="7"/>
  <c r="O60" i="7"/>
  <c r="O88" i="7"/>
  <c r="O89" i="7"/>
  <c r="O6" i="7"/>
  <c r="O90" i="7"/>
  <c r="O91" i="7"/>
  <c r="O92" i="7"/>
  <c r="O93" i="7"/>
  <c r="O94" i="7"/>
  <c r="O95" i="7"/>
  <c r="O96" i="7"/>
  <c r="O97" i="7"/>
  <c r="O98" i="7"/>
  <c r="O99" i="7"/>
  <c r="O17" i="7"/>
  <c r="O70" i="7"/>
  <c r="O3" i="7"/>
  <c r="O39" i="7"/>
  <c r="O100" i="7"/>
  <c r="O49" i="7"/>
  <c r="O51" i="7"/>
  <c r="O30" i="7"/>
  <c r="O101" i="7"/>
  <c r="O102" i="7"/>
  <c r="O103" i="7"/>
  <c r="O104" i="7"/>
  <c r="O72" i="7"/>
  <c r="O105" i="7"/>
  <c r="O64" i="7"/>
  <c r="O106" i="7"/>
  <c r="O65" i="7"/>
  <c r="O107" i="7"/>
  <c r="O108" i="7"/>
  <c r="O109" i="7"/>
  <c r="O110" i="7"/>
  <c r="O111" i="7"/>
  <c r="O15" i="7"/>
  <c r="O112" i="7"/>
  <c r="O113" i="7"/>
  <c r="O66" i="7"/>
  <c r="O11" i="7"/>
  <c r="O114" i="7"/>
  <c r="O13" i="7"/>
  <c r="O115" i="7"/>
  <c r="O116" i="7"/>
  <c r="O117" i="7"/>
  <c r="O118" i="7"/>
  <c r="O119" i="7"/>
  <c r="O120" i="7"/>
  <c r="O28" i="7"/>
  <c r="O121" i="7"/>
  <c r="O75" i="7"/>
  <c r="O122" i="7"/>
  <c r="O24" i="7"/>
  <c r="O123" i="7"/>
  <c r="O54" i="7"/>
  <c r="O71" i="7"/>
  <c r="O8" i="7"/>
  <c r="O46" i="7"/>
  <c r="O20" i="7"/>
  <c r="O124" i="7"/>
  <c r="O125" i="7"/>
  <c r="O126" i="7"/>
  <c r="O42" i="7"/>
  <c r="O127" i="7"/>
  <c r="O128" i="7"/>
  <c r="O67" i="7"/>
  <c r="O129" i="7"/>
  <c r="O130" i="7"/>
  <c r="O131" i="7"/>
  <c r="O62" i="7"/>
  <c r="O132" i="7"/>
  <c r="O2" i="7"/>
  <c r="O133" i="7"/>
  <c r="O12" i="7"/>
  <c r="O134" i="7"/>
  <c r="O135" i="7"/>
  <c r="O136" i="7"/>
  <c r="O137" i="7"/>
  <c r="O21" i="7"/>
  <c r="O138" i="7"/>
  <c r="O139" i="7"/>
  <c r="O140" i="7"/>
  <c r="O141" i="7"/>
  <c r="O142" i="7"/>
  <c r="O25" i="7"/>
  <c r="O143" i="7"/>
  <c r="O144" i="7"/>
  <c r="O68" i="7"/>
  <c r="O145" i="7"/>
  <c r="O22" i="7"/>
  <c r="O146" i="7"/>
  <c r="O147" i="7"/>
  <c r="O52" i="7"/>
  <c r="O10" i="7"/>
  <c r="O31" i="7"/>
  <c r="O40" i="7"/>
  <c r="O148" i="7"/>
  <c r="O149" i="7"/>
  <c r="O150" i="7"/>
  <c r="O151" i="7"/>
  <c r="O152" i="7"/>
  <c r="O153" i="7"/>
  <c r="O44" i="7"/>
  <c r="O154" i="7"/>
  <c r="O26" i="7"/>
  <c r="O73" i="7"/>
  <c r="O47" i="7"/>
  <c r="O14" i="7"/>
  <c r="O155" i="7"/>
  <c r="O41" i="7"/>
  <c r="O45" i="7"/>
  <c r="O156" i="7"/>
  <c r="O43" i="7"/>
  <c r="O57" i="7"/>
  <c r="O59" i="7"/>
  <c r="O157" i="7"/>
  <c r="O158" i="7"/>
  <c r="O159" i="7"/>
  <c r="O36" i="7"/>
  <c r="O160" i="7"/>
  <c r="O161" i="7"/>
  <c r="O38" i="7"/>
  <c r="O162" i="7"/>
  <c r="O163" i="7"/>
  <c r="O33" i="7"/>
  <c r="O164" i="7"/>
  <c r="O165" i="7"/>
  <c r="O166" i="7"/>
  <c r="O56" i="7"/>
  <c r="O32" i="7"/>
  <c r="O18" i="7"/>
  <c r="O167" i="7"/>
  <c r="O168" i="7"/>
  <c r="O169" i="7"/>
  <c r="O170" i="7"/>
  <c r="O50" i="7"/>
  <c r="O171" i="7"/>
  <c r="O172" i="7"/>
  <c r="O173" i="7"/>
  <c r="O27" i="7"/>
  <c r="O174" i="7"/>
  <c r="O175" i="7"/>
  <c r="O74" i="7"/>
  <c r="O61" i="7"/>
  <c r="O76" i="7"/>
  <c r="O63" i="7"/>
  <c r="O176" i="7"/>
  <c r="O4" i="7"/>
  <c r="O53" i="7"/>
  <c r="O177" i="7"/>
  <c r="O178" i="7"/>
  <c r="O179" i="7"/>
  <c r="O29" i="7"/>
  <c r="O69" i="7"/>
  <c r="O180" i="7"/>
  <c r="O58" i="7"/>
  <c r="O23" i="7"/>
  <c r="O78" i="7"/>
  <c r="O79" i="7"/>
  <c r="O80" i="7"/>
  <c r="O77" i="7"/>
  <c r="F4" i="10"/>
  <c r="F5" i="10"/>
  <c r="F3" i="10"/>
  <c r="Q23" i="7"/>
  <c r="Q78" i="7"/>
  <c r="Q79" i="7"/>
  <c r="Q80" i="7"/>
  <c r="Q81" i="7"/>
  <c r="Q34" i="7"/>
  <c r="Q48" i="7"/>
  <c r="Q35" i="7"/>
  <c r="Q16" i="7"/>
  <c r="Q7" i="7"/>
  <c r="Q82" i="7"/>
  <c r="Q83" i="7"/>
  <c r="Q37" i="7"/>
  <c r="Q55" i="7"/>
  <c r="Q84" i="7"/>
  <c r="Q19" i="7"/>
  <c r="Q85" i="7"/>
  <c r="Q86" i="7"/>
  <c r="Q5" i="7"/>
  <c r="Q9" i="7"/>
  <c r="Q87" i="7"/>
  <c r="Q60" i="7"/>
  <c r="Q88" i="7"/>
  <c r="Q89" i="7"/>
  <c r="Q6" i="7"/>
  <c r="Q90" i="7"/>
  <c r="Q91" i="7"/>
  <c r="Q92" i="7"/>
  <c r="Q93" i="7"/>
  <c r="Q94" i="7"/>
  <c r="Q95" i="7"/>
  <c r="Q96" i="7"/>
  <c r="Q97" i="7"/>
  <c r="Q98" i="7"/>
  <c r="Q99" i="7"/>
  <c r="Q17" i="7"/>
  <c r="Q70" i="7"/>
  <c r="Q3" i="7"/>
  <c r="Q39" i="7"/>
  <c r="Q100" i="7"/>
  <c r="Q49" i="7"/>
  <c r="Q51" i="7"/>
  <c r="Q30" i="7"/>
  <c r="Q101" i="7"/>
  <c r="Q102" i="7"/>
  <c r="Q103" i="7"/>
  <c r="Q104" i="7"/>
  <c r="Q72" i="7"/>
  <c r="Q105" i="7"/>
  <c r="Q64" i="7"/>
  <c r="Q106" i="7"/>
  <c r="Q65" i="7"/>
  <c r="Q107" i="7"/>
  <c r="Q108" i="7"/>
  <c r="Q109" i="7"/>
  <c r="Q110" i="7"/>
  <c r="Q111" i="7"/>
  <c r="Q15" i="7"/>
  <c r="Q112" i="7"/>
  <c r="Q113" i="7"/>
  <c r="Q66" i="7"/>
  <c r="Q11" i="7"/>
  <c r="Q114" i="7"/>
  <c r="Q13" i="7"/>
  <c r="Q115" i="7"/>
  <c r="Q116" i="7"/>
  <c r="Q117" i="7"/>
  <c r="Q118" i="7"/>
  <c r="Q119" i="7"/>
  <c r="Q120" i="7"/>
  <c r="Q28" i="7"/>
  <c r="Q121" i="7"/>
  <c r="Q75" i="7"/>
  <c r="Q122" i="7"/>
  <c r="Q24" i="7"/>
  <c r="Q123" i="7"/>
  <c r="Q54" i="7"/>
  <c r="Q71" i="7"/>
  <c r="Q8" i="7"/>
  <c r="Q46" i="7"/>
  <c r="Q20" i="7"/>
  <c r="Q124" i="7"/>
  <c r="Q125" i="7"/>
  <c r="Q126" i="7"/>
  <c r="Q42" i="7"/>
  <c r="Q127" i="7"/>
  <c r="Q128" i="7"/>
  <c r="Q67" i="7"/>
  <c r="Q129" i="7"/>
  <c r="Q130" i="7"/>
  <c r="Q131" i="7"/>
  <c r="Q62" i="7"/>
  <c r="Q132" i="7"/>
  <c r="Q2" i="7"/>
  <c r="Q133" i="7"/>
  <c r="Q12" i="7"/>
  <c r="Q134" i="7"/>
  <c r="Q135" i="7"/>
  <c r="Q136" i="7"/>
  <c r="Q137" i="7"/>
  <c r="Q21" i="7"/>
  <c r="Q138" i="7"/>
  <c r="Q139" i="7"/>
  <c r="Q140" i="7"/>
  <c r="Q141" i="7"/>
  <c r="Q142" i="7"/>
  <c r="Q25" i="7"/>
  <c r="Q143" i="7"/>
  <c r="Q144" i="7"/>
  <c r="Q68" i="7"/>
  <c r="Q145" i="7"/>
  <c r="Q22" i="7"/>
  <c r="Q146" i="7"/>
  <c r="Q147" i="7"/>
  <c r="Q52" i="7"/>
  <c r="Q10" i="7"/>
  <c r="Q31" i="7"/>
  <c r="Q40" i="7"/>
  <c r="Q148" i="7"/>
  <c r="Q149" i="7"/>
  <c r="Q150" i="7"/>
  <c r="Q151" i="7"/>
  <c r="Q152" i="7"/>
  <c r="Q153" i="7"/>
  <c r="Q44" i="7"/>
  <c r="Q154" i="7"/>
  <c r="Q26" i="7"/>
  <c r="Q73" i="7"/>
  <c r="Q47" i="7"/>
  <c r="Q14" i="7"/>
  <c r="Q155" i="7"/>
  <c r="Q41" i="7"/>
  <c r="Q45" i="7"/>
  <c r="Q156" i="7"/>
  <c r="Q43" i="7"/>
  <c r="Q57" i="7"/>
  <c r="Q59" i="7"/>
  <c r="Q157" i="7"/>
  <c r="Q158" i="7"/>
  <c r="Q159" i="7"/>
  <c r="Q36" i="7"/>
  <c r="Q160" i="7"/>
  <c r="Q161" i="7"/>
  <c r="Q38" i="7"/>
  <c r="Q162" i="7"/>
  <c r="Q163" i="7"/>
  <c r="Q33" i="7"/>
  <c r="Q164" i="7"/>
  <c r="Q165" i="7"/>
  <c r="Q166" i="7"/>
  <c r="Q56" i="7"/>
  <c r="Q32" i="7"/>
  <c r="Q18" i="7"/>
  <c r="Q167" i="7"/>
  <c r="Q168" i="7"/>
  <c r="Q169" i="7"/>
  <c r="Q170" i="7"/>
  <c r="Q50" i="7"/>
  <c r="Q171" i="7"/>
  <c r="Q172" i="7"/>
  <c r="Q173" i="7"/>
  <c r="Q27" i="7"/>
  <c r="Q174" i="7"/>
  <c r="Q175" i="7"/>
  <c r="Q74" i="7"/>
  <c r="Q61" i="7"/>
  <c r="Q76" i="7"/>
  <c r="Q63" i="7"/>
  <c r="Q176" i="7"/>
  <c r="Q4" i="7"/>
  <c r="Q53" i="7"/>
  <c r="Q177" i="7"/>
  <c r="Q178" i="7"/>
  <c r="Q179" i="7"/>
  <c r="Q29" i="7"/>
  <c r="Q69" i="7"/>
  <c r="Q180" i="7"/>
  <c r="Q58" i="7"/>
  <c r="Q77" i="7"/>
  <c r="H211" i="3"/>
  <c r="H210" i="3"/>
  <c r="H208" i="3"/>
  <c r="H207" i="3"/>
  <c r="H205" i="3"/>
  <c r="H204" i="3"/>
  <c r="H203" i="3"/>
  <c r="H202" i="3"/>
  <c r="H201" i="3"/>
  <c r="H200" i="3"/>
  <c r="H199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2" i="3"/>
  <c r="H181" i="3"/>
  <c r="H180" i="3"/>
  <c r="H179" i="3"/>
  <c r="H178" i="3"/>
  <c r="H177" i="3"/>
  <c r="H175" i="3"/>
  <c r="H174" i="3"/>
  <c r="H173" i="3"/>
  <c r="H172" i="3"/>
  <c r="H171" i="3"/>
  <c r="H170" i="3"/>
  <c r="H169" i="3"/>
  <c r="H167" i="3"/>
  <c r="H166" i="3"/>
  <c r="H165" i="3"/>
  <c r="H164" i="3"/>
  <c r="H163" i="3"/>
  <c r="H162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2" i="3"/>
  <c r="H141" i="3"/>
  <c r="H140" i="3"/>
  <c r="H139" i="3"/>
  <c r="H137" i="3"/>
  <c r="H136" i="3"/>
  <c r="H134" i="3"/>
  <c r="H133" i="3"/>
  <c r="H132" i="3"/>
  <c r="H131" i="3"/>
  <c r="H130" i="3"/>
  <c r="H128" i="3"/>
  <c r="H127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4" i="3"/>
  <c r="H82" i="3"/>
  <c r="H80" i="3"/>
  <c r="H79" i="3"/>
  <c r="H78" i="3"/>
  <c r="H77" i="3"/>
  <c r="H76" i="3"/>
  <c r="H73" i="3"/>
  <c r="H72" i="3"/>
  <c r="H71" i="3"/>
  <c r="H69" i="3"/>
  <c r="H68" i="3"/>
  <c r="H67" i="3"/>
  <c r="H66" i="3"/>
  <c r="H65" i="3"/>
  <c r="H64" i="3"/>
  <c r="H63" i="3"/>
  <c r="H62" i="3"/>
  <c r="H61" i="3"/>
  <c r="H60" i="3"/>
  <c r="H59" i="3"/>
  <c r="H58" i="3"/>
  <c r="H56" i="3"/>
  <c r="H55" i="3"/>
  <c r="H54" i="3"/>
  <c r="H52" i="3"/>
  <c r="H51" i="3"/>
  <c r="H50" i="3"/>
  <c r="H49" i="3"/>
  <c r="H48" i="3"/>
  <c r="H47" i="3"/>
  <c r="H46" i="3"/>
  <c r="H44" i="3"/>
  <c r="H41" i="3"/>
  <c r="H40" i="3"/>
  <c r="H39" i="3"/>
  <c r="H38" i="3"/>
  <c r="H37" i="3"/>
  <c r="H36" i="3"/>
  <c r="H35" i="3"/>
  <c r="H34" i="3"/>
  <c r="H33" i="3"/>
  <c r="H31" i="3"/>
  <c r="H30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9" i="3"/>
  <c r="H8" i="3"/>
  <c r="H7" i="3"/>
  <c r="H6" i="3"/>
  <c r="H5" i="3"/>
  <c r="G211" i="3"/>
  <c r="G210" i="3"/>
  <c r="G208" i="3"/>
  <c r="G207" i="3"/>
  <c r="G205" i="3"/>
  <c r="G204" i="3"/>
  <c r="G203" i="3"/>
  <c r="G202" i="3"/>
  <c r="G201" i="3"/>
  <c r="G200" i="3"/>
  <c r="G199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5" i="3"/>
  <c r="G174" i="3"/>
  <c r="G173" i="3"/>
  <c r="G172" i="3"/>
  <c r="G171" i="3"/>
  <c r="G170" i="3"/>
  <c r="G169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2" i="3"/>
  <c r="G141" i="3"/>
  <c r="G140" i="3"/>
  <c r="G139" i="3"/>
  <c r="G137" i="3"/>
  <c r="G136" i="3"/>
  <c r="G134" i="3"/>
  <c r="G133" i="3"/>
  <c r="G132" i="3"/>
  <c r="G131" i="3"/>
  <c r="G130" i="3"/>
  <c r="G128" i="3"/>
  <c r="G127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4" i="3"/>
  <c r="G82" i="3"/>
  <c r="G80" i="3"/>
  <c r="G79" i="3"/>
  <c r="G78" i="3"/>
  <c r="G77" i="3"/>
  <c r="G76" i="3"/>
  <c r="G73" i="3"/>
  <c r="G72" i="3"/>
  <c r="G71" i="3"/>
  <c r="G69" i="3"/>
  <c r="G68" i="3"/>
  <c r="G67" i="3"/>
  <c r="G66" i="3"/>
  <c r="G65" i="3"/>
  <c r="G64" i="3"/>
  <c r="G63" i="3"/>
  <c r="G62" i="3"/>
  <c r="G61" i="3"/>
  <c r="G60" i="3"/>
  <c r="G59" i="3"/>
  <c r="G58" i="3"/>
  <c r="G56" i="3"/>
  <c r="G55" i="3"/>
  <c r="G54" i="3"/>
  <c r="G52" i="3"/>
  <c r="G51" i="3"/>
  <c r="G50" i="3"/>
  <c r="G49" i="3"/>
  <c r="G48" i="3"/>
  <c r="G47" i="3"/>
  <c r="G46" i="3"/>
  <c r="G44" i="3"/>
  <c r="G41" i="3"/>
  <c r="G40" i="3"/>
  <c r="G39" i="3"/>
  <c r="G38" i="3"/>
  <c r="G37" i="3"/>
  <c r="G36" i="3"/>
  <c r="G35" i="3"/>
  <c r="G34" i="3"/>
  <c r="G33" i="3"/>
  <c r="G31" i="3"/>
  <c r="G30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9" i="3"/>
  <c r="G8" i="3"/>
  <c r="G7" i="3"/>
  <c r="G6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5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0" i="3"/>
  <c r="E11" i="3"/>
  <c r="E6" i="3"/>
  <c r="E7" i="3"/>
  <c r="E8" i="3"/>
  <c r="E9" i="3"/>
  <c r="E5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6" i="3"/>
  <c r="D7" i="3"/>
  <c r="D8" i="3"/>
  <c r="D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7" i="2"/>
  <c r="C6" i="2"/>
  <c r="C5" i="2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8" i="3"/>
  <c r="O9" i="3"/>
  <c r="O10" i="3"/>
  <c r="O11" i="3"/>
  <c r="O12" i="3"/>
  <c r="O13" i="3"/>
  <c r="O14" i="3"/>
  <c r="O7" i="3"/>
  <c r="O6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521EE-A2F6-4359-B550-DAA4341081CA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  <connection id="2" xr16:uid="{EB68DEDC-685F-41E4-BC69-89DEB0B9C4AC}" keepAlive="1" name="Query - Table 1 (2)" description="Connection to the 'Table 1 (2)' query in the workbook." type="5" refreshedVersion="6" background="1" saveData="1">
    <dbPr connection="Provider=Microsoft.Mashup.OleDb.1;Data Source=$Workbook$;Location=&quot;Table 1 (2)&quot;;Extended Properties=&quot;&quot;" command="SELECT * FROM [Table 1 (2)]"/>
  </connection>
  <connection id="3" xr16:uid="{0DB1726F-0499-4138-A4BB-47F5CFFECE60}" keepAlive="1" name="Query - Table 1 (3)" description="Connection to the 'Table 1 (3)' query in the workbook." type="5" refreshedVersion="6" background="1" saveData="1">
    <dbPr connection="Provider=Microsoft.Mashup.OleDb.1;Data Source=$Workbook$;Location=&quot;Table 1 (3)&quot;;Extended Properties=&quot;&quot;" command="SELECT * FROM [Table 1 (3)]"/>
  </connection>
</connections>
</file>

<file path=xl/sharedStrings.xml><?xml version="1.0" encoding="utf-8"?>
<sst xmlns="http://schemas.openxmlformats.org/spreadsheetml/2006/main" count="2234" uniqueCount="725">
  <si>
    <t>Total Cases</t>
  </si>
  <si>
    <t>New Cases</t>
  </si>
  <si>
    <t>Total Deaths</t>
  </si>
  <si>
    <t>New Deaths</t>
  </si>
  <si>
    <t>World</t>
  </si>
  <si>
    <t>USA</t>
  </si>
  <si>
    <t>Italy</t>
  </si>
  <si>
    <t>Spain</t>
  </si>
  <si>
    <t>China</t>
  </si>
  <si>
    <t>Germany</t>
  </si>
  <si>
    <t>France</t>
  </si>
  <si>
    <t>Iran</t>
  </si>
  <si>
    <t>UK</t>
  </si>
  <si>
    <t>Switzerland</t>
  </si>
  <si>
    <t>Turkey</t>
  </si>
  <si>
    <t>Belgium</t>
  </si>
  <si>
    <t>Netherlands</t>
  </si>
  <si>
    <t>Austria</t>
  </si>
  <si>
    <t>S. Korea</t>
  </si>
  <si>
    <t>Canada</t>
  </si>
  <si>
    <t>Portugal</t>
  </si>
  <si>
    <t>Brazil</t>
  </si>
  <si>
    <t>Israel</t>
  </si>
  <si>
    <t>Australia</t>
  </si>
  <si>
    <t>Sweden</t>
  </si>
  <si>
    <t>Norway</t>
  </si>
  <si>
    <t>Czechia</t>
  </si>
  <si>
    <t>Ireland</t>
  </si>
  <si>
    <t>Denmark</t>
  </si>
  <si>
    <t>Chile</t>
  </si>
  <si>
    <t>Malaysia</t>
  </si>
  <si>
    <t>Russia</t>
  </si>
  <si>
    <t>Ecuador</t>
  </si>
  <si>
    <t>Poland</t>
  </si>
  <si>
    <t>Romania</t>
  </si>
  <si>
    <t>Japan</t>
  </si>
  <si>
    <t>Luxembourg</t>
  </si>
  <si>
    <t>Philippines</t>
  </si>
  <si>
    <t>Pakistan</t>
  </si>
  <si>
    <t>India</t>
  </si>
  <si>
    <t>Thailand</t>
  </si>
  <si>
    <t>Saudi Arabia</t>
  </si>
  <si>
    <t>Indonesia</t>
  </si>
  <si>
    <t>Finland</t>
  </si>
  <si>
    <t>Greece</t>
  </si>
  <si>
    <t>South Africa</t>
  </si>
  <si>
    <t>Peru</t>
  </si>
  <si>
    <t>Panama</t>
  </si>
  <si>
    <t>Dominican Republic</t>
  </si>
  <si>
    <t>Iceland</t>
  </si>
  <si>
    <t>Mexico</t>
  </si>
  <si>
    <t>Argentina</t>
  </si>
  <si>
    <t>Colombia</t>
  </si>
  <si>
    <t>Serbia</t>
  </si>
  <si>
    <t>Singapore</t>
  </si>
  <si>
    <t>Croatia</t>
  </si>
  <si>
    <t>Algeria</t>
  </si>
  <si>
    <t>Slovenia</t>
  </si>
  <si>
    <t>Qatar</t>
  </si>
  <si>
    <t>UAE</t>
  </si>
  <si>
    <t>Ukraine</t>
  </si>
  <si>
    <t>Egypt</t>
  </si>
  <si>
    <t>Estonia</t>
  </si>
  <si>
    <t>Hong Kong</t>
  </si>
  <si>
    <t>Iraq</t>
  </si>
  <si>
    <t>Diamond Princess</t>
  </si>
  <si>
    <t>New Zealand</t>
  </si>
  <si>
    <t>Morocco</t>
  </si>
  <si>
    <t>Lithuania</t>
  </si>
  <si>
    <t>Armenia</t>
  </si>
  <si>
    <t>Bahrain</t>
  </si>
  <si>
    <t>Hungary</t>
  </si>
  <si>
    <t>Lebanon</t>
  </si>
  <si>
    <t>Bosnia and Herzegovina</t>
  </si>
  <si>
    <t>Latvia</t>
  </si>
  <si>
    <t>Tunisia</t>
  </si>
  <si>
    <t>Moldova</t>
  </si>
  <si>
    <t>Bulgaria</t>
  </si>
  <si>
    <t>Slovakia</t>
  </si>
  <si>
    <t>Andorra</t>
  </si>
  <si>
    <t>Kazakhstan</t>
  </si>
  <si>
    <t>Costa Rica</t>
  </si>
  <si>
    <t>Azerbaijan</t>
  </si>
  <si>
    <t>North Macedonia</t>
  </si>
  <si>
    <t>Uruguay</t>
  </si>
  <si>
    <t>Taiwan</t>
  </si>
  <si>
    <t>Cyprus</t>
  </si>
  <si>
    <t>Kuwait</t>
  </si>
  <si>
    <t>Burkina Faso</t>
  </si>
  <si>
    <t>Réunion</t>
  </si>
  <si>
    <t>Jordan</t>
  </si>
  <si>
    <t>Albania</t>
  </si>
  <si>
    <t>Afghanistan</t>
  </si>
  <si>
    <t>San Marino</t>
  </si>
  <si>
    <t>Cameroon</t>
  </si>
  <si>
    <t>Vietnam</t>
  </si>
  <si>
    <t>Cuba</t>
  </si>
  <si>
    <t>Oman</t>
  </si>
  <si>
    <t>Ghana</t>
  </si>
  <si>
    <t>Ivory Coast</t>
  </si>
  <si>
    <t>Senegal</t>
  </si>
  <si>
    <t>Malta</t>
  </si>
  <si>
    <t>Uzbekistan</t>
  </si>
  <si>
    <t>Nigeria</t>
  </si>
  <si>
    <t>Faeroe Islands</t>
  </si>
  <si>
    <t>Honduras</t>
  </si>
  <si>
    <t>Channel Islands</t>
  </si>
  <si>
    <t>Belarus</t>
  </si>
  <si>
    <t>Mauritius</t>
  </si>
  <si>
    <t>Sri Lanka</t>
  </si>
  <si>
    <t>Venezuela</t>
  </si>
  <si>
    <t>Martinique</t>
  </si>
  <si>
    <t>Palestine</t>
  </si>
  <si>
    <t>Brunei</t>
  </si>
  <si>
    <t>Guadeloupe</t>
  </si>
  <si>
    <t>Montenegro</t>
  </si>
  <si>
    <t>Georgia</t>
  </si>
  <si>
    <t>Bolivia</t>
  </si>
  <si>
    <t>Kyrgyzstan</t>
  </si>
  <si>
    <t>DRC</t>
  </si>
  <si>
    <t>Cambodia</t>
  </si>
  <si>
    <t>Mayotte</t>
  </si>
  <si>
    <t>Trinidad and Tobago</t>
  </si>
  <si>
    <t>Rwanda</t>
  </si>
  <si>
    <t>Kenya</t>
  </si>
  <si>
    <t>Gibraltar</t>
  </si>
  <si>
    <t>Niger</t>
  </si>
  <si>
    <t>Liechtenstein</t>
  </si>
  <si>
    <t>Paraguay</t>
  </si>
  <si>
    <t>Isle of Man</t>
  </si>
  <si>
    <t>Madagascar</t>
  </si>
  <si>
    <t>Monaco</t>
  </si>
  <si>
    <t>Aruba</t>
  </si>
  <si>
    <t>Bangladesh</t>
  </si>
  <si>
    <t>French Guiana</t>
  </si>
  <si>
    <t>Barbados</t>
  </si>
  <si>
    <t>Jamaica</t>
  </si>
  <si>
    <t>Uganda</t>
  </si>
  <si>
    <t>Macao</t>
  </si>
  <si>
    <t>Guatemala</t>
  </si>
  <si>
    <t>French Polynesia</t>
  </si>
  <si>
    <t>Togo</t>
  </si>
  <si>
    <t>Zambia</t>
  </si>
  <si>
    <t>El Salvador</t>
  </si>
  <si>
    <t>Djibouti</t>
  </si>
  <si>
    <t>Bermuda</t>
  </si>
  <si>
    <t>Mali</t>
  </si>
  <si>
    <t>Guinea</t>
  </si>
  <si>
    <t>Ethiopia</t>
  </si>
  <si>
    <t>Congo</t>
  </si>
  <si>
    <t>Cayman Islands</t>
  </si>
  <si>
    <t>Saint Martin</t>
  </si>
  <si>
    <t>Bahamas</t>
  </si>
  <si>
    <t>Tanzania</t>
  </si>
  <si>
    <t>Guyana</t>
  </si>
  <si>
    <t>Maldives</t>
  </si>
  <si>
    <t>Gabon</t>
  </si>
  <si>
    <t>Myanmar</t>
  </si>
  <si>
    <t>Sint Maarten</t>
  </si>
  <si>
    <t>Haiti</t>
  </si>
  <si>
    <t>New Caledonia</t>
  </si>
  <si>
    <t>Equatorial Guinea</t>
  </si>
  <si>
    <t>Eritrea</t>
  </si>
  <si>
    <t>Mongolia</t>
  </si>
  <si>
    <t>Namibia</t>
  </si>
  <si>
    <t>Benin</t>
  </si>
  <si>
    <t>Saint Lucia</t>
  </si>
  <si>
    <t>Dominica</t>
  </si>
  <si>
    <t>Curaçao</t>
  </si>
  <si>
    <t>Syria</t>
  </si>
  <si>
    <t>Greenland</t>
  </si>
  <si>
    <t>Laos</t>
  </si>
  <si>
    <t>Libya</t>
  </si>
  <si>
    <t>Mozambique</t>
  </si>
  <si>
    <t>Seychelles</t>
  </si>
  <si>
    <t>Suriname</t>
  </si>
  <si>
    <t>MS Zaandam</t>
  </si>
  <si>
    <t>Grenada</t>
  </si>
  <si>
    <t>Guinea-Bissau</t>
  </si>
  <si>
    <t>Eswatini</t>
  </si>
  <si>
    <t>Angola</t>
  </si>
  <si>
    <t>Zimbabwe</t>
  </si>
  <si>
    <t>Saint Kitts and Nevis</t>
  </si>
  <si>
    <t>Sudan</t>
  </si>
  <si>
    <t>Antigua and Barbuda</t>
  </si>
  <si>
    <t>Chad</t>
  </si>
  <si>
    <t>Cabo Verde</t>
  </si>
  <si>
    <t>Mauritania</t>
  </si>
  <si>
    <t>Vatican City</t>
  </si>
  <si>
    <t>Liberia</t>
  </si>
  <si>
    <t>St. Barth</t>
  </si>
  <si>
    <t>Turks and Caicos</t>
  </si>
  <si>
    <t>Nicaragua</t>
  </si>
  <si>
    <t>Nepal</t>
  </si>
  <si>
    <t>Fiji</t>
  </si>
  <si>
    <t>Montserrat</t>
  </si>
  <si>
    <t>Somalia</t>
  </si>
  <si>
    <t>Botswana</t>
  </si>
  <si>
    <t>Gambia</t>
  </si>
  <si>
    <t>Bhutan</t>
  </si>
  <si>
    <t>Belize</t>
  </si>
  <si>
    <t>British Virgin Islands</t>
  </si>
  <si>
    <t>CAR</t>
  </si>
  <si>
    <t>Anguilla</t>
  </si>
  <si>
    <t>Burundi</t>
  </si>
  <si>
    <t>Caribbean Netherlands</t>
  </si>
  <si>
    <t>St. Vincent Grenadines</t>
  </si>
  <si>
    <t>Sierra Leone</t>
  </si>
  <si>
    <t>Papua New Guinea</t>
  </si>
  <si>
    <t>Timor-Leste</t>
  </si>
  <si>
    <t>Total:</t>
  </si>
  <si>
    <t>Country</t>
  </si>
  <si>
    <t>Worldwide Corona Virus Cases</t>
  </si>
  <si>
    <t>Cases/ 1M</t>
  </si>
  <si>
    <t>Deaths/ 1M</t>
  </si>
  <si>
    <t>https://www.worldometers.info/coronavirus/</t>
  </si>
  <si>
    <t>Malawi</t>
  </si>
  <si>
    <t>HDI</t>
  </si>
  <si>
    <t>GDP (Per Capita)</t>
  </si>
  <si>
    <t>Population Density</t>
  </si>
  <si>
    <t>Democracy Index</t>
  </si>
  <si>
    <t>Length of Lockdown</t>
  </si>
  <si>
    <t>Unemployment (%)</t>
  </si>
  <si>
    <t>Date of First Case</t>
  </si>
  <si>
    <t>Date of Mask Mandate</t>
  </si>
  <si>
    <t>Mask Mandate in Days</t>
  </si>
  <si>
    <t>#</t>
  </si>
  <si>
    <t>Country, Other</t>
  </si>
  <si>
    <t>Total Recovered</t>
  </si>
  <si>
    <t>Active Cases</t>
  </si>
  <si>
    <t>Serious, Critical</t>
  </si>
  <si>
    <t>Tot Cases/ 1M pop</t>
  </si>
  <si>
    <t>Deaths/ 1M pop</t>
  </si>
  <si>
    <t>Total Tests</t>
  </si>
  <si>
    <t>Tests/ 
1M pop</t>
  </si>
  <si>
    <t>Population</t>
  </si>
  <si>
    <t>70,913,758</t>
  </si>
  <si>
    <t>25,693,040</t>
  </si>
  <si>
    <t>North America</t>
  </si>
  <si>
    <t>18,028,315</t>
  </si>
  <si>
    <t>10,357,908</t>
  </si>
  <si>
    <t>Europe</t>
  </si>
  <si>
    <t>15,843,899</t>
  </si>
  <si>
    <t>12,210,838</t>
  </si>
  <si>
    <t>15,222,719</t>
  </si>
  <si>
    <t>9,745,392</t>
  </si>
  <si>
    <t>Asia</t>
  </si>
  <si>
    <t>20,849,512</t>
  </si>
  <si>
    <t>1,217,955</t>
  </si>
  <si>
    <t>South America</t>
  </si>
  <si>
    <t>13,305,479</t>
  </si>
  <si>
    <t>1,420,101</t>
  </si>
  <si>
    <t>10,300,063</t>
  </si>
  <si>
    <t>187,260</t>
  </si>
  <si>
    <t>7,594,771</t>
  </si>
  <si>
    <t>945,063</t>
  </si>
  <si>
    <t>3,081,536</t>
  </si>
  <si>
    <t>527,404</t>
  </si>
  <si>
    <t>1,600,622</t>
  </si>
  <si>
    <t>1,887,304</t>
  </si>
  <si>
    <t>Africa</t>
  </si>
  <si>
    <t>2,851,959</t>
  </si>
  <si>
    <t>471,353</t>
  </si>
  <si>
    <t>215,822</t>
  </si>
  <si>
    <t>2,722,788</t>
  </si>
  <si>
    <t>N/A</t>
  </si>
  <si>
    <t>1,855,127</t>
  </si>
  <si>
    <t>502,053</t>
  </si>
  <si>
    <t>2,296,050</t>
  </si>
  <si>
    <t>97,633</t>
  </si>
  <si>
    <t>1,780,200</t>
  </si>
  <si>
    <t>293,041</t>
  </si>
  <si>
    <t>1,811,552</t>
  </si>
  <si>
    <t>125,280</t>
  </si>
  <si>
    <t>1,636,826</t>
  </si>
  <si>
    <t>170,429</t>
  </si>
  <si>
    <t>1,277,978</t>
  </si>
  <si>
    <t>287,131</t>
  </si>
  <si>
    <t>1,215,732</t>
  </si>
  <si>
    <t>213,918</t>
  </si>
  <si>
    <t>1,201,284</t>
  </si>
  <si>
    <t>151,208</t>
  </si>
  <si>
    <t>1,151,676</t>
  </si>
  <si>
    <t>151,924</t>
  </si>
  <si>
    <t>928,969</t>
  </si>
  <si>
    <t>232,338</t>
  </si>
  <si>
    <t>1,002,516</t>
  </si>
  <si>
    <t>46,153</t>
  </si>
  <si>
    <t>781,147</t>
  </si>
  <si>
    <t>156,683</t>
  </si>
  <si>
    <t>807,836</t>
  </si>
  <si>
    <t>101,894</t>
  </si>
  <si>
    <t>652,829</t>
  </si>
  <si>
    <t>65,750</t>
  </si>
  <si>
    <t>645,923</t>
  </si>
  <si>
    <t>42,924</t>
  </si>
  <si>
    <t>645,035</t>
  </si>
  <si>
    <t>27,245</t>
  </si>
  <si>
    <t>47,675</t>
  </si>
  <si>
    <t>618,532</t>
  </si>
  <si>
    <t>578,292</t>
  </si>
  <si>
    <t>20,816</t>
  </si>
  <si>
    <t>441,556</t>
  </si>
  <si>
    <t>157,660</t>
  </si>
  <si>
    <t>504,820</t>
  </si>
  <si>
    <t>79,942</t>
  </si>
  <si>
    <t>475,561</t>
  </si>
  <si>
    <t>47,348</t>
  </si>
  <si>
    <t>482,771</t>
  </si>
  <si>
    <t>34,916</t>
  </si>
  <si>
    <t>467,720</t>
  </si>
  <si>
    <t>32,026</t>
  </si>
  <si>
    <t>317,600</t>
  </si>
  <si>
    <t>182,645</t>
  </si>
  <si>
    <t>440,652</t>
  </si>
  <si>
    <t>16,087</t>
  </si>
  <si>
    <t>378,408</t>
  </si>
  <si>
    <t>16,148</t>
  </si>
  <si>
    <t>31,536</t>
  </si>
  <si>
    <t>345,417</t>
  </si>
  <si>
    <t>357,525</t>
  </si>
  <si>
    <t>2,117</t>
  </si>
  <si>
    <t>237,362</t>
  </si>
  <si>
    <t>107,800</t>
  </si>
  <si>
    <t>279,214</t>
  </si>
  <si>
    <t>66,976</t>
  </si>
  <si>
    <t>304,996</t>
  </si>
  <si>
    <t>9,708</t>
  </si>
  <si>
    <t>253,503</t>
  </si>
  <si>
    <t>49,310</t>
  </si>
  <si>
    <t>162,007</t>
  </si>
  <si>
    <t>108,246</t>
  </si>
  <si>
    <t>243,267</t>
  </si>
  <si>
    <t>26,767</t>
  </si>
  <si>
    <t>263,348</t>
  </si>
  <si>
    <t>3,614</t>
  </si>
  <si>
    <t>238,737</t>
  </si>
  <si>
    <t>10,215</t>
  </si>
  <si>
    <t>199,332</t>
  </si>
  <si>
    <t>23,264</t>
  </si>
  <si>
    <t>218,831</t>
  </si>
  <si>
    <t>13,652</t>
  </si>
  <si>
    <t>183,942</t>
  </si>
  <si>
    <t>45,191</t>
  </si>
  <si>
    <t>219,019</t>
  </si>
  <si>
    <t>6,443</t>
  </si>
  <si>
    <t>219,878</t>
  </si>
  <si>
    <t>3,321</t>
  </si>
  <si>
    <t>178,602</t>
  </si>
  <si>
    <t>27,029</t>
  </si>
  <si>
    <t>146,491</t>
  </si>
  <si>
    <t>52,158</t>
  </si>
  <si>
    <t>147,744</t>
  </si>
  <si>
    <t>38,831</t>
  </si>
  <si>
    <t>140,180</t>
  </si>
  <si>
    <t>47,001</t>
  </si>
  <si>
    <t>177,550</t>
  </si>
  <si>
    <t>13,547</t>
  </si>
  <si>
    <t>146,448</t>
  </si>
  <si>
    <t>40,342</t>
  </si>
  <si>
    <t>23,364</t>
  </si>
  <si>
    <t>158,045</t>
  </si>
  <si>
    <t>132,706</t>
  </si>
  <si>
    <t>42,814</t>
  </si>
  <si>
    <t>114,925</t>
  </si>
  <si>
    <t>57,334</t>
  </si>
  <si>
    <t>157,597</t>
  </si>
  <si>
    <t>13,842</t>
  </si>
  <si>
    <t>154,259</t>
  </si>
  <si>
    <t>8,422</t>
  </si>
  <si>
    <t>125,603</t>
  </si>
  <si>
    <t>26,007</t>
  </si>
  <si>
    <t>153,307</t>
  </si>
  <si>
    <t>6,108</t>
  </si>
  <si>
    <t>133,428</t>
  </si>
  <si>
    <t>19,015</t>
  </si>
  <si>
    <t>145,831</t>
  </si>
  <si>
    <t>6,139</t>
  </si>
  <si>
    <t>143,611</t>
  </si>
  <si>
    <t>9,177</t>
  </si>
  <si>
    <t>137,092</t>
  </si>
  <si>
    <t>10,444</t>
  </si>
  <si>
    <t>139,168</t>
  </si>
  <si>
    <t>6,275</t>
  </si>
  <si>
    <t>144,619</t>
  </si>
  <si>
    <t>3,654</t>
  </si>
  <si>
    <t>60,392</t>
  </si>
  <si>
    <t>74,230</t>
  </si>
  <si>
    <t>120,543</t>
  </si>
  <si>
    <t>13,017</t>
  </si>
  <si>
    <t>118,513</t>
  </si>
  <si>
    <t>12,308</t>
  </si>
  <si>
    <t>124,730</t>
  </si>
  <si>
    <t>6,239</t>
  </si>
  <si>
    <t>101,599</t>
  </si>
  <si>
    <t>22,186</t>
  </si>
  <si>
    <t>6,734</t>
  </si>
  <si>
    <t>90,691</t>
  </si>
  <si>
    <t>24,174</t>
  </si>
  <si>
    <t>94,130</t>
  </si>
  <si>
    <t>22,518</t>
  </si>
  <si>
    <t>90,952</t>
  </si>
  <si>
    <t>19,851</t>
  </si>
  <si>
    <t>71,552</t>
  </si>
  <si>
    <t>30,716</t>
  </si>
  <si>
    <t>82,866</t>
  </si>
  <si>
    <t>15,163</t>
  </si>
  <si>
    <t>95,902</t>
  </si>
  <si>
    <t>2,942</t>
  </si>
  <si>
    <t>76,045</t>
  </si>
  <si>
    <t>11,311</t>
  </si>
  <si>
    <t>82,495</t>
  </si>
  <si>
    <t>1,674</t>
  </si>
  <si>
    <t>79,664</t>
  </si>
  <si>
    <t>2,643</t>
  </si>
  <si>
    <t>76,752</t>
  </si>
  <si>
    <t>900</t>
  </si>
  <si>
    <t>61,415</t>
  </si>
  <si>
    <t>11,519</t>
  </si>
  <si>
    <t>42,895</t>
  </si>
  <si>
    <t>26,457</t>
  </si>
  <si>
    <t>49,835</t>
  </si>
  <si>
    <t>10,186</t>
  </si>
  <si>
    <t>46,981</t>
  </si>
  <si>
    <t>11,529</t>
  </si>
  <si>
    <t>56,706</t>
  </si>
  <si>
    <t>2,413</t>
  </si>
  <si>
    <t>58,983</t>
  </si>
  <si>
    <t>238</t>
  </si>
  <si>
    <t>48,571</t>
  </si>
  <si>
    <t>8,146</t>
  </si>
  <si>
    <t>48,617</t>
  </si>
  <si>
    <t>7,968</t>
  </si>
  <si>
    <t>46,912</t>
  </si>
  <si>
    <t>5,274</t>
  </si>
  <si>
    <t>46,370</t>
  </si>
  <si>
    <t>4,762</t>
  </si>
  <si>
    <t>Oceania</t>
  </si>
  <si>
    <t>33,888</t>
  </si>
  <si>
    <t>14,885</t>
  </si>
  <si>
    <t>46,656</t>
  </si>
  <si>
    <t>2,220</t>
  </si>
  <si>
    <t>32,667</t>
  </si>
  <si>
    <t>10,056</t>
  </si>
  <si>
    <t>31,000</t>
  </si>
  <si>
    <t>10,271</t>
  </si>
  <si>
    <t>29,167</t>
  </si>
  <si>
    <t>10,172</t>
  </si>
  <si>
    <t>13,699</t>
  </si>
  <si>
    <t>24,919</t>
  </si>
  <si>
    <t>27,715</t>
  </si>
  <si>
    <t>8,091</t>
  </si>
  <si>
    <t>29,571</t>
  </si>
  <si>
    <t>1,966</t>
  </si>
  <si>
    <t>19,858</t>
  </si>
  <si>
    <t>10,700</t>
  </si>
  <si>
    <t>21,080</t>
  </si>
  <si>
    <t>8,481</t>
  </si>
  <si>
    <t>2,057</t>
  </si>
  <si>
    <t>27,522</t>
  </si>
  <si>
    <t>25,961</t>
  </si>
  <si>
    <t>1,885</t>
  </si>
  <si>
    <t>26,861</t>
  </si>
  <si>
    <t>694</t>
  </si>
  <si>
    <t>24,356</t>
  </si>
  <si>
    <t>1,816</t>
  </si>
  <si>
    <t>15,688</t>
  </si>
  <si>
    <t>8,988</t>
  </si>
  <si>
    <t>20,089</t>
  </si>
  <si>
    <t>3,559</t>
  </si>
  <si>
    <t>14,875</t>
  </si>
  <si>
    <t>6,075</t>
  </si>
  <si>
    <t>15,311</t>
  </si>
  <si>
    <t>4,561</t>
  </si>
  <si>
    <t>15,911</t>
  </si>
  <si>
    <t>3,638</t>
  </si>
  <si>
    <t>17,223</t>
  </si>
  <si>
    <t>1,594</t>
  </si>
  <si>
    <t>17,609</t>
  </si>
  <si>
    <t>419</t>
  </si>
  <si>
    <t>4,842</t>
  </si>
  <si>
    <t>12,882</t>
  </si>
  <si>
    <t>6,408</t>
  </si>
  <si>
    <t>10,512</t>
  </si>
  <si>
    <t>13,435</t>
  </si>
  <si>
    <t>2,740</t>
  </si>
  <si>
    <t>15,047</t>
  </si>
  <si>
    <t>862</t>
  </si>
  <si>
    <t>9,995</t>
  </si>
  <si>
    <t>5,489</t>
  </si>
  <si>
    <t>13,731</t>
  </si>
  <si>
    <t>1,049</t>
  </si>
  <si>
    <t>11,833</t>
  </si>
  <si>
    <t>2,493</t>
  </si>
  <si>
    <t>13,566</t>
  </si>
  <si>
    <t>615</t>
  </si>
  <si>
    <t>8,962</t>
  </si>
  <si>
    <t>4,799</t>
  </si>
  <si>
    <t>6,918</t>
  </si>
  <si>
    <t>5,688</t>
  </si>
  <si>
    <t>12,590</t>
  </si>
  <si>
    <t>669</t>
  </si>
  <si>
    <t>Tajikistan</t>
  </si>
  <si>
    <t>13,218</t>
  </si>
  <si>
    <t>0</t>
  </si>
  <si>
    <t>10,224</t>
  </si>
  <si>
    <t>2,809</t>
  </si>
  <si>
    <t>8,184</t>
  </si>
  <si>
    <t>4,094</t>
  </si>
  <si>
    <t>11,009</t>
  </si>
  <si>
    <t>401</t>
  </si>
  <si>
    <t>8,979</t>
  </si>
  <si>
    <t>1,813</t>
  </si>
  <si>
    <t>9,902</t>
  </si>
  <si>
    <t>309</t>
  </si>
  <si>
    <t>8,948</t>
  </si>
  <si>
    <t>813</t>
  </si>
  <si>
    <t>7,883</t>
  </si>
  <si>
    <t>1,867</t>
  </si>
  <si>
    <t>9,261</t>
  </si>
  <si>
    <t>395</t>
  </si>
  <si>
    <t>8,537</t>
  </si>
  <si>
    <t>786</t>
  </si>
  <si>
    <t>2,242</t>
  </si>
  <si>
    <t>6,584</t>
  </si>
  <si>
    <t>6,720</t>
  </si>
  <si>
    <t>1,206</t>
  </si>
  <si>
    <t>7,112</t>
  </si>
  <si>
    <t>685</t>
  </si>
  <si>
    <t>5,683</t>
  </si>
  <si>
    <t>1,933</t>
  </si>
  <si>
    <t>5,846</t>
  </si>
  <si>
    <t>1,831</t>
  </si>
  <si>
    <t>Lesotho</t>
  </si>
  <si>
    <t>1,993</t>
  </si>
  <si>
    <t>5,449</t>
  </si>
  <si>
    <t>6,991</t>
  </si>
  <si>
    <t>332</t>
  </si>
  <si>
    <t>2,964</t>
  </si>
  <si>
    <t>4,228</t>
  </si>
  <si>
    <t>6,328</t>
  </si>
  <si>
    <t>645</t>
  </si>
  <si>
    <t>6,098</t>
  </si>
  <si>
    <t>502</t>
  </si>
  <si>
    <t>98</t>
  </si>
  <si>
    <t>6,185</t>
  </si>
  <si>
    <t>4,225</t>
  </si>
  <si>
    <t>1,811</t>
  </si>
  <si>
    <t>5,868</t>
  </si>
  <si>
    <t>84</t>
  </si>
  <si>
    <t>5,837</t>
  </si>
  <si>
    <t>19</t>
  </si>
  <si>
    <t>5,197</t>
  </si>
  <si>
    <t>118</t>
  </si>
  <si>
    <t>4,885</t>
  </si>
  <si>
    <t>26</t>
  </si>
  <si>
    <t>3,666</t>
  </si>
  <si>
    <t>948</t>
  </si>
  <si>
    <t>3,927</t>
  </si>
  <si>
    <t>544</t>
  </si>
  <si>
    <t>4,416</t>
  </si>
  <si>
    <t>107</t>
  </si>
  <si>
    <t>3,403</t>
  </si>
  <si>
    <t>755</t>
  </si>
  <si>
    <t>3,703</t>
  </si>
  <si>
    <t>127</t>
  </si>
  <si>
    <t>3,097</t>
  </si>
  <si>
    <t>749</t>
  </si>
  <si>
    <t>South Sudan</t>
  </si>
  <si>
    <t>3,542</t>
  </si>
  <si>
    <t>182</t>
  </si>
  <si>
    <t>3,317</t>
  </si>
  <si>
    <t>278</t>
  </si>
  <si>
    <t>3,148</t>
  </si>
  <si>
    <t>188</t>
  </si>
  <si>
    <t>2,222</t>
  </si>
  <si>
    <t>767</t>
  </si>
  <si>
    <t>2,166</t>
  </si>
  <si>
    <t>850</t>
  </si>
  <si>
    <t>2,596</t>
  </si>
  <si>
    <t>200</t>
  </si>
  <si>
    <t>2,405</t>
  </si>
  <si>
    <t>60</t>
  </si>
  <si>
    <t>2,322</t>
  </si>
  <si>
    <t>58</t>
  </si>
  <si>
    <t>2,178</t>
  </si>
  <si>
    <t>73</t>
  </si>
  <si>
    <t>Comoros</t>
  </si>
  <si>
    <t>1,298</t>
  </si>
  <si>
    <t>799</t>
  </si>
  <si>
    <t>Yemen</t>
  </si>
  <si>
    <t>1,423</t>
  </si>
  <si>
    <t>81</t>
  </si>
  <si>
    <t>1,304</t>
  </si>
  <si>
    <t>630</t>
  </si>
  <si>
    <t>1,714</t>
  </si>
  <si>
    <t>114</t>
  </si>
  <si>
    <t>1,564</t>
  </si>
  <si>
    <t>133</t>
  </si>
  <si>
    <t>1,097</t>
  </si>
  <si>
    <t>493</t>
  </si>
  <si>
    <t>1,411</t>
  </si>
  <si>
    <t>102</t>
  </si>
  <si>
    <t>773</t>
  </si>
  <si>
    <t>605</t>
  </si>
  <si>
    <t>1,078</t>
  </si>
  <si>
    <t>224</t>
  </si>
  <si>
    <t>954</t>
  </si>
  <si>
    <t>231</t>
  </si>
  <si>
    <t>Sao Tome and Principe</t>
  </si>
  <si>
    <t>996</t>
  </si>
  <si>
    <t>169</t>
  </si>
  <si>
    <t>654</t>
  </si>
  <si>
    <t>1,006</t>
  </si>
  <si>
    <t>128</t>
  </si>
  <si>
    <t>681</t>
  </si>
  <si>
    <t>288</t>
  </si>
  <si>
    <t>777</t>
  </si>
  <si>
    <t>97</t>
  </si>
  <si>
    <t>679</t>
  </si>
  <si>
    <t>171</t>
  </si>
  <si>
    <t>790</t>
  </si>
  <si>
    <t>36</t>
  </si>
  <si>
    <t>412</t>
  </si>
  <si>
    <t>333</t>
  </si>
  <si>
    <t/>
  </si>
  <si>
    <t>706</t>
  </si>
  <si>
    <t>699</t>
  </si>
  <si>
    <t>126</t>
  </si>
  <si>
    <t>562</t>
  </si>
  <si>
    <t>625</t>
  </si>
  <si>
    <t>47</t>
  </si>
  <si>
    <t>644</t>
  </si>
  <si>
    <t>7</t>
  </si>
  <si>
    <t>518</t>
  </si>
  <si>
    <t>28</t>
  </si>
  <si>
    <t>183</t>
  </si>
  <si>
    <t>305</t>
  </si>
  <si>
    <t>399</t>
  </si>
  <si>
    <t>57</t>
  </si>
  <si>
    <t>357</t>
  </si>
  <si>
    <t>50</t>
  </si>
  <si>
    <t>346</t>
  </si>
  <si>
    <t>34</t>
  </si>
  <si>
    <t>244</t>
  </si>
  <si>
    <t>113</t>
  </si>
  <si>
    <t>204</t>
  </si>
  <si>
    <t>95</t>
  </si>
  <si>
    <t>162</t>
  </si>
  <si>
    <t>27</t>
  </si>
  <si>
    <t>3</t>
  </si>
  <si>
    <t>129</t>
  </si>
  <si>
    <t>9</t>
  </si>
  <si>
    <t>18</t>
  </si>
  <si>
    <t>105</t>
  </si>
  <si>
    <t>8</t>
  </si>
  <si>
    <t>53</t>
  </si>
  <si>
    <t>49</t>
  </si>
  <si>
    <t>4</t>
  </si>
  <si>
    <t>46</t>
  </si>
  <si>
    <t>1</t>
  </si>
  <si>
    <t>43</t>
  </si>
  <si>
    <t>41</t>
  </si>
  <si>
    <t>Falkland Islands</t>
  </si>
  <si>
    <t>29</t>
  </si>
  <si>
    <t>6</t>
  </si>
  <si>
    <t>33</t>
  </si>
  <si>
    <t>2</t>
  </si>
  <si>
    <t>30</t>
  </si>
  <si>
    <t>15</t>
  </si>
  <si>
    <t>12</t>
  </si>
  <si>
    <t>Solomon Islands</t>
  </si>
  <si>
    <t>10</t>
  </si>
  <si>
    <t>Saint Pierre Miquelon</t>
  </si>
  <si>
    <t>16</t>
  </si>
  <si>
    <t>Western Sahara</t>
  </si>
  <si>
    <t>Marshall Islands</t>
  </si>
  <si>
    <t>Wallis and Futuna</t>
  </si>
  <si>
    <t>Samoa</t>
  </si>
  <si>
    <t>Micronesia</t>
  </si>
  <si>
    <t>Vanuatu</t>
  </si>
  <si>
    <t>Per /1M</t>
  </si>
  <si>
    <t>Deaths/M</t>
  </si>
  <si>
    <t>GDP Per Capita</t>
  </si>
  <si>
    <t>333,38</t>
  </si>
  <si>
    <t>279,95</t>
  </si>
  <si>
    <t>no data</t>
  </si>
  <si>
    <t>NA</t>
  </si>
  <si>
    <t>Tests/1 million</t>
  </si>
  <si>
    <t>Cases Per /1M</t>
  </si>
  <si>
    <t>Countries</t>
  </si>
  <si>
    <t>Cases/ 1 million</t>
  </si>
  <si>
    <t>Deaths per 1 Million</t>
  </si>
  <si>
    <t>Unemployment Rates</t>
  </si>
  <si>
    <t>©IMF, 2020</t>
  </si>
  <si>
    <t>Other advanced economies</t>
  </si>
  <si>
    <t>Major advanced economies (G7)</t>
  </si>
  <si>
    <t>Euro area</t>
  </si>
  <si>
    <t>Advanced economies</t>
  </si>
  <si>
    <t>West Bank and Gaza</t>
  </si>
  <si>
    <t>United States</t>
  </si>
  <si>
    <t>United Kingdom</t>
  </si>
  <si>
    <t>Taiwan Province of China</t>
  </si>
  <si>
    <t>São Tomé and Príncipe</t>
  </si>
  <si>
    <t>Slovak Republic</t>
  </si>
  <si>
    <t>Russian Federation</t>
  </si>
  <si>
    <t>Puerto Rico</t>
  </si>
  <si>
    <t xml:space="preserve">North Macedonia </t>
  </si>
  <si>
    <t>Macao SAR</t>
  </si>
  <si>
    <t>Kyrgyz Republic</t>
  </si>
  <si>
    <t>Kosovo</t>
  </si>
  <si>
    <t>Korea, Republic of</t>
  </si>
  <si>
    <t>Hong Kong SAR</t>
  </si>
  <si>
    <t>Czech Republic</t>
  </si>
  <si>
    <t>China, People's Republic of</t>
  </si>
  <si>
    <t>Brunei Darussalam</t>
  </si>
  <si>
    <t>Bahamas, The</t>
  </si>
  <si>
    <t>Unemployment Difference</t>
  </si>
  <si>
    <t>Unemployment rate (Percent)</t>
  </si>
  <si>
    <t>Pop. Density</t>
  </si>
  <si>
    <t>GDP per Capita</t>
  </si>
  <si>
    <t>Tests per Million</t>
  </si>
  <si>
    <t>Mask Mandate</t>
  </si>
  <si>
    <t>Model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</si>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</sst>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#,##0.000"/>
    <numFmt numFmtId="165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Fill="0" applyProtection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 applyAlignment="1">
      <alignment horizontal="right"/>
    </xf>
    <xf numFmtId="0" fontId="0" fillId="2" borderId="1" xfId="0" applyFont="1" applyFill="1" applyBorder="1"/>
    <xf numFmtId="164" fontId="0" fillId="0" borderId="0" xfId="0" applyNumberFormat="1"/>
    <xf numFmtId="0" fontId="5" fillId="0" borderId="0" xfId="0" applyFont="1"/>
    <xf numFmtId="44" fontId="0" fillId="3" borderId="2" xfId="2" applyFont="1" applyFill="1" applyBorder="1"/>
    <xf numFmtId="44" fontId="0" fillId="0" borderId="2" xfId="2" applyFont="1" applyBorder="1"/>
    <xf numFmtId="44" fontId="5" fillId="3" borderId="2" xfId="2" applyFont="1" applyFill="1" applyBorder="1"/>
    <xf numFmtId="2" fontId="0" fillId="3" borderId="2" xfId="2" applyNumberFormat="1" applyFont="1" applyFill="1" applyBorder="1"/>
    <xf numFmtId="2" fontId="0" fillId="0" borderId="2" xfId="2" applyNumberFormat="1" applyFont="1" applyBorder="1"/>
    <xf numFmtId="2" fontId="5" fillId="3" borderId="2" xfId="2" applyNumberFormat="1" applyFont="1" applyFill="1" applyBorder="1"/>
    <xf numFmtId="2" fontId="0" fillId="3" borderId="4" xfId="2" applyNumberFormat="1" applyFont="1" applyFill="1" applyBorder="1"/>
    <xf numFmtId="0" fontId="0" fillId="2" borderId="3" xfId="0" applyFont="1" applyFill="1" applyBorder="1"/>
    <xf numFmtId="0" fontId="0" fillId="4" borderId="3" xfId="0" applyFill="1" applyBorder="1"/>
    <xf numFmtId="0" fontId="0" fillId="4" borderId="0" xfId="0" applyFill="1"/>
    <xf numFmtId="165" fontId="0" fillId="4" borderId="5" xfId="0" applyNumberFormat="1" applyFill="1" applyBorder="1"/>
    <xf numFmtId="0" fontId="0" fillId="5" borderId="0" xfId="0" applyFill="1"/>
    <xf numFmtId="0" fontId="0" fillId="2" borderId="6" xfId="0" applyFont="1" applyFill="1" applyBorder="1"/>
    <xf numFmtId="2" fontId="0" fillId="0" borderId="0" xfId="0" applyNumberFormat="1"/>
    <xf numFmtId="0" fontId="6" fillId="0" borderId="0" xfId="3" applyFill="1" applyProtection="1"/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/>
    </xf>
    <xf numFmtId="1" fontId="0" fillId="0" borderId="0" xfId="0" applyNumberFormat="1"/>
  </cellXfs>
  <cellStyles count="4">
    <cellStyle name="Currency" xfId="2" builtinId="4"/>
    <cellStyle name="Hyperlink" xfId="1" builtinId="8"/>
    <cellStyle name="Normal" xfId="0" builtinId="0"/>
    <cellStyle name="Normal 2" xfId="3" xr:uid="{9633C15A-00CA-4F95-B0FF-2F847B123797}"/>
  </cellStyles>
  <dxfs count="1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Simple" defaultPivotStyle="PivotStyleLight16">
    <tableStyle name="Simple" pivot="0" count="3" xr9:uid="{00000000-0011-0000-FFFF-FFFF00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(Reorder!$C$5,Reorder!$I$5)</c:f>
              <c:numCache>
                <c:formatCode>#,##0.000</c:formatCode>
                <c:ptCount val="2"/>
                <c:pt idx="0" formatCode="#,##0">
                  <c:v>54559</c:v>
                </c:pt>
                <c:pt idx="1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6-4B20-90B7-ADC992F6C8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(Reorder!$C$6,Reorder!$I$6)</c:f>
              <c:numCache>
                <c:formatCode>#,##0.000</c:formatCode>
                <c:ptCount val="2"/>
                <c:pt idx="0" formatCode="#,##0">
                  <c:v>70655</c:v>
                </c:pt>
                <c:pt idx="1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F-CB56-4B20-90B7-ADC992F6C81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(Reorder!$C$7,Reorder!$I$7)</c:f>
              <c:numCache>
                <c:formatCode>#,##0.000</c:formatCode>
                <c:ptCount val="2"/>
                <c:pt idx="0" formatCode="#,##0">
                  <c:v>105124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0-CB56-4B20-90B7-ADC992F6C81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(Reorder!$C$8,Reorder!$I$8)</c:f>
              <c:numCache>
                <c:formatCode>#,##0.000</c:formatCode>
                <c:ptCount val="2"/>
                <c:pt idx="0" formatCode="#,##0">
                  <c:v>9416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1-CB56-4B20-90B7-ADC992F6C81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(Reorder!$C$9,Reorder!$I$9)</c:f>
              <c:numCache>
                <c:formatCode>#,##0.000</c:formatCode>
                <c:ptCount val="2"/>
                <c:pt idx="0" formatCode="#,##0">
                  <c:v>19269</c:v>
                </c:pt>
                <c:pt idx="1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2-CB56-4B20-90B7-ADC992F6C81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(Reorder!$C$10,Reorder!$I$10)</c:f>
            </c:numRef>
          </c:yVal>
          <c:smooth val="0"/>
          <c:extLst>
            <c:ext xmlns:c16="http://schemas.microsoft.com/office/drawing/2014/chart" uri="{C3380CC4-5D6E-409C-BE32-E72D297353CC}">
              <c16:uniqueId val="{000001A3-CB56-4B20-90B7-ADC992F6C81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(Reorder!$C$11,Reorder!$I$11)</c:f>
              <c:numCache>
                <c:formatCode>#,##0.000</c:formatCode>
                <c:ptCount val="2"/>
                <c:pt idx="0" formatCode="#,##0">
                  <c:v>195</c:v>
                </c:pt>
                <c:pt idx="1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4-CB56-4B20-90B7-ADC992F6C81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(Reorder!$C$12,Reorder!$I$12)</c:f>
              <c:numCache>
                <c:formatCode>#,##0.000</c:formatCode>
                <c:ptCount val="2"/>
                <c:pt idx="0" formatCode="#,##0">
                  <c:v>1853830</c:v>
                </c:pt>
                <c:pt idx="1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5-CB56-4B20-90B7-ADC992F6C81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(Reorder!$C$13,Reorder!$I$13)</c:f>
              <c:numCache>
                <c:formatCode>#,##0.000</c:formatCode>
                <c:ptCount val="2"/>
                <c:pt idx="0" formatCode="#,##0">
                  <c:v>165711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6-CB56-4B20-90B7-ADC992F6C81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(Reorder!$C$14,Reorder!$I$14)</c:f>
            </c:numRef>
          </c:yVal>
          <c:smooth val="0"/>
          <c:extLst>
            <c:ext xmlns:c16="http://schemas.microsoft.com/office/drawing/2014/chart" uri="{C3380CC4-5D6E-409C-BE32-E72D297353CC}">
              <c16:uniqueId val="{000001A7-CB56-4B20-90B7-ADC992F6C81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(Reorder!$C$15,Reorder!$I$15)</c:f>
              <c:numCache>
                <c:formatCode>#,##0.000</c:formatCode>
                <c:ptCount val="2"/>
                <c:pt idx="0" formatCode="#,##0">
                  <c:v>28755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8-CB56-4B20-90B7-ADC992F6C81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(Reorder!$C$16,Reorder!$I$16)</c:f>
              <c:numCache>
                <c:formatCode>#,##0.000</c:formatCode>
                <c:ptCount val="2"/>
                <c:pt idx="0" formatCode="#,##0">
                  <c:v>401886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9-CB56-4B20-90B7-ADC992F6C81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(Reorder!$C$17,Reorder!$I$17)</c:f>
              <c:numCache>
                <c:formatCode>#,##0.000</c:formatCode>
                <c:ptCount val="2"/>
                <c:pt idx="0" formatCode="#,##0">
                  <c:v>228526</c:v>
                </c:pt>
                <c:pt idx="1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A-CB56-4B20-90B7-ADC992F6C81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(Reorder!$C$18,Reorder!$I$18)</c:f>
              <c:numCache>
                <c:formatCode>#,##0.000</c:formatCode>
                <c:ptCount val="2"/>
                <c:pt idx="0" formatCode="#,##0">
                  <c:v>8101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B-CB56-4B20-90B7-ADC992F6C81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(Reorder!$C$19,Reorder!$I$19)</c:f>
              <c:numCache>
                <c:formatCode>#,##0.000</c:formatCode>
                <c:ptCount val="2"/>
                <c:pt idx="0" formatCode="#,##0">
                  <c:v>99210</c:v>
                </c:pt>
                <c:pt idx="1">
                  <c:v>0.83799999999999997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C-CB56-4B20-90B7-ADC992F6C81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(Reorder!$C$20,Reorder!$I$20)</c:f>
              <c:numCache>
                <c:formatCode>#,##0.000</c:formatCode>
                <c:ptCount val="2"/>
                <c:pt idx="0" formatCode="#,##0">
                  <c:v>530890</c:v>
                </c:pt>
                <c:pt idx="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D-CB56-4B20-90B7-ADC992F6C81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(Reorder!$C$21,Reorder!$I$21)</c:f>
              <c:numCache>
                <c:formatCode>#,##0.000</c:formatCode>
                <c:ptCount val="2"/>
                <c:pt idx="0" formatCode="#,##0">
                  <c:v>1156</c:v>
                </c:pt>
                <c:pt idx="1">
                  <c:v>0.81299999999999994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E-CB56-4B20-90B7-ADC992F6C81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(Reorder!$C$22,Reorder!$I$22)</c:f>
              <c:numCache>
                <c:formatCode>#,##0.000</c:formatCode>
                <c:ptCount val="2"/>
                <c:pt idx="0" formatCode="#,##0">
                  <c:v>234111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F-CB56-4B20-90B7-ADC992F6C81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(Reorder!$C$23,Reorder!$I$23)</c:f>
              <c:numCache>
                <c:formatCode>#,##0.000</c:formatCode>
                <c:ptCount val="2"/>
                <c:pt idx="0" formatCode="#,##0">
                  <c:v>686827</c:v>
                </c:pt>
                <c:pt idx="1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0-CB56-4B20-90B7-ADC992F6C81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(Reorder!$C$24,Reorder!$I$24)</c:f>
              <c:numCache>
                <c:formatCode>#,##0.000</c:formatCode>
                <c:ptCount val="2"/>
                <c:pt idx="0" formatCode="#,##0">
                  <c:v>11700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1-CB56-4B20-90B7-ADC992F6C81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(Reorder!$C$25,Reorder!$I$25)</c:f>
              <c:numCache>
                <c:formatCode>#,##0.000</c:formatCode>
                <c:ptCount val="2"/>
                <c:pt idx="0" formatCode="#,##0">
                  <c:v>3643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2-CB56-4B20-90B7-ADC992F6C81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(Reorder!$C$26,Reorder!$I$26)</c:f>
            </c:numRef>
          </c:yVal>
          <c:smooth val="0"/>
          <c:extLst>
            <c:ext xmlns:c16="http://schemas.microsoft.com/office/drawing/2014/chart" uri="{C3380CC4-5D6E-409C-BE32-E72D297353CC}">
              <c16:uniqueId val="{000001B3-CB56-4B20-90B7-ADC992F6C81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(Reorder!$C$27,Reorder!$I$27)</c:f>
              <c:numCache>
                <c:formatCode>#,##0.000</c:formatCode>
                <c:ptCount val="2"/>
                <c:pt idx="0" formatCode="#,##0">
                  <c:v>851</c:v>
                </c:pt>
                <c:pt idx="1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4-CB56-4B20-90B7-ADC992F6C81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(Reorder!$C$28,Reorder!$I$28)</c:f>
              <c:numCache>
                <c:formatCode>General</c:formatCode>
                <c:ptCount val="2"/>
                <c:pt idx="0" formatCode="#,##0">
                  <c:v>196393</c:v>
                </c:pt>
                <c:pt idx="1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5-CB56-4B20-90B7-ADC992F6C81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(Reorder!$C$29,Reorder!$I$29)</c:f>
              <c:numCache>
                <c:formatCode>#,##0.000</c:formatCode>
                <c:ptCount val="2"/>
                <c:pt idx="0" formatCode="#,##0">
                  <c:v>119420</c:v>
                </c:pt>
                <c:pt idx="1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6-CB56-4B20-90B7-ADC992F6C81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(Reorder!$C$30,Reorder!$I$30)</c:f>
              <c:numCache>
                <c:formatCode>#,##0.000</c:formatCode>
                <c:ptCount val="2"/>
                <c:pt idx="0" formatCode="#,##0">
                  <c:v>19654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7-CB56-4B20-90B7-ADC992F6C81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(Reorder!$C$31,Reorder!$I$31)</c:f>
              <c:numCache>
                <c:formatCode>#,##0.000</c:formatCode>
                <c:ptCount val="2"/>
                <c:pt idx="0" formatCode="#,##0">
                  <c:v>8755133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8-CB56-4B20-90B7-ADC992F6C81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(Reorder!$C$32,Reorder!$I$32)</c:f>
            </c:numRef>
          </c:yVal>
          <c:smooth val="0"/>
          <c:extLst>
            <c:ext xmlns:c16="http://schemas.microsoft.com/office/drawing/2014/chart" uri="{C3380CC4-5D6E-409C-BE32-E72D297353CC}">
              <c16:uniqueId val="{000001B9-CB56-4B20-90B7-ADC992F6C81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(Reorder!$C$33,Reorder!$I$33)</c:f>
              <c:numCache>
                <c:formatCode>General</c:formatCode>
                <c:ptCount val="2"/>
                <c:pt idx="0" formatCode="#,##0">
                  <c:v>175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A-CB56-4B20-90B7-ADC992F6C81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(Reorder!$C$34,Reorder!$I$34)</c:f>
              <c:numCache>
                <c:formatCode>#,##0.000</c:formatCode>
                <c:ptCount val="2"/>
                <c:pt idx="0" formatCode="#,##0">
                  <c:v>214430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B-CB56-4B20-90B7-ADC992F6C81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(Reorder!$C$35,Reorder!$I$35)</c:f>
              <c:numCache>
                <c:formatCode>#,##0.000</c:formatCode>
                <c:ptCount val="2"/>
                <c:pt idx="0" formatCode="#,##0">
                  <c:v>9857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C-CB56-4B20-90B7-ADC992F6C81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(Reorder!$C$36,Reorder!$I$36)</c:f>
              <c:numCache>
                <c:formatCode>#,##0.000</c:formatCode>
                <c:ptCount val="2"/>
                <c:pt idx="0" formatCode="#,##0">
                  <c:v>1380</c:v>
                </c:pt>
                <c:pt idx="1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D-CB56-4B20-90B7-ADC992F6C81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(Reorder!$C$37,Reorder!$I$37)</c:f>
              <c:numCache>
                <c:formatCode>#,##0.000</c:formatCode>
                <c:ptCount val="2"/>
                <c:pt idx="0" formatCode="#,##0">
                  <c:v>13381</c:v>
                </c:pt>
                <c:pt idx="1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E-CB56-4B20-90B7-ADC992F6C81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(Reorder!$C$38,Reorder!$I$38)</c:f>
              <c:numCache>
                <c:formatCode>#,##0.000</c:formatCode>
                <c:ptCount val="2"/>
                <c:pt idx="0" formatCode="#,##0">
                  <c:v>456</c:v>
                </c:pt>
                <c:pt idx="1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F-CB56-4B20-90B7-ADC992F6C81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(Reorder!$C$39,Reorder!$I$39)</c:f>
              <c:numCache>
                <c:formatCode>#,##0.000</c:formatCode>
                <c:ptCount val="2"/>
                <c:pt idx="0" formatCode="#,##0">
                  <c:v>28010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0-CB56-4B20-90B7-ADC992F6C81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(Reorder!$C$40,Reorder!$I$40)</c:f>
              <c:numCache>
                <c:formatCode>#,##0.000</c:formatCode>
                <c:ptCount val="2"/>
                <c:pt idx="0" formatCode="#,##0">
                  <c:v>737407</c:v>
                </c:pt>
                <c:pt idx="1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1-CB56-4B20-90B7-ADC992F6C81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(Reorder!$C$41,Reorder!$I$41)</c:f>
              <c:numCache>
                <c:formatCode>#,##0.000</c:formatCode>
                <c:ptCount val="2"/>
                <c:pt idx="0" formatCode="#,##0">
                  <c:v>4974</c:v>
                </c:pt>
                <c:pt idx="1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2-CB56-4B20-90B7-ADC992F6C81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(Reorder!$C$42,Reorder!$I$42)</c:f>
            </c:numRef>
          </c:yVal>
          <c:smooth val="0"/>
          <c:extLst>
            <c:ext xmlns:c16="http://schemas.microsoft.com/office/drawing/2014/chart" uri="{C3380CC4-5D6E-409C-BE32-E72D297353CC}">
              <c16:uniqueId val="{000001C3-CB56-4B20-90B7-ADC992F6C81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(Reorder!$C$43,Reorder!$I$43)</c:f>
            </c:numRef>
          </c:yVal>
          <c:smooth val="0"/>
          <c:extLst>
            <c:ext xmlns:c16="http://schemas.microsoft.com/office/drawing/2014/chart" uri="{C3380CC4-5D6E-409C-BE32-E72D297353CC}">
              <c16:uniqueId val="{000001C4-CB56-4B20-90B7-ADC992F6C81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(Reorder!$C$44,Reorder!$I$44)</c:f>
              <c:numCache>
                <c:formatCode>#,##0.000</c:formatCode>
                <c:ptCount val="2"/>
                <c:pt idx="0" formatCode="#,##0">
                  <c:v>3104</c:v>
                </c:pt>
                <c:pt idx="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5-CB56-4B20-90B7-ADC992F6C81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(Reorder!$C$45,Reorder!$I$45)</c:f>
            </c:numRef>
          </c:yVal>
          <c:smooth val="0"/>
          <c:extLst>
            <c:ext xmlns:c16="http://schemas.microsoft.com/office/drawing/2014/chart" uri="{C3380CC4-5D6E-409C-BE32-E72D297353CC}">
              <c16:uniqueId val="{000001C6-CB56-4B20-90B7-ADC992F6C81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(Reorder!$C$46,Reorder!$I$46)</c:f>
              <c:numCache>
                <c:formatCode>#,##0.000</c:formatCode>
                <c:ptCount val="2"/>
                <c:pt idx="0" formatCode="#,##0">
                  <c:v>690066</c:v>
                </c:pt>
                <c:pt idx="1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7-CB56-4B20-90B7-ADC992F6C81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(Reorder!$C$47,Reorder!$I$47)</c:f>
              <c:numCache>
                <c:formatCode>#,##0.000</c:formatCode>
                <c:ptCount val="2"/>
                <c:pt idx="0" formatCode="#,##0">
                  <c:v>88804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8-CB56-4B20-90B7-ADC992F6C81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(Reorder!$C$48,Reorder!$I$48)</c:f>
              <c:numCache>
                <c:formatCode>#,##0.000</c:formatCode>
                <c:ptCount val="2"/>
                <c:pt idx="0" formatCode="#,##0">
                  <c:v>1987418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9-CB56-4B20-90B7-ADC992F6C81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(Reorder!$C$49,Reorder!$I$49)</c:f>
              <c:numCache>
                <c:formatCode>#,##0.000</c:formatCode>
                <c:ptCount val="2"/>
                <c:pt idx="0" formatCode="#,##0">
                  <c:v>7794</c:v>
                </c:pt>
                <c:pt idx="1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A-CB56-4B20-90B7-ADC992F6C81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(Reorder!$C$50,Reorder!$I$50)</c:f>
              <c:numCache>
                <c:formatCode>#,##0.000</c:formatCode>
                <c:ptCount val="2"/>
                <c:pt idx="0" formatCode="#,##0">
                  <c:v>189308</c:v>
                </c:pt>
                <c:pt idx="1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B-CB56-4B20-90B7-ADC992F6C81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(Reorder!$C$51,Reorder!$I$51)</c:f>
              <c:numCache>
                <c:formatCode>#,##0.000</c:formatCode>
                <c:ptCount val="2"/>
                <c:pt idx="0" formatCode="#,##0">
                  <c:v>227969</c:v>
                </c:pt>
                <c:pt idx="1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C-CB56-4B20-90B7-ADC992F6C81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(Reorder!$C$52,Reorder!$I$52)</c:f>
              <c:numCache>
                <c:formatCode>#,##0.000</c:formatCode>
                <c:ptCount val="2"/>
                <c:pt idx="0" formatCode="#,##0">
                  <c:v>20060</c:v>
                </c:pt>
                <c:pt idx="1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D-CB56-4B20-90B7-ADC992F6C81D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(Reorder!$C$53,Reorder!$I$53)</c:f>
            </c:numRef>
          </c:yVal>
          <c:smooth val="0"/>
          <c:extLst>
            <c:ext xmlns:c16="http://schemas.microsoft.com/office/drawing/2014/chart" uri="{C3380CC4-5D6E-409C-BE32-E72D297353CC}">
              <c16:uniqueId val="{000001CE-CB56-4B20-90B7-ADC992F6C81D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(Reorder!$C$54,Reorder!$I$54)</c:f>
              <c:numCache>
                <c:formatCode>#,##0.000</c:formatCode>
                <c:ptCount val="2"/>
                <c:pt idx="0" formatCode="#,##0">
                  <c:v>29758</c:v>
                </c:pt>
                <c:pt idx="1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CF-CB56-4B20-90B7-ADC992F6C81D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(Reorder!$C$55,Reorder!$I$55)</c:f>
              <c:numCache>
                <c:formatCode>#,##0.000</c:formatCode>
                <c:ptCount val="2"/>
                <c:pt idx="0" formatCode="#,##0">
                  <c:v>924938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0-CB56-4B20-90B7-ADC992F6C81D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(Reorder!$C$56,Reorder!$I$56)</c:f>
              <c:numCache>
                <c:formatCode>#,##0.000</c:formatCode>
                <c:ptCount val="2"/>
                <c:pt idx="0" formatCode="#,##0">
                  <c:v>193038</c:v>
                </c:pt>
                <c:pt idx="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1-CB56-4B20-90B7-ADC992F6C81D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(Reorder!$C$57,Reorder!$I$57)</c:f>
            </c:numRef>
          </c:yVal>
          <c:smooth val="0"/>
          <c:extLst>
            <c:ext xmlns:c16="http://schemas.microsoft.com/office/drawing/2014/chart" uri="{C3380CC4-5D6E-409C-BE32-E72D297353CC}">
              <c16:uniqueId val="{000001D2-CB56-4B20-90B7-ADC992F6C81D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(Reorder!$C$58,Reorder!$I$58)</c:f>
              <c:numCache>
                <c:formatCode>#,##0.000</c:formatCode>
                <c:ptCount val="2"/>
                <c:pt idx="0" formatCode="#,##0">
                  <c:v>5917</c:v>
                </c:pt>
                <c:pt idx="1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3-CB56-4B20-90B7-ADC992F6C81D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(Reorder!$C$59,Reorder!$I$59)</c:f>
              <c:numCache>
                <c:formatCode>#,##0.000</c:formatCode>
                <c:ptCount val="2"/>
                <c:pt idx="0" formatCode="#,##0">
                  <c:v>113</c:v>
                </c:pt>
                <c:pt idx="1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4-CB56-4B20-90B7-ADC992F6C81D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(Reorder!$C$60,Reorder!$I$60)</c:f>
              <c:numCache>
                <c:formatCode>#,##0.000</c:formatCode>
                <c:ptCount val="2"/>
                <c:pt idx="0" formatCode="#,##0">
                  <c:v>201145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5-CB56-4B20-90B7-ADC992F6C81D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(Reorder!$C$61,Reorder!$I$61)</c:f>
              <c:numCache>
                <c:formatCode>#,##0.000</c:formatCode>
                <c:ptCount val="2"/>
                <c:pt idx="0" formatCode="#,##0">
                  <c:v>21597</c:v>
                </c:pt>
                <c:pt idx="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6-CB56-4B20-90B7-ADC992F6C81D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(Reorder!$C$62,Reorder!$I$62)</c:f>
              <c:numCache>
                <c:formatCode>#,##0.000</c:formatCode>
                <c:ptCount val="2"/>
                <c:pt idx="0" formatCode="#,##0">
                  <c:v>237158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7-CB56-4B20-90B7-ADC992F6C81D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(Reorder!$C$63,Reorder!$I$63)</c:f>
              <c:numCache>
                <c:formatCode>#,##0.000</c:formatCode>
                <c:ptCount val="2"/>
                <c:pt idx="0" formatCode="#,##0">
                  <c:v>160463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8-CB56-4B20-90B7-ADC992F6C81D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(Reorder!$C$64,Reorder!$I$64)</c:f>
              <c:numCache>
                <c:formatCode>#,##0.000</c:formatCode>
                <c:ptCount val="2"/>
                <c:pt idx="0" formatCode="#,##0">
                  <c:v>52672</c:v>
                </c:pt>
                <c:pt idx="1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9-CB56-4B20-90B7-ADC992F6C81D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(Reorder!$C$65,Reorder!$I$65)</c:f>
              <c:numCache>
                <c:formatCode>#,##0.000</c:formatCode>
                <c:ptCount val="2"/>
                <c:pt idx="0" formatCode="#,##0">
                  <c:v>5401</c:v>
                </c:pt>
                <c:pt idx="1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A-CB56-4B20-90B7-ADC992F6C81D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(Reorder!$C$66,Reorder!$I$66)</c:f>
              <c:numCache>
                <c:formatCode>#,##0.000</c:formatCode>
                <c:ptCount val="2"/>
                <c:pt idx="0" formatCode="#,##0">
                  <c:v>1940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B-CB56-4B20-90B7-ADC992F6C81D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(Reorder!$C$67,Reorder!$I$67)</c:f>
              <c:numCache>
                <c:formatCode>#,##0.000</c:formatCode>
                <c:ptCount val="2"/>
                <c:pt idx="0" formatCode="#,##0">
                  <c:v>39697</c:v>
                </c:pt>
                <c:pt idx="1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C-CB56-4B20-90B7-ADC992F6C81D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(Reorder!$C$68,Reorder!$I$68)</c:f>
              <c:numCache>
                <c:formatCode>#,##0.000</c:formatCode>
                <c:ptCount val="2"/>
                <c:pt idx="0" formatCode="#,##0">
                  <c:v>14219</c:v>
                </c:pt>
                <c:pt idx="1">
                  <c:v>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D-CB56-4B20-90B7-ADC992F6C81D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(Reorder!$C$69,Reorder!$I$69)</c:f>
              <c:numCache>
                <c:formatCode>#,##0.000</c:formatCode>
                <c:ptCount val="2"/>
                <c:pt idx="0" formatCode="#,##0">
                  <c:v>132881</c:v>
                </c:pt>
                <c:pt idx="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E-CB56-4B20-90B7-ADC992F6C81D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(Reorder!$C$70,Reorder!$I$70)</c:f>
            </c:numRef>
          </c:yVal>
          <c:smooth val="0"/>
          <c:extLst>
            <c:ext xmlns:c16="http://schemas.microsoft.com/office/drawing/2014/chart" uri="{C3380CC4-5D6E-409C-BE32-E72D297353CC}">
              <c16:uniqueId val="{000001DF-CB56-4B20-90B7-ADC992F6C81D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(Reorder!$C$71,Reorder!$I$71)</c:f>
              <c:numCache>
                <c:formatCode>#,##0.000</c:formatCode>
                <c:ptCount val="2"/>
                <c:pt idx="0" formatCode="#,##0">
                  <c:v>55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0-CB56-4B20-90B7-ADC992F6C81D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(Reorder!$C$72,Reorder!$I$72)</c:f>
              <c:numCache>
                <c:formatCode>#,##0.000</c:formatCode>
                <c:ptCount val="2"/>
                <c:pt idx="0" formatCode="#,##0">
                  <c:v>41915</c:v>
                </c:pt>
                <c:pt idx="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1-CB56-4B20-90B7-ADC992F6C81D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(Reorder!$C$73,Reorder!$I$73)</c:f>
              <c:numCache>
                <c:formatCode>#,##0.000</c:formatCode>
                <c:ptCount val="2"/>
                <c:pt idx="0" formatCode="#,##0">
                  <c:v>3011257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2-CB56-4B20-90B7-ADC992F6C81D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(Reorder!$C$74,Reorder!$I$74)</c:f>
            </c:numRef>
          </c:yVal>
          <c:smooth val="0"/>
          <c:extLst>
            <c:ext xmlns:c16="http://schemas.microsoft.com/office/drawing/2014/chart" uri="{C3380CC4-5D6E-409C-BE32-E72D297353CC}">
              <c16:uniqueId val="{000001E3-CB56-4B20-90B7-ADC992F6C81D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(Reorder!$C$75,Reorder!$I$75)</c:f>
            </c:numRef>
          </c:yVal>
          <c:smooth val="0"/>
          <c:extLst>
            <c:ext xmlns:c16="http://schemas.microsoft.com/office/drawing/2014/chart" uri="{C3380CC4-5D6E-409C-BE32-E72D297353CC}">
              <c16:uniqueId val="{000001E4-CB56-4B20-90B7-ADC992F6C81D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(Reorder!$C$76,Reorder!$I$76)</c:f>
              <c:numCache>
                <c:formatCode>#,##0.000</c:formatCode>
                <c:ptCount val="2"/>
                <c:pt idx="0" formatCode="#,##0">
                  <c:v>10278</c:v>
                </c:pt>
                <c:pt idx="1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5-CB56-4B20-90B7-ADC992F6C81D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(Reorder!$C$77,Reorder!$I$77)</c:f>
              <c:numCache>
                <c:formatCode>#,##0.000</c:formatCode>
                <c:ptCount val="2"/>
                <c:pt idx="0" formatCode="#,##0">
                  <c:v>3958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6-CB56-4B20-90B7-ADC992F6C81D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(Reorder!$C$78,Reorder!$I$78)</c:f>
              <c:numCache>
                <c:formatCode>#,##0.000</c:formatCode>
                <c:ptCount val="2"/>
                <c:pt idx="0" formatCode="#,##0">
                  <c:v>251974</c:v>
                </c:pt>
                <c:pt idx="1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7-CB56-4B20-90B7-ADC992F6C81D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(Reorder!$C$79,Reorder!$I$79)</c:f>
              <c:numCache>
                <c:formatCode>#,##0.000</c:formatCode>
                <c:ptCount val="2"/>
                <c:pt idx="0" formatCode="#,##0">
                  <c:v>2125261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8-CB56-4B20-90B7-ADC992F6C81D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(Reorder!$C$80,Reorder!$I$80)</c:f>
              <c:numCache>
                <c:formatCode>#,##0.000</c:formatCode>
                <c:ptCount val="2"/>
                <c:pt idx="0" formatCode="#,##0">
                  <c:v>59480</c:v>
                </c:pt>
                <c:pt idx="1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9-CB56-4B20-90B7-ADC992F6C81D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(Reorder!$C$81,Reorder!$I$81)</c:f>
            </c:numRef>
          </c:yVal>
          <c:smooth val="0"/>
          <c:extLst>
            <c:ext xmlns:c16="http://schemas.microsoft.com/office/drawing/2014/chart" uri="{C3380CC4-5D6E-409C-BE32-E72D297353CC}">
              <c16:uniqueId val="{000001EA-CB56-4B20-90B7-ADC992F6C81D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(Reorder!$C$82,Reorder!$I$82)</c:f>
              <c:numCache>
                <c:formatCode>#,##0.000</c:formatCode>
                <c:ptCount val="2"/>
                <c:pt idx="0" formatCode="#,##0">
                  <c:v>151041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B-CB56-4B20-90B7-ADC992F6C81D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(Reorder!$C$83,Reorder!$I$83)</c:f>
            </c:numRef>
          </c:yVal>
          <c:smooth val="0"/>
          <c:extLst>
            <c:ext xmlns:c16="http://schemas.microsoft.com/office/drawing/2014/chart" uri="{C3380CC4-5D6E-409C-BE32-E72D297353CC}">
              <c16:uniqueId val="{000001EC-CB56-4B20-90B7-ADC992F6C81D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(Reorder!$C$84,Reorder!$I$84)</c:f>
              <c:numCache>
                <c:formatCode>#,##0.000</c:formatCode>
                <c:ptCount val="2"/>
                <c:pt idx="0" formatCode="#,##0">
                  <c:v>139</c:v>
                </c:pt>
                <c:pt idx="1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D-CB56-4B20-90B7-ADC992F6C81D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(Reorder!$C$85,Reorder!$I$85)</c:f>
            </c:numRef>
          </c:yVal>
          <c:smooth val="0"/>
          <c:extLst>
            <c:ext xmlns:c16="http://schemas.microsoft.com/office/drawing/2014/chart" uri="{C3380CC4-5D6E-409C-BE32-E72D297353CC}">
              <c16:uniqueId val="{000001EE-CB56-4B20-90B7-ADC992F6C81D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(Reorder!$C$86,Reorder!$I$86)</c:f>
              <c:numCache>
                <c:formatCode>#,##0.000</c:formatCode>
                <c:ptCount val="2"/>
                <c:pt idx="0" formatCode="#,##0">
                  <c:v>152956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F-CB56-4B20-90B7-ADC992F6C81D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(Reorder!$C$87,Reorder!$I$87)</c:f>
              <c:numCache>
                <c:formatCode>#,##0.000</c:formatCode>
                <c:ptCount val="2"/>
                <c:pt idx="0" formatCode="#,##0">
                  <c:v>14262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0-CB56-4B20-90B7-ADC992F6C81D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(Reorder!$C$88,Reorder!$I$88)</c:f>
              <c:numCache>
                <c:formatCode>#,##0.000</c:formatCode>
                <c:ptCount val="2"/>
                <c:pt idx="0" formatCode="#,##0">
                  <c:v>2510</c:v>
                </c:pt>
                <c:pt idx="1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1-CB56-4B20-90B7-ADC992F6C81D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(Reorder!$C$89,Reorder!$I$89)</c:f>
              <c:numCache>
                <c:formatCode>#,##0.000</c:formatCode>
                <c:ptCount val="2"/>
                <c:pt idx="0" formatCode="#,##0">
                  <c:v>7143</c:v>
                </c:pt>
                <c:pt idx="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2-CB56-4B20-90B7-ADC992F6C81D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(Reorder!$C$90,Reorder!$I$90)</c:f>
              <c:numCache>
                <c:formatCode>#,##0.000</c:formatCode>
                <c:ptCount val="2"/>
                <c:pt idx="0" formatCode="#,##0">
                  <c:v>11035</c:v>
                </c:pt>
                <c:pt idx="1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3-CB56-4B20-90B7-ADC992F6C81D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(Reorder!$C$91,Reorder!$I$91)</c:f>
              <c:numCache>
                <c:formatCode>#,##0.000</c:formatCode>
                <c:ptCount val="2"/>
                <c:pt idx="0" formatCode="#,##0">
                  <c:v>138044</c:v>
                </c:pt>
                <c:pt idx="1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4-CB56-4B20-90B7-ADC992F6C81D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(Reorder!$C$92,Reorder!$I$92)</c:f>
              <c:numCache>
                <c:formatCode>#,##0.000</c:formatCode>
                <c:ptCount val="2"/>
                <c:pt idx="0" formatCode="#,##0">
                  <c:v>9929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5-CB56-4B20-90B7-ADC992F6C81D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(Reorder!$C$93,Reorder!$I$93)</c:f>
              <c:numCache>
                <c:formatCode>#,##0.000</c:formatCode>
                <c:ptCount val="2"/>
                <c:pt idx="0" formatCode="#,##0">
                  <c:v>356973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6-CB56-4B20-90B7-ADC992F6C81D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(Reorder!$C$94,Reorder!$I$94)</c:f>
              <c:numCache>
                <c:formatCode>#,##0.000</c:formatCode>
                <c:ptCount val="2"/>
                <c:pt idx="0" formatCode="#,##0">
                  <c:v>5981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7-CB56-4B20-90B7-ADC992F6C81D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(Reorder!$C$95,Reorder!$I$95)</c:f>
              <c:numCache>
                <c:formatCode>#,##0.000</c:formatCode>
                <c:ptCount val="2"/>
                <c:pt idx="0" formatCode="#,##0">
                  <c:v>10640544</c:v>
                </c:pt>
                <c:pt idx="1">
                  <c:v>0.64700000000000002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8-CB56-4B20-90B7-ADC992F6C81D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(Reorder!$C$96,Reorder!$I$96)</c:f>
              <c:numCache>
                <c:formatCode>#,##0.000</c:formatCode>
                <c:ptCount val="2"/>
                <c:pt idx="0" formatCode="#,##0">
                  <c:v>965283</c:v>
                </c:pt>
                <c:pt idx="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9-CB56-4B20-90B7-ADC992F6C81D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(Reorder!$C$97,Reorder!$I$97)</c:f>
              <c:numCache>
                <c:formatCode>#,##0.000</c:formatCode>
                <c:ptCount val="2"/>
                <c:pt idx="0" formatCode="#,##0">
                  <c:v>1360825</c:v>
                </c:pt>
                <c:pt idx="1">
                  <c:v>0.79700000000000004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A-CB56-4B20-90B7-ADC992F6C81D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(Reorder!$C$98,Reorder!$I$98)</c:f>
              <c:numCache>
                <c:formatCode>#,##0.000</c:formatCode>
                <c:ptCount val="2"/>
                <c:pt idx="0" formatCode="#,##0">
                  <c:v>612092</c:v>
                </c:pt>
                <c:pt idx="1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B-CB56-4B20-90B7-ADC992F6C81D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(Reorder!$C$99,Reorder!$I$99)</c:f>
              <c:numCache>
                <c:formatCode>#,##0.000</c:formatCode>
                <c:ptCount val="2"/>
                <c:pt idx="0" formatCode="#,##0">
                  <c:v>184279</c:v>
                </c:pt>
                <c:pt idx="1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C-CB56-4B20-90B7-ADC992F6C81D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(Reorder!$C$100,Reorder!$I$100)</c:f>
            </c:numRef>
          </c:yVal>
          <c:smooth val="0"/>
          <c:extLst>
            <c:ext xmlns:c16="http://schemas.microsoft.com/office/drawing/2014/chart" uri="{C3380CC4-5D6E-409C-BE32-E72D297353CC}">
              <c16:uniqueId val="{000001FD-CB56-4B20-90B7-ADC992F6C81D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(Reorder!$C$101,Reorder!$I$101)</c:f>
              <c:numCache>
                <c:formatCode>#,##0.000</c:formatCode>
                <c:ptCount val="2"/>
                <c:pt idx="0" formatCode="#,##0">
                  <c:v>589028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E-CB56-4B20-90B7-ADC992F6C81D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(Reorder!$C$102,Reorder!$I$102)</c:f>
              <c:numCache>
                <c:formatCode>#,##0.000</c:formatCode>
                <c:ptCount val="2"/>
                <c:pt idx="0" formatCode="#,##0">
                  <c:v>2441854</c:v>
                </c:pt>
                <c:pt idx="1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FF-CB56-4B20-90B7-ADC992F6C81D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(Reorder!$C$103,Reorder!$I$103)</c:f>
              <c:numCache>
                <c:formatCode>#,##0.000</c:formatCode>
                <c:ptCount val="2"/>
                <c:pt idx="0" formatCode="#,##0">
                  <c:v>26315</c:v>
                </c:pt>
                <c:pt idx="1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0-CB56-4B20-90B7-ADC992F6C81D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(Reorder!$C$104,Reorder!$I$104)</c:f>
              <c:numCache>
                <c:formatCode>#,##0.000</c:formatCode>
                <c:ptCount val="2"/>
                <c:pt idx="0" formatCode="#,##0">
                  <c:v>14658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1-CB56-4B20-90B7-ADC992F6C81D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(Reorder!$C$105,Reorder!$I$105)</c:f>
              <c:numCache>
                <c:formatCode>#,##0.000</c:formatCode>
                <c:ptCount val="2"/>
                <c:pt idx="0" formatCode="#,##0">
                  <c:v>351020</c:v>
                </c:pt>
                <c:pt idx="1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2-CB56-4B20-90B7-ADC992F6C81D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(Reorder!$C$106,Reorder!$I$106)</c:f>
              <c:numCache>
                <c:formatCode>#,##0.000</c:formatCode>
                <c:ptCount val="2"/>
                <c:pt idx="0" formatCode="#,##0">
                  <c:v>318911</c:v>
                </c:pt>
                <c:pt idx="1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3-CB56-4B20-90B7-ADC992F6C81D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(Reorder!$C$107,Reorder!$I$107)</c:f>
              <c:numCache>
                <c:formatCode>#,##0.000</c:formatCode>
                <c:ptCount val="2"/>
                <c:pt idx="0" formatCode="#,##0">
                  <c:v>173842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4-CB56-4B20-90B7-ADC992F6C81D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(Reorder!$C$108,Reorder!$I$108)</c:f>
              <c:numCache>
                <c:formatCode>#,##0.000</c:formatCode>
                <c:ptCount val="2"/>
                <c:pt idx="0" formatCode="#,##0">
                  <c:v>99769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5-CB56-4B20-90B7-ADC992F6C81D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(Reorder!$C$109,Reorder!$I$109)</c:f>
              <c:numCache>
                <c:formatCode>#,##0.000</c:formatCode>
                <c:ptCount val="2"/>
                <c:pt idx="0" formatCode="#,##0">
                  <c:v>160367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6-CB56-4B20-90B7-ADC992F6C81D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(Reorder!$C$110,Reorder!$I$110)</c:f>
              <c:numCache>
                <c:formatCode>#,##0.000</c:formatCode>
                <c:ptCount val="2"/>
                <c:pt idx="0" formatCode="#,##0">
                  <c:v>83703</c:v>
                </c:pt>
                <c:pt idx="1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7-CB56-4B20-90B7-ADC992F6C81D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(Reorder!$C$111,Reorder!$I$111)</c:f>
              <c:numCache>
                <c:formatCode>#,##0.000</c:formatCode>
                <c:ptCount val="2"/>
                <c:pt idx="0" formatCode="#,##0">
                  <c:v>41</c:v>
                </c:pt>
                <c:pt idx="1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8-CB56-4B20-90B7-ADC992F6C81D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(Reorder!$C$112,Reorder!$I$112)</c:f>
              <c:numCache>
                <c:formatCode>#,##0.000</c:formatCode>
                <c:ptCount val="2"/>
                <c:pt idx="0" formatCode="#,##0">
                  <c:v>59586</c:v>
                </c:pt>
                <c:pt idx="1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9-CB56-4B20-90B7-ADC992F6C81D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(Reorder!$C$113,Reorder!$I$113)</c:f>
              <c:numCache>
                <c:formatCode>#,##0.000</c:formatCode>
                <c:ptCount val="2"/>
                <c:pt idx="0" formatCode="#,##0">
                  <c:v>272461</c:v>
                </c:pt>
                <c:pt idx="1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A-CB56-4B20-90B7-ADC992F6C81D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(Reorder!$C$114,Reorder!$I$114)</c:f>
              <c:numCache>
                <c:formatCode>#,##0.000</c:formatCode>
                <c:ptCount val="2"/>
                <c:pt idx="0" formatCode="#,##0">
                  <c:v>1912</c:v>
                </c:pt>
                <c:pt idx="1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B-CB56-4B20-90B7-ADC992F6C81D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(Reorder!$C$115,Reorder!$I$115)</c:f>
              <c:numCache>
                <c:formatCode>#,##0.000</c:formatCode>
                <c:ptCount val="2"/>
                <c:pt idx="0" formatCode="#,##0">
                  <c:v>112540</c:v>
                </c:pt>
                <c:pt idx="1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C-CB56-4B20-90B7-ADC992F6C81D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(Reorder!$C$116,Reorder!$I$116)</c:f>
              <c:numCache>
                <c:formatCode>#,##0.000</c:formatCode>
                <c:ptCount val="2"/>
                <c:pt idx="0" formatCode="#,##0">
                  <c:v>2432</c:v>
                </c:pt>
                <c:pt idx="1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D-CB56-4B20-90B7-ADC992F6C81D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(Reorder!$C$117,Reorder!$I$117)</c:f>
              <c:numCache>
                <c:formatCode>#,##0.000</c:formatCode>
                <c:ptCount val="2"/>
                <c:pt idx="0" formatCode="#,##0">
                  <c:v>174850</c:v>
                </c:pt>
                <c:pt idx="1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E-CB56-4B20-90B7-ADC992F6C81D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(Reorder!$C$118,Reorder!$I$118)</c:f>
              <c:numCache>
                <c:formatCode>#,##0.000</c:formatCode>
                <c:ptCount val="2"/>
                <c:pt idx="0" formatCode="#,##0">
                  <c:v>49438</c:v>
                </c:pt>
                <c:pt idx="1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0F-CB56-4B20-90B7-ADC992F6C81D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(Reorder!$C$119,Reorder!$I$119)</c:f>
              <c:numCache>
                <c:formatCode>#,##0.000</c:formatCode>
                <c:ptCount val="2"/>
                <c:pt idx="0" formatCode="#,##0">
                  <c:v>47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0-CB56-4B20-90B7-ADC992F6C81D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(Reorder!$C$120,Reorder!$I$120)</c:f>
              <c:numCache>
                <c:formatCode>#,##0.000</c:formatCode>
                <c:ptCount val="2"/>
                <c:pt idx="0" formatCode="#,##0">
                  <c:v>18301</c:v>
                </c:pt>
                <c:pt idx="1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1-CB56-4B20-90B7-ADC992F6C81D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(Reorder!$C$121,Reorder!$I$121)</c:f>
              <c:numCache>
                <c:formatCode>#,##0.000</c:formatCode>
                <c:ptCount val="2"/>
                <c:pt idx="0" formatCode="#,##0">
                  <c:v>17365</c:v>
                </c:pt>
                <c:pt idx="1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2-CB56-4B20-90B7-ADC992F6C81D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(Reorder!$C$122,Reorder!$I$122)</c:f>
              <c:numCache>
                <c:formatCode>#,##0.000</c:formatCode>
                <c:ptCount val="2"/>
                <c:pt idx="0" formatCode="#,##0">
                  <c:v>176180</c:v>
                </c:pt>
                <c:pt idx="1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3-CB56-4B20-90B7-ADC992F6C81D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(Reorder!$C$123,Reorder!$I$123)</c:f>
              <c:numCache>
                <c:formatCode>#,##0.000</c:formatCode>
                <c:ptCount val="2"/>
                <c:pt idx="0" formatCode="#,##0">
                  <c:v>14830</c:v>
                </c:pt>
                <c:pt idx="1">
                  <c:v>0.71899999999999997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4-CB56-4B20-90B7-ADC992F6C81D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(Reorder!$C$124,Reorder!$I$124)</c:f>
              <c:numCache>
                <c:formatCode>#,##0.000</c:formatCode>
                <c:ptCount val="2"/>
                <c:pt idx="0" formatCode="#,##0">
                  <c:v>7937</c:v>
                </c:pt>
                <c:pt idx="1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5-CB56-4B20-90B7-ADC992F6C81D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(Reorder!$C$125,Reorder!$I$125)</c:f>
              <c:numCache>
                <c:formatCode>#,##0.000</c:formatCode>
                <c:ptCount val="2"/>
                <c:pt idx="0" formatCode="#,##0">
                  <c:v>16423</c:v>
                </c:pt>
                <c:pt idx="1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6-CB56-4B20-90B7-ADC992F6C81D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(Reorder!$C$126,Reorder!$I$126)</c:f>
            </c:numRef>
          </c:yVal>
          <c:smooth val="0"/>
          <c:extLst>
            <c:ext xmlns:c16="http://schemas.microsoft.com/office/drawing/2014/chart" uri="{C3380CC4-5D6E-409C-BE32-E72D297353CC}">
              <c16:uniqueId val="{00000217-CB56-4B20-90B7-ADC992F6C81D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(Reorder!$C$127,Reorder!$I$127)</c:f>
              <c:numCache>
                <c:formatCode>#,##0.000</c:formatCode>
                <c:ptCount val="2"/>
                <c:pt idx="0" formatCode="#,##0">
                  <c:v>16322</c:v>
                </c:pt>
                <c:pt idx="1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8-CB56-4B20-90B7-ADC992F6C81D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(Reorder!$C$128,Reorder!$I$128)</c:f>
              <c:numCache>
                <c:formatCode>#,##0.000</c:formatCode>
                <c:ptCount val="2"/>
                <c:pt idx="0" formatCode="#,##0">
                  <c:v>556</c:v>
                </c:pt>
                <c:pt idx="1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9-CB56-4B20-90B7-ADC992F6C81D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(Reorder!$C$129,Reorder!$I$129)</c:f>
            </c:numRef>
          </c:yVal>
          <c:smooth val="0"/>
          <c:extLst>
            <c:ext xmlns:c16="http://schemas.microsoft.com/office/drawing/2014/chart" uri="{C3380CC4-5D6E-409C-BE32-E72D297353CC}">
              <c16:uniqueId val="{0000021A-CB56-4B20-90B7-ADC992F6C81D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(Reorder!$C$130,Reorder!$I$130)</c:f>
              <c:numCache>
                <c:formatCode>#,##0.000</c:formatCode>
                <c:ptCount val="2"/>
                <c:pt idx="0" formatCode="#,##0">
                  <c:v>1711283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B-CB56-4B20-90B7-ADC992F6C81D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(Reorder!$C$131,Reorder!$I$131)</c:f>
              <c:numCache>
                <c:formatCode>#,##0.000</c:formatCode>
                <c:ptCount val="2"/>
                <c:pt idx="0" formatCode="#,##0">
                  <c:v>155302</c:v>
                </c:pt>
                <c:pt idx="1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C-CB56-4B20-90B7-ADC992F6C81D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(Reorder!$C$132,Reorder!$I$132)</c:f>
              <c:numCache>
                <c:formatCode>#,##0.000</c:formatCode>
                <c:ptCount val="2"/>
                <c:pt idx="0" formatCode="#,##0">
                  <c:v>1311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D-CB56-4B20-90B7-ADC992F6C81D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(Reorder!$C$133,Reorder!$I$133)</c:f>
              <c:numCache>
                <c:formatCode>#,##0.000</c:formatCode>
                <c:ptCount val="2"/>
                <c:pt idx="0" formatCode="#,##0">
                  <c:v>1592</c:v>
                </c:pt>
                <c:pt idx="1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E-CB56-4B20-90B7-ADC992F6C81D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(Reorder!$C$134,Reorder!$I$134)</c:f>
              <c:numCache>
                <c:formatCode>#,##0.000</c:formatCode>
                <c:ptCount val="2"/>
                <c:pt idx="0" formatCode="#,##0">
                  <c:v>57482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1F-CB56-4B20-90B7-ADC992F6C81D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(Reorder!$C$135,Reorder!$I$135)</c:f>
            </c:numRef>
          </c:yVal>
          <c:smooth val="0"/>
          <c:extLst>
            <c:ext xmlns:c16="http://schemas.microsoft.com/office/drawing/2014/chart" uri="{C3380CC4-5D6E-409C-BE32-E72D297353CC}">
              <c16:uniqueId val="{00000220-CB56-4B20-90B7-ADC992F6C81D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(Reorder!$C$136,Reorder!$I$136)</c:f>
              <c:numCache>
                <c:formatCode>#,##0.000</c:formatCode>
                <c:ptCount val="2"/>
                <c:pt idx="0" formatCode="#,##0">
                  <c:v>464844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1-CB56-4B20-90B7-ADC992F6C81D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(Reorder!$C$137,Reorder!$I$137)</c:f>
              <c:numCache>
                <c:formatCode>#,##0.000</c:formatCode>
                <c:ptCount val="2"/>
                <c:pt idx="0" formatCode="#,##0">
                  <c:v>30848</c:v>
                </c:pt>
                <c:pt idx="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2-CB56-4B20-90B7-ADC992F6C81D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(Reorder!$C$138,Reorder!$I$138)</c:f>
            </c:numRef>
          </c:yVal>
          <c:smooth val="0"/>
          <c:extLst>
            <c:ext xmlns:c16="http://schemas.microsoft.com/office/drawing/2014/chart" uri="{C3380CC4-5D6E-409C-BE32-E72D297353CC}">
              <c16:uniqueId val="{00000223-CB56-4B20-90B7-ADC992F6C81D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(Reorder!$C$139,Reorder!$I$139)</c:f>
              <c:numCache>
                <c:formatCode>#,##0.000</c:formatCode>
                <c:ptCount val="2"/>
                <c:pt idx="0" formatCode="#,##0">
                  <c:v>136591</c:v>
                </c:pt>
                <c:pt idx="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4-CB56-4B20-90B7-ADC992F6C81D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(Reorder!$C$140,Reorder!$I$140)</c:f>
              <c:numCache>
                <c:formatCode>#,##0.000</c:formatCode>
                <c:ptCount val="2"/>
                <c:pt idx="0" formatCode="#,##0">
                  <c:v>31848</c:v>
                </c:pt>
                <c:pt idx="1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5-CB56-4B20-90B7-ADC992F6C81D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(Reorder!$C$141,Reorder!$I$141)</c:f>
              <c:numCache>
                <c:formatCode>#,##0.000</c:formatCode>
                <c:ptCount val="2"/>
                <c:pt idx="0" formatCode="#,##0">
                  <c:v>268948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6-CB56-4B20-90B7-ADC992F6C81D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(Reorder!$C$142,Reorder!$I$142)</c:f>
              <c:numCache>
                <c:formatCode>#,##0.000</c:formatCode>
                <c:ptCount val="2"/>
                <c:pt idx="0" formatCode="#,##0">
                  <c:v>938628</c:v>
                </c:pt>
                <c:pt idx="1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7-CB56-4B20-90B7-ADC992F6C81D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(Reorder!$C$143,Reorder!$I$143)</c:f>
            </c:numRef>
          </c:yVal>
          <c:smooth val="0"/>
          <c:extLst>
            <c:ext xmlns:c16="http://schemas.microsoft.com/office/drawing/2014/chart" uri="{C3380CC4-5D6E-409C-BE32-E72D297353CC}">
              <c16:uniqueId val="{00000228-CB56-4B20-90B7-ADC992F6C81D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(Reorder!$C$144,Reorder!$I$144)</c:f>
              <c:numCache>
                <c:formatCode>#,##0.000</c:formatCode>
                <c:ptCount val="2"/>
                <c:pt idx="0" formatCode="#,##0">
                  <c:v>2276</c:v>
                </c:pt>
                <c:pt idx="1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9-CB56-4B20-90B7-ADC992F6C81D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(Reorder!$C$145,Reorder!$I$145)</c:f>
              <c:numCache>
                <c:formatCode>#,##0.000</c:formatCode>
                <c:ptCount val="2"/>
                <c:pt idx="0" formatCode="#,##0">
                  <c:v>6204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A-CB56-4B20-90B7-ADC992F6C81D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(Reorder!$C$146,Reorder!$I$146)</c:f>
              <c:numCache>
                <c:formatCode>#,##0.000</c:formatCode>
                <c:ptCount val="2"/>
                <c:pt idx="0" formatCode="#,##0">
                  <c:v>4308</c:v>
                </c:pt>
                <c:pt idx="1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B-CB56-4B20-90B7-ADC992F6C81D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(Reorder!$C$147,Reorder!$I$147)</c:f>
              <c:numCache>
                <c:formatCode>#,##0.000</c:formatCode>
                <c:ptCount val="2"/>
                <c:pt idx="0" formatCode="#,##0">
                  <c:v>118138</c:v>
                </c:pt>
                <c:pt idx="1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C-CB56-4B20-90B7-ADC992F6C81D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(Reorder!$C$148,Reorder!$I$148)</c:f>
              <c:numCache>
                <c:formatCode>#,##0.000</c:formatCode>
                <c:ptCount val="2"/>
                <c:pt idx="0" formatCode="#,##0">
                  <c:v>90124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D-CB56-4B20-90B7-ADC992F6C81D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(Reorder!$C$149,Reorder!$I$149)</c:f>
              <c:numCache>
                <c:formatCode>#,##0.000</c:formatCode>
                <c:ptCount val="2"/>
                <c:pt idx="0" formatCode="#,##0">
                  <c:v>60565</c:v>
                </c:pt>
                <c:pt idx="1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E-CB56-4B20-90B7-ADC992F6C81D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(Reorder!$C$150,Reorder!$I$150)</c:f>
              <c:numCache>
                <c:formatCode>#,##0.000</c:formatCode>
                <c:ptCount val="2"/>
                <c:pt idx="0" formatCode="#,##0">
                  <c:v>132486</c:v>
                </c:pt>
                <c:pt idx="1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2F-CB56-4B20-90B7-ADC992F6C81D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(Reorder!$C$151,Reorder!$I$151)</c:f>
              <c:numCache>
                <c:formatCode>#,##0.000</c:formatCode>
                <c:ptCount val="2"/>
                <c:pt idx="0" formatCode="#,##0">
                  <c:v>528891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0-CB56-4B20-90B7-ADC992F6C81D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(Reorder!$C$152,Reorder!$I$152)</c:f>
              <c:numCache>
                <c:formatCode>#,##0.000</c:formatCode>
                <c:ptCount val="2"/>
                <c:pt idx="0" formatCode="#,##0">
                  <c:v>154557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1-CB56-4B20-90B7-ADC992F6C81D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(Reorder!$C$153,Reorder!$I$153)</c:f>
              <c:numCache>
                <c:formatCode>#,##0.000</c:formatCode>
                <c:ptCount val="2"/>
                <c:pt idx="0" formatCode="#,##0">
                  <c:v>307793</c:v>
                </c:pt>
                <c:pt idx="1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2-CB56-4B20-90B7-ADC992F6C81D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(Reorder!$C$154,Reorder!$I$154)</c:f>
              <c:numCache>
                <c:formatCode>#,##0.000</c:formatCode>
                <c:ptCount val="2"/>
                <c:pt idx="0" formatCode="#,##0">
                  <c:v>835</c:v>
                </c:pt>
                <c:pt idx="1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3-CB56-4B20-90B7-ADC992F6C81D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(Reorder!$C$155,Reorder!$I$155)</c:f>
              <c:numCache>
                <c:formatCode>#,##0.000</c:formatCode>
                <c:ptCount val="2"/>
                <c:pt idx="0" formatCode="#,##0">
                  <c:v>126370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4-CB56-4B20-90B7-ADC992F6C81D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(Reorder!$C$156,Reorder!$I$156)</c:f>
              <c:numCache>
                <c:formatCode>#,##0.000</c:formatCode>
                <c:ptCount val="2"/>
                <c:pt idx="0" formatCode="#,##0">
                  <c:v>1088096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5-CB56-4B20-90B7-ADC992F6C81D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(Reorder!$C$157,Reorder!$I$157)</c:f>
              <c:numCache>
                <c:formatCode>#,##0.000</c:formatCode>
                <c:ptCount val="2"/>
                <c:pt idx="0" formatCode="#,##0">
                  <c:v>509882</c:v>
                </c:pt>
                <c:pt idx="1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6-CB56-4B20-90B7-ADC992F6C81D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(Reorder!$C$158,Reorder!$I$158)</c:f>
              <c:numCache>
                <c:formatCode>#,##0.000</c:formatCode>
                <c:ptCount val="2"/>
                <c:pt idx="0" formatCode="#,##0">
                  <c:v>1464557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7-CB56-4B20-90B7-ADC992F6C81D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(Reorder!$C$159,Reorder!$I$159)</c:f>
              <c:numCache>
                <c:formatCode>#,##0.000</c:formatCode>
                <c:ptCount val="2"/>
                <c:pt idx="0" formatCode="#,##0">
                  <c:v>609136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8-CB56-4B20-90B7-ADC992F6C81D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(Reorder!$C$160,Reorder!$I$160)</c:f>
              <c:numCache>
                <c:formatCode>#,##0.000</c:formatCode>
                <c:ptCount val="2"/>
                <c:pt idx="0" formatCode="#,##0">
                  <c:v>148521</c:v>
                </c:pt>
                <c:pt idx="1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9-CB56-4B20-90B7-ADC992F6C81D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(Reorder!$C$161,Reorder!$I$161)</c:f>
            </c:numRef>
          </c:yVal>
          <c:smooth val="0"/>
          <c:extLst>
            <c:ext xmlns:c16="http://schemas.microsoft.com/office/drawing/2014/chart" uri="{C3380CC4-5D6E-409C-BE32-E72D297353CC}">
              <c16:uniqueId val="{0000023A-CB56-4B20-90B7-ADC992F6C81D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(Reorder!$C$162,Reorder!$I$162)</c:f>
              <c:numCache>
                <c:formatCode>#,##0.000</c:formatCode>
                <c:ptCount val="2"/>
                <c:pt idx="0" formatCode="#,##0">
                  <c:v>706475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CB56-4B20-90B7-ADC992F6C81D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(Reorder!$C$163,Reorder!$I$163)</c:f>
              <c:numCache>
                <c:formatCode>#,##0.000</c:formatCode>
                <c:ptCount val="2"/>
                <c:pt idx="0" formatCode="#,##0">
                  <c:v>3677352</c:v>
                </c:pt>
                <c:pt idx="1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C-CB56-4B20-90B7-ADC992F6C81D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(Reorder!$C$164,Reorder!$I$164)</c:f>
              <c:numCache>
                <c:formatCode>#,##0.000</c:formatCode>
                <c:ptCount val="2"/>
                <c:pt idx="0" formatCode="#,##0">
                  <c:v>12443</c:v>
                </c:pt>
                <c:pt idx="1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D-CB56-4B20-90B7-ADC992F6C81D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(Reorder!$C$165,Reorder!$I$165)</c:f>
              <c:numCache>
                <c:formatCode>#,##0.000</c:formatCode>
                <c:ptCount val="2"/>
                <c:pt idx="0" formatCode="#,##0">
                  <c:v>74262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E-CB56-4B20-90B7-ADC992F6C81D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(Reorder!$C$166,Reorder!$I$166)</c:f>
              <c:numCache>
                <c:formatCode>#,##0.000</c:formatCode>
                <c:ptCount val="2"/>
                <c:pt idx="0" formatCode="#,##0">
                  <c:v>35</c:v>
                </c:pt>
                <c:pt idx="1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F-CB56-4B20-90B7-ADC992F6C81D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(Reorder!$C$167,Reorder!$I$167)</c:f>
              <c:numCache>
                <c:formatCode>#,##0.000</c:formatCode>
                <c:ptCount val="2"/>
                <c:pt idx="0" formatCode="#,##0">
                  <c:v>755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0-CB56-4B20-90B7-ADC992F6C81D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(Reorder!$C$168,Reorder!$I$168)</c:f>
            </c:numRef>
          </c:yVal>
          <c:smooth val="0"/>
          <c:extLst>
            <c:ext xmlns:c16="http://schemas.microsoft.com/office/drawing/2014/chart" uri="{C3380CC4-5D6E-409C-BE32-E72D297353CC}">
              <c16:uniqueId val="{00000241-CB56-4B20-90B7-ADC992F6C81D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(Reorder!$C$169,Reorder!$I$169)</c:f>
              <c:numCache>
                <c:formatCode>#,##0.000</c:formatCode>
                <c:ptCount val="2"/>
                <c:pt idx="0" formatCode="#,##0">
                  <c:v>2861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2-CB56-4B20-90B7-ADC992F6C81D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(Reorder!$C$170,Reorder!$I$170)</c:f>
              <c:numCache>
                <c:formatCode>#,##0.000</c:formatCode>
                <c:ptCount val="2"/>
                <c:pt idx="0" formatCode="#,##0">
                  <c:v>365988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3-CB56-4B20-90B7-ADC992F6C81D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(Reorder!$C$171,Reorder!$I$171)</c:f>
              <c:numCache>
                <c:formatCode>#,##0.000</c:formatCode>
                <c:ptCount val="2"/>
                <c:pt idx="0" formatCode="#,##0">
                  <c:v>24209</c:v>
                </c:pt>
                <c:pt idx="1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4-CB56-4B20-90B7-ADC992F6C81D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(Reorder!$C$172,Reorder!$I$172)</c:f>
              <c:numCache>
                <c:formatCode>#,##0.000</c:formatCode>
                <c:ptCount val="2"/>
                <c:pt idx="0" formatCode="#,##0">
                  <c:v>380802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5-CB56-4B20-90B7-ADC992F6C81D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(Reorder!$C$173,Reorder!$I$173)</c:f>
              <c:numCache>
                <c:formatCode>#,##0.000</c:formatCode>
                <c:ptCount val="2"/>
                <c:pt idx="0" formatCode="#,##0">
                  <c:v>972</c:v>
                </c:pt>
                <c:pt idx="1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6-CB56-4B20-90B7-ADC992F6C81D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(Reorder!$C$174,Reorder!$I$174)</c:f>
              <c:numCache>
                <c:formatCode>#,##0.000</c:formatCode>
                <c:ptCount val="2"/>
                <c:pt idx="0" formatCode="#,##0">
                  <c:v>3093</c:v>
                </c:pt>
                <c:pt idx="1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7-CB56-4B20-90B7-ADC992F6C81D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(Reorder!$C$175,Reorder!$I$175)</c:f>
              <c:numCache>
                <c:formatCode>#,##0.000</c:formatCode>
                <c:ptCount val="2"/>
                <c:pt idx="0" formatCode="#,##0">
                  <c:v>59250</c:v>
                </c:pt>
                <c:pt idx="1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8-CB56-4B20-90B7-ADC992F6C81D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(Reorder!$C$176,Reorder!$I$176)</c:f>
            </c:numRef>
          </c:yVal>
          <c:smooth val="0"/>
          <c:extLst>
            <c:ext xmlns:c16="http://schemas.microsoft.com/office/drawing/2014/chart" uri="{C3380CC4-5D6E-409C-BE32-E72D297353CC}">
              <c16:uniqueId val="{00000249-CB56-4B20-90B7-ADC992F6C81D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(Reorder!$C$177,Reorder!$I$177)</c:f>
              <c:numCache>
                <c:formatCode>#,##0.000</c:formatCode>
                <c:ptCount val="2"/>
                <c:pt idx="0" formatCode="#,##0">
                  <c:v>233027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A-CB56-4B20-90B7-ADC992F6C81D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(Reorder!$C$178,Reorder!$I$178)</c:f>
              <c:numCache>
                <c:formatCode>#,##0.000</c:formatCode>
                <c:ptCount val="2"/>
                <c:pt idx="0" formatCode="#,##0">
                  <c:v>155752</c:v>
                </c:pt>
                <c:pt idx="1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B-CB56-4B20-90B7-ADC992F6C81D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(Reorder!$C$179,Reorder!$I$179)</c:f>
              <c:numCache>
                <c:formatCode>#,##0.000</c:formatCode>
                <c:ptCount val="2"/>
                <c:pt idx="0" formatCode="#,##0">
                  <c:v>4744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C-CB56-4B20-90B7-ADC992F6C81D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(Reorder!$C$180,Reorder!$I$180)</c:f>
              <c:numCache>
                <c:formatCode>#,##0.000</c:formatCode>
                <c:ptCount val="2"/>
                <c:pt idx="0" formatCode="#,##0">
                  <c:v>1392568</c:v>
                </c:pt>
                <c:pt idx="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D-CB56-4B20-90B7-ADC992F6C81D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(Reorder!$C$181,Reorder!$I$181)</c:f>
              <c:numCache>
                <c:formatCode>#,##0.000</c:formatCode>
                <c:ptCount val="2"/>
                <c:pt idx="0" formatCode="#,##0">
                  <c:v>2603472</c:v>
                </c:pt>
                <c:pt idx="1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E-CB56-4B20-90B7-ADC992F6C81D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(Reorder!$C$182,Reorder!$I$182)</c:f>
              <c:numCache>
                <c:formatCode>#,##0.000</c:formatCode>
                <c:ptCount val="2"/>
                <c:pt idx="0" formatCode="#,##0">
                  <c:v>56863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F-CB56-4B20-90B7-ADC992F6C81D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(Reorder!$C$183,Reorder!$I$183)</c:f>
            </c:numRef>
          </c:yVal>
          <c:smooth val="0"/>
          <c:extLst>
            <c:ext xmlns:c16="http://schemas.microsoft.com/office/drawing/2014/chart" uri="{C3380CC4-5D6E-409C-BE32-E72D297353CC}">
              <c16:uniqueId val="{00000250-CB56-4B20-90B7-ADC992F6C81D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(Reorder!$C$184,Reorder!$I$184)</c:f>
              <c:numCache>
                <c:formatCode>#,##0.000</c:formatCode>
                <c:ptCount val="2"/>
                <c:pt idx="0" formatCode="#,##0">
                  <c:v>690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1-CB56-4B20-90B7-ADC992F6C81D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(Reorder!$C$185,Reorder!$I$185)</c:f>
              <c:numCache>
                <c:formatCode>#,##0.000</c:formatCode>
                <c:ptCount val="2"/>
                <c:pt idx="0" formatCode="#,##0">
                  <c:v>26279</c:v>
                </c:pt>
                <c:pt idx="1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2-CB56-4B20-90B7-ADC992F6C81D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(Reorder!$C$186,Reorder!$I$186)</c:f>
              <c:numCache>
                <c:formatCode>#,##0.000</c:formatCode>
                <c:ptCount val="2"/>
                <c:pt idx="0" formatCode="#,##0">
                  <c:v>7945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3-CB56-4B20-90B7-ADC992F6C81D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(Reorder!$C$187,Reorder!$I$187)</c:f>
              <c:numCache>
                <c:formatCode>#,##0.000</c:formatCode>
                <c:ptCount val="2"/>
                <c:pt idx="0" formatCode="#,##0">
                  <c:v>547166</c:v>
                </c:pt>
                <c:pt idx="1">
                  <c:v>0.93700000000000006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4-CB56-4B20-90B7-ADC992F6C81D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(Reorder!$C$188,Reorder!$I$188)</c:f>
              <c:numCache>
                <c:formatCode>#,##0.000</c:formatCode>
                <c:ptCount val="2"/>
                <c:pt idx="0" formatCode="#,##0">
                  <c:v>509279</c:v>
                </c:pt>
                <c:pt idx="1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5-CB56-4B20-90B7-ADC992F6C81D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(Reorder!$C$189,Reorder!$I$189)</c:f>
              <c:numCache>
                <c:formatCode>#,##0.000</c:formatCode>
                <c:ptCount val="2"/>
                <c:pt idx="0" formatCode="#,##0">
                  <c:v>13479</c:v>
                </c:pt>
                <c:pt idx="1">
                  <c:v>0.54900000000000004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6-CB56-4B20-90B7-ADC992F6C81D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(Reorder!$C$190,Reorder!$I$190)</c:f>
              <c:numCache>
                <c:formatCode>#,##0.000</c:formatCode>
                <c:ptCount val="2"/>
                <c:pt idx="0" formatCode="#,##0">
                  <c:v>881</c:v>
                </c:pt>
                <c:pt idx="1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7-CB56-4B20-90B7-ADC992F6C81D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(Reorder!$C$191,Reorder!$I$191)</c:f>
              <c:numCache>
                <c:formatCode>#,##0.000</c:formatCode>
                <c:ptCount val="2"/>
                <c:pt idx="0" formatCode="#,##0">
                  <c:v>509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8-CB56-4B20-90B7-ADC992F6C81D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(Reorder!$C$192,Reorder!$I$192)</c:f>
              <c:numCache>
                <c:formatCode>#,##0.000</c:formatCode>
                <c:ptCount val="2"/>
                <c:pt idx="0" formatCode="#,##0">
                  <c:v>13104</c:v>
                </c:pt>
                <c:pt idx="1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9-CB56-4B20-90B7-ADC992F6C81D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(Reorder!$C$193,Reorder!$I$193)</c:f>
              <c:numCache>
                <c:formatCode>#,##0.000</c:formatCode>
                <c:ptCount val="2"/>
                <c:pt idx="0" formatCode="#,##0">
                  <c:v>53</c:v>
                </c:pt>
                <c:pt idx="1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A-CB56-4B20-90B7-ADC992F6C81D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(Reorder!$C$194,Reorder!$I$194)</c:f>
              <c:numCache>
                <c:formatCode>#,##0.000</c:formatCode>
                <c:ptCount val="2"/>
                <c:pt idx="0" formatCode="#,##0">
                  <c:v>4545</c:v>
                </c:pt>
                <c:pt idx="1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B-CB56-4B20-90B7-ADC992F6C81D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(Reorder!$C$195,Reorder!$I$195)</c:f>
              <c:numCache>
                <c:formatCode>#,##0.000</c:formatCode>
                <c:ptCount val="2"/>
                <c:pt idx="0" formatCode="#,##0">
                  <c:v>7456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C-CB56-4B20-90B7-ADC992F6C81D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(Reorder!$C$196,Reorder!$I$196)</c:f>
              <c:numCache>
                <c:formatCode>#,##0.000</c:formatCode>
                <c:ptCount val="2"/>
                <c:pt idx="0" formatCode="#,##0">
                  <c:v>193273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D-CB56-4B20-90B7-ADC992F6C81D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(Reorder!$C$197,Reorder!$I$197)</c:f>
              <c:numCache>
                <c:formatCode>#,##0.000</c:formatCode>
                <c:ptCount val="2"/>
                <c:pt idx="0" formatCode="#,##0">
                  <c:v>2418472</c:v>
                </c:pt>
                <c:pt idx="1">
                  <c:v>0.80600000000000005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E-CB56-4B20-90B7-ADC992F6C81D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(Reorder!$C$198,Reorder!$I$198)</c:f>
            </c:numRef>
          </c:yVal>
          <c:smooth val="0"/>
          <c:extLst>
            <c:ext xmlns:c16="http://schemas.microsoft.com/office/drawing/2014/chart" uri="{C3380CC4-5D6E-409C-BE32-E72D297353CC}">
              <c16:uniqueId val="{0000025F-CB56-4B20-90B7-ADC992F6C81D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(Reorder!$C$199,Reorder!$I$199)</c:f>
              <c:numCache>
                <c:formatCode>#,##0.000</c:formatCode>
                <c:ptCount val="2"/>
                <c:pt idx="0" formatCode="#,##0">
                  <c:v>270810</c:v>
                </c:pt>
                <c:pt idx="1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0-CB56-4B20-90B7-ADC992F6C81D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(Reorder!$C$200,Reorder!$I$200)</c:f>
              <c:numCache>
                <c:formatCode>#,##0.000</c:formatCode>
                <c:ptCount val="2"/>
                <c:pt idx="0" formatCode="#,##0">
                  <c:v>38935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1-CB56-4B20-90B7-ADC992F6C81D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(Reorder!$C$201,Reorder!$I$201)</c:f>
              <c:numCache>
                <c:formatCode>#,##0.000</c:formatCode>
                <c:ptCount val="2"/>
                <c:pt idx="0" formatCode="#,##0">
                  <c:v>3583907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2-CB56-4B20-90B7-ADC992F6C81D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(Reorder!$C$202,Reorder!$I$202)</c:f>
              <c:numCache>
                <c:formatCode>#,##0.000</c:formatCode>
                <c:ptCount val="2"/>
                <c:pt idx="0" formatCode="#,##0">
                  <c:v>1182969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3-CB56-4B20-90B7-ADC992F6C81D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(Reorder!$C$203,Reorder!$I$203)</c:f>
              <c:numCache>
                <c:formatCode>#,##0.000</c:formatCode>
                <c:ptCount val="2"/>
                <c:pt idx="0" formatCode="#,##0">
                  <c:v>36170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4-CB56-4B20-90B7-ADC992F6C81D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(Reorder!$C$204,Reorder!$I$204)</c:f>
              <c:numCache>
                <c:formatCode>#,##0.000</c:formatCode>
                <c:ptCount val="2"/>
                <c:pt idx="0" formatCode="#,##0">
                  <c:v>25392311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5-CB56-4B20-90B7-ADC992F6C81D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(Reorder!$C$205,Reorder!$I$205)</c:f>
              <c:numCache>
                <c:formatCode>#,##0.000</c:formatCode>
                <c:ptCount val="2"/>
                <c:pt idx="0" formatCode="#,##0">
                  <c:v>78272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6-CB56-4B20-90B7-ADC992F6C81D}"/>
            </c:ext>
          </c:extLst>
        </c:ser>
        <c:ser>
          <c:idx val="201"/>
          <c:order val="2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(Reorder!$C$206,Reorder!$I$206)</c:f>
            </c:numRef>
          </c:yVal>
          <c:smooth val="0"/>
          <c:extLst>
            <c:ext xmlns:c16="http://schemas.microsoft.com/office/drawing/2014/chart" uri="{C3380CC4-5D6E-409C-BE32-E72D297353CC}">
              <c16:uniqueId val="{00000267-CB56-4B20-90B7-ADC992F6C81D}"/>
            </c:ext>
          </c:extLst>
        </c:ser>
        <c:ser>
          <c:idx val="202"/>
          <c:order val="2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(Reorder!$C$207,Reorder!$I$207)</c:f>
              <c:numCache>
                <c:formatCode>#,##0.000</c:formatCode>
                <c:ptCount val="2"/>
                <c:pt idx="0" formatCode="#,##0">
                  <c:v>122795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8-CB56-4B20-90B7-ADC992F6C81D}"/>
            </c:ext>
          </c:extLst>
        </c:ser>
        <c:ser>
          <c:idx val="203"/>
          <c:order val="2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(Reorder!$C$208,Reorder!$I$208)</c:f>
              <c:numCache>
                <c:formatCode>#,##0.000</c:formatCode>
                <c:ptCount val="2"/>
                <c:pt idx="0" formatCode="#,##0">
                  <c:v>1548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9-CB56-4B20-90B7-ADC992F6C81D}"/>
            </c:ext>
          </c:extLst>
        </c:ser>
        <c:ser>
          <c:idx val="204"/>
          <c:order val="2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(Reorder!$C$209,Reorder!$I$209)</c:f>
            </c:numRef>
          </c:yVal>
          <c:smooth val="0"/>
          <c:extLst>
            <c:ext xmlns:c16="http://schemas.microsoft.com/office/drawing/2014/chart" uri="{C3380CC4-5D6E-409C-BE32-E72D297353CC}">
              <c16:uniqueId val="{0000026A-CB56-4B20-90B7-ADC992F6C81D}"/>
            </c:ext>
          </c:extLst>
        </c:ser>
        <c:ser>
          <c:idx val="205"/>
          <c:order val="2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(Reorder!$C$210,Reorder!$I$210)</c:f>
              <c:numCache>
                <c:formatCode>#,##0.000</c:formatCode>
                <c:ptCount val="2"/>
                <c:pt idx="0" formatCode="#,##0">
                  <c:v>43333</c:v>
                </c:pt>
                <c:pt idx="1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B-CB56-4B20-90B7-ADC992F6C81D}"/>
            </c:ext>
          </c:extLst>
        </c:ser>
        <c:ser>
          <c:idx val="206"/>
          <c:order val="2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(Reorder!$C$4,Reorder!$I$4)</c:f>
              <c:strCache>
                <c:ptCount val="2"/>
                <c:pt idx="0">
                  <c:v>Total Cases</c:v>
                </c:pt>
                <c:pt idx="1">
                  <c:v>HDI</c:v>
                </c:pt>
              </c:strCache>
            </c:strRef>
          </c:xVal>
          <c:yVal>
            <c:numRef>
              <c:f>(Reorder!$C$211,Reorder!$I$211)</c:f>
              <c:numCache>
                <c:formatCode>#,##0.000</c:formatCode>
                <c:ptCount val="2"/>
                <c:pt idx="0" formatCode="#,##0">
                  <c:v>30523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6C-CB56-4B20-90B7-ADC992F6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80744"/>
        <c:axId val="1485780088"/>
      </c:scatterChart>
      <c:valAx>
        <c:axId val="1485780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0088"/>
        <c:crosses val="autoZero"/>
        <c:crossBetween val="midCat"/>
      </c:valAx>
      <c:valAx>
        <c:axId val="14857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07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Index'!$C$1</c:f>
              <c:strCache>
                <c:ptCount val="1"/>
                <c:pt idx="0">
                  <c:v>Cases Per /1M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Index'!$C$2:$C$162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4-456B-86FA-5E7FD577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9464"/>
        <c:axId val="483442088"/>
      </c:scatterChart>
      <c:valAx>
        <c:axId val="4834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2088"/>
        <c:crosses val="autoZero"/>
        <c:crossBetween val="midCat"/>
      </c:valAx>
      <c:valAx>
        <c:axId val="4834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Democracy</a:t>
            </a:r>
            <a:r>
              <a:rPr lang="en-US" baseline="0"/>
              <a:t> Index vs Deaths </a:t>
            </a:r>
            <a:endParaRPr lang="en-US"/>
          </a:p>
        </c:rich>
      </c:tx>
      <c:layout>
        <c:manualLayout>
          <c:xMode val="edge"/>
          <c:yMode val="edge"/>
          <c:x val="0.40965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'Democracy Index'!$D$1</c:f>
              <c:strCache>
                <c:ptCount val="1"/>
                <c:pt idx="0">
                  <c:v>Deaths/M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'Democracy Index'!$B$2:$B$162</c:f>
              <c:numCache>
                <c:formatCode>General</c:formatCode>
                <c:ptCount val="161"/>
                <c:pt idx="0">
                  <c:v>28.5</c:v>
                </c:pt>
                <c:pt idx="1">
                  <c:v>58.9</c:v>
                </c:pt>
                <c:pt idx="2">
                  <c:v>40.099999999999994</c:v>
                </c:pt>
                <c:pt idx="3">
                  <c:v>37.200000000000003</c:v>
                </c:pt>
                <c:pt idx="4">
                  <c:v>70.199999999999989</c:v>
                </c:pt>
                <c:pt idx="5">
                  <c:v>55.4</c:v>
                </c:pt>
                <c:pt idx="6">
                  <c:v>90.9</c:v>
                </c:pt>
                <c:pt idx="7">
                  <c:v>82.899999999999991</c:v>
                </c:pt>
                <c:pt idx="8">
                  <c:v>27.5</c:v>
                </c:pt>
                <c:pt idx="9">
                  <c:v>25.5</c:v>
                </c:pt>
                <c:pt idx="10">
                  <c:v>58.8</c:v>
                </c:pt>
                <c:pt idx="11">
                  <c:v>24.8</c:v>
                </c:pt>
                <c:pt idx="12">
                  <c:v>76.399999999999991</c:v>
                </c:pt>
                <c:pt idx="13">
                  <c:v>50.9</c:v>
                </c:pt>
                <c:pt idx="14">
                  <c:v>53</c:v>
                </c:pt>
                <c:pt idx="15">
                  <c:v>48.4</c:v>
                </c:pt>
                <c:pt idx="16">
                  <c:v>48.6</c:v>
                </c:pt>
                <c:pt idx="17">
                  <c:v>78.099999999999994</c:v>
                </c:pt>
                <c:pt idx="18">
                  <c:v>68.600000000000009</c:v>
                </c:pt>
                <c:pt idx="19">
                  <c:v>70.3</c:v>
                </c:pt>
                <c:pt idx="20">
                  <c:v>40.4</c:v>
                </c:pt>
                <c:pt idx="21">
                  <c:v>21.5</c:v>
                </c:pt>
                <c:pt idx="22">
                  <c:v>77.8</c:v>
                </c:pt>
                <c:pt idx="23">
                  <c:v>35.299999999999997</c:v>
                </c:pt>
                <c:pt idx="24">
                  <c:v>28.5</c:v>
                </c:pt>
                <c:pt idx="25">
                  <c:v>92.2</c:v>
                </c:pt>
                <c:pt idx="26">
                  <c:v>13.200000000000001</c:v>
                </c:pt>
                <c:pt idx="27">
                  <c:v>16.100000000000001</c:v>
                </c:pt>
                <c:pt idx="28">
                  <c:v>80.8</c:v>
                </c:pt>
                <c:pt idx="29">
                  <c:v>22.599999999999998</c:v>
                </c:pt>
                <c:pt idx="30">
                  <c:v>71.3</c:v>
                </c:pt>
                <c:pt idx="31">
                  <c:v>31.099999999999998</c:v>
                </c:pt>
                <c:pt idx="32">
                  <c:v>81.300000000000011</c:v>
                </c:pt>
                <c:pt idx="33">
                  <c:v>65.7</c:v>
                </c:pt>
                <c:pt idx="34">
                  <c:v>28.4</c:v>
                </c:pt>
                <c:pt idx="35">
                  <c:v>75.900000000000006</c:v>
                </c:pt>
                <c:pt idx="36">
                  <c:v>76.900000000000006</c:v>
                </c:pt>
                <c:pt idx="37">
                  <c:v>92.2</c:v>
                </c:pt>
                <c:pt idx="38">
                  <c:v>27.7</c:v>
                </c:pt>
                <c:pt idx="39">
                  <c:v>65.400000000000006</c:v>
                </c:pt>
                <c:pt idx="40">
                  <c:v>11.299999999999999</c:v>
                </c:pt>
                <c:pt idx="41">
                  <c:v>63.3</c:v>
                </c:pt>
                <c:pt idx="42">
                  <c:v>30.6</c:v>
                </c:pt>
                <c:pt idx="43">
                  <c:v>61.5</c:v>
                </c:pt>
                <c:pt idx="44">
                  <c:v>19.2</c:v>
                </c:pt>
                <c:pt idx="45">
                  <c:v>23.700000000000003</c:v>
                </c:pt>
                <c:pt idx="46">
                  <c:v>79</c:v>
                </c:pt>
                <c:pt idx="47">
                  <c:v>31.400000000000002</c:v>
                </c:pt>
                <c:pt idx="48">
                  <c:v>34.4</c:v>
                </c:pt>
                <c:pt idx="49">
                  <c:v>58.5</c:v>
                </c:pt>
                <c:pt idx="50">
                  <c:v>92.5</c:v>
                </c:pt>
                <c:pt idx="51">
                  <c:v>81.199999999999989</c:v>
                </c:pt>
                <c:pt idx="52">
                  <c:v>36.1</c:v>
                </c:pt>
                <c:pt idx="53">
                  <c:v>43.3</c:v>
                </c:pt>
                <c:pt idx="54">
                  <c:v>54.2</c:v>
                </c:pt>
                <c:pt idx="55">
                  <c:v>86.8</c:v>
                </c:pt>
                <c:pt idx="56">
                  <c:v>66.3</c:v>
                </c:pt>
                <c:pt idx="57">
                  <c:v>74.3</c:v>
                </c:pt>
                <c:pt idx="58">
                  <c:v>52.599999999999994</c:v>
                </c:pt>
                <c:pt idx="59">
                  <c:v>31.400000000000002</c:v>
                </c:pt>
                <c:pt idx="60">
                  <c:v>26.299999999999997</c:v>
                </c:pt>
                <c:pt idx="61">
                  <c:v>61.5</c:v>
                </c:pt>
                <c:pt idx="62">
                  <c:v>45.7</c:v>
                </c:pt>
                <c:pt idx="63">
                  <c:v>54.2</c:v>
                </c:pt>
                <c:pt idx="64">
                  <c:v>60.199999999999996</c:v>
                </c:pt>
                <c:pt idx="65">
                  <c:v>66.3</c:v>
                </c:pt>
                <c:pt idx="66">
                  <c:v>95.8</c:v>
                </c:pt>
                <c:pt idx="67">
                  <c:v>69</c:v>
                </c:pt>
                <c:pt idx="68">
                  <c:v>64.800000000000011</c:v>
                </c:pt>
                <c:pt idx="69">
                  <c:v>23.799999999999997</c:v>
                </c:pt>
                <c:pt idx="70">
                  <c:v>37.400000000000006</c:v>
                </c:pt>
                <c:pt idx="71">
                  <c:v>92.4</c:v>
                </c:pt>
                <c:pt idx="72">
                  <c:v>78.600000000000009</c:v>
                </c:pt>
                <c:pt idx="73">
                  <c:v>75.199999999999989</c:v>
                </c:pt>
                <c:pt idx="74">
                  <c:v>40.5</c:v>
                </c:pt>
                <c:pt idx="75">
                  <c:v>69.599999999999994</c:v>
                </c:pt>
                <c:pt idx="76">
                  <c:v>79.900000000000006</c:v>
                </c:pt>
                <c:pt idx="77">
                  <c:v>39.300000000000004</c:v>
                </c:pt>
                <c:pt idx="78">
                  <c:v>29.4</c:v>
                </c:pt>
                <c:pt idx="79">
                  <c:v>51.8</c:v>
                </c:pt>
                <c:pt idx="80">
                  <c:v>39.300000000000004</c:v>
                </c:pt>
                <c:pt idx="81">
                  <c:v>48.9</c:v>
                </c:pt>
                <c:pt idx="82">
                  <c:v>21.400000000000002</c:v>
                </c:pt>
                <c:pt idx="83">
                  <c:v>74.900000000000006</c:v>
                </c:pt>
                <c:pt idx="84">
                  <c:v>43.6</c:v>
                </c:pt>
                <c:pt idx="85">
                  <c:v>54.5</c:v>
                </c:pt>
                <c:pt idx="86">
                  <c:v>20.2</c:v>
                </c:pt>
                <c:pt idx="87">
                  <c:v>75</c:v>
                </c:pt>
                <c:pt idx="88">
                  <c:v>88.100000000000009</c:v>
                </c:pt>
                <c:pt idx="89">
                  <c:v>56.4</c:v>
                </c:pt>
                <c:pt idx="90">
                  <c:v>55</c:v>
                </c:pt>
                <c:pt idx="91">
                  <c:v>71.599999999999994</c:v>
                </c:pt>
                <c:pt idx="92">
                  <c:v>49.2</c:v>
                </c:pt>
                <c:pt idx="93">
                  <c:v>79.5</c:v>
                </c:pt>
                <c:pt idx="94">
                  <c:v>39.200000000000003</c:v>
                </c:pt>
                <c:pt idx="95">
                  <c:v>82.2</c:v>
                </c:pt>
                <c:pt idx="96">
                  <c:v>60.9</c:v>
                </c:pt>
                <c:pt idx="97">
                  <c:v>57.5</c:v>
                </c:pt>
                <c:pt idx="98">
                  <c:v>65</c:v>
                </c:pt>
                <c:pt idx="99">
                  <c:v>56.5</c:v>
                </c:pt>
                <c:pt idx="100">
                  <c:v>51</c:v>
                </c:pt>
                <c:pt idx="101">
                  <c:v>36.5</c:v>
                </c:pt>
                <c:pt idx="102">
                  <c:v>35.5</c:v>
                </c:pt>
                <c:pt idx="103">
                  <c:v>64.3</c:v>
                </c:pt>
                <c:pt idx="104">
                  <c:v>52.800000000000004</c:v>
                </c:pt>
                <c:pt idx="105">
                  <c:v>90.1</c:v>
                </c:pt>
                <c:pt idx="106">
                  <c:v>92.6</c:v>
                </c:pt>
                <c:pt idx="107">
                  <c:v>35.5</c:v>
                </c:pt>
                <c:pt idx="108">
                  <c:v>32.9</c:v>
                </c:pt>
                <c:pt idx="109">
                  <c:v>41.2</c:v>
                </c:pt>
                <c:pt idx="110">
                  <c:v>59.699999999999996</c:v>
                </c:pt>
                <c:pt idx="111">
                  <c:v>98.699999999999989</c:v>
                </c:pt>
                <c:pt idx="112">
                  <c:v>30.6</c:v>
                </c:pt>
                <c:pt idx="113">
                  <c:v>42.5</c:v>
                </c:pt>
                <c:pt idx="114">
                  <c:v>38.9</c:v>
                </c:pt>
                <c:pt idx="115">
                  <c:v>70.5</c:v>
                </c:pt>
                <c:pt idx="116">
                  <c:v>60.300000000000004</c:v>
                </c:pt>
                <c:pt idx="117">
                  <c:v>62.400000000000006</c:v>
                </c:pt>
                <c:pt idx="118">
                  <c:v>66</c:v>
                </c:pt>
                <c:pt idx="119">
                  <c:v>66.399999999999991</c:v>
                </c:pt>
                <c:pt idx="120">
                  <c:v>66.2</c:v>
                </c:pt>
                <c:pt idx="121">
                  <c:v>80.3</c:v>
                </c:pt>
                <c:pt idx="122">
                  <c:v>31.9</c:v>
                </c:pt>
                <c:pt idx="123">
                  <c:v>64.900000000000006</c:v>
                </c:pt>
                <c:pt idx="124">
                  <c:v>31.099999999999998</c:v>
                </c:pt>
                <c:pt idx="125">
                  <c:v>31.6</c:v>
                </c:pt>
                <c:pt idx="126">
                  <c:v>80</c:v>
                </c:pt>
                <c:pt idx="127">
                  <c:v>19.3</c:v>
                </c:pt>
                <c:pt idx="128">
                  <c:v>58.099999999999994</c:v>
                </c:pt>
                <c:pt idx="129">
                  <c:v>64.099999999999994</c:v>
                </c:pt>
                <c:pt idx="130">
                  <c:v>48.6</c:v>
                </c:pt>
                <c:pt idx="131">
                  <c:v>60.199999999999996</c:v>
                </c:pt>
                <c:pt idx="132">
                  <c:v>71.7</c:v>
                </c:pt>
                <c:pt idx="133">
                  <c:v>75</c:v>
                </c:pt>
                <c:pt idx="134">
                  <c:v>72.400000000000006</c:v>
                </c:pt>
                <c:pt idx="135">
                  <c:v>82.899999999999991</c:v>
                </c:pt>
                <c:pt idx="136">
                  <c:v>62.699999999999996</c:v>
                </c:pt>
                <c:pt idx="137">
                  <c:v>27</c:v>
                </c:pt>
                <c:pt idx="138">
                  <c:v>69.800000000000011</c:v>
                </c:pt>
                <c:pt idx="139">
                  <c:v>93.9</c:v>
                </c:pt>
                <c:pt idx="140">
                  <c:v>90.3</c:v>
                </c:pt>
                <c:pt idx="141">
                  <c:v>14.299999999999999</c:v>
                </c:pt>
                <c:pt idx="142">
                  <c:v>77.300000000000011</c:v>
                </c:pt>
                <c:pt idx="143">
                  <c:v>51.6</c:v>
                </c:pt>
                <c:pt idx="144">
                  <c:v>63.2</c:v>
                </c:pt>
                <c:pt idx="145">
                  <c:v>71.900000000000006</c:v>
                </c:pt>
                <c:pt idx="146">
                  <c:v>33</c:v>
                </c:pt>
                <c:pt idx="147">
                  <c:v>71.599999999999994</c:v>
                </c:pt>
                <c:pt idx="148">
                  <c:v>67.2</c:v>
                </c:pt>
                <c:pt idx="149">
                  <c:v>40.9</c:v>
                </c:pt>
                <c:pt idx="150">
                  <c:v>27.599999999999998</c:v>
                </c:pt>
                <c:pt idx="151">
                  <c:v>50.199999999999996</c:v>
                </c:pt>
                <c:pt idx="152">
                  <c:v>85.199999999999989</c:v>
                </c:pt>
                <c:pt idx="153">
                  <c:v>59</c:v>
                </c:pt>
                <c:pt idx="154">
                  <c:v>83.800000000000011</c:v>
                </c:pt>
                <c:pt idx="155">
                  <c:v>79.599999999999994</c:v>
                </c:pt>
                <c:pt idx="156">
                  <c:v>20.099999999999998</c:v>
                </c:pt>
                <c:pt idx="157">
                  <c:v>28.799999999999997</c:v>
                </c:pt>
                <c:pt idx="158">
                  <c:v>30.8</c:v>
                </c:pt>
                <c:pt idx="159">
                  <c:v>50.9</c:v>
                </c:pt>
                <c:pt idx="160">
                  <c:v>31.6</c:v>
                </c:pt>
              </c:numCache>
            </c:numRef>
          </c:xVal>
          <c:yVal>
            <c:numRef>
              <c:f>'Democracy Index'!$D$2:$D$162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6-4714-9EF9-713509DD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66504"/>
        <c:axId val="1651667816"/>
      </c:scatterChart>
      <c:valAx>
        <c:axId val="16516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7816"/>
        <c:crosses val="autoZero"/>
        <c:crossBetween val="midCat"/>
      </c:valAx>
      <c:valAx>
        <c:axId val="16516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6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deaths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Testing!$D$2:$D$170</c:f>
              <c:numCache>
                <c:formatCode>General</c:formatCode>
                <c:ptCount val="169"/>
                <c:pt idx="0">
                  <c:v>60</c:v>
                </c:pt>
                <c:pt idx="1">
                  <c:v>453</c:v>
                </c:pt>
                <c:pt idx="2">
                  <c:v>1203</c:v>
                </c:pt>
                <c:pt idx="3">
                  <c:v>14</c:v>
                </c:pt>
                <c:pt idx="4">
                  <c:v>61</c:v>
                </c:pt>
                <c:pt idx="5">
                  <c:v>1025</c:v>
                </c:pt>
                <c:pt idx="6">
                  <c:v>1021</c:v>
                </c:pt>
                <c:pt idx="7">
                  <c:v>35</c:v>
                </c:pt>
                <c:pt idx="8">
                  <c:v>811</c:v>
                </c:pt>
                <c:pt idx="9">
                  <c:v>301</c:v>
                </c:pt>
                <c:pt idx="10">
                  <c:v>443</c:v>
                </c:pt>
                <c:pt idx="11">
                  <c:v>211</c:v>
                </c:pt>
                <c:pt idx="12">
                  <c:v>48</c:v>
                </c:pt>
                <c:pt idx="13">
                  <c:v>31</c:v>
                </c:pt>
                <c:pt idx="14">
                  <c:v>172</c:v>
                </c:pt>
                <c:pt idx="15">
                  <c:v>1775</c:v>
                </c:pt>
                <c:pt idx="16">
                  <c:v>722</c:v>
                </c:pt>
                <c:pt idx="17">
                  <c:v>4</c:v>
                </c:pt>
                <c:pt idx="18">
                  <c:v>1</c:v>
                </c:pt>
                <c:pt idx="19">
                  <c:v>835</c:v>
                </c:pt>
                <c:pt idx="20">
                  <c:v>1393</c:v>
                </c:pt>
                <c:pt idx="21">
                  <c:v>44</c:v>
                </c:pt>
                <c:pt idx="22">
                  <c:v>1009</c:v>
                </c:pt>
                <c:pt idx="23">
                  <c:v>7</c:v>
                </c:pt>
                <c:pt idx="24">
                  <c:v>1272</c:v>
                </c:pt>
                <c:pt idx="25">
                  <c:v>0.2</c:v>
                </c:pt>
                <c:pt idx="26">
                  <c:v>218</c:v>
                </c:pt>
                <c:pt idx="27">
                  <c:v>0</c:v>
                </c:pt>
                <c:pt idx="28">
                  <c:v>17</c:v>
                </c:pt>
                <c:pt idx="29">
                  <c:v>496</c:v>
                </c:pt>
                <c:pt idx="30">
                  <c:v>13</c:v>
                </c:pt>
                <c:pt idx="31">
                  <c:v>926</c:v>
                </c:pt>
                <c:pt idx="32">
                  <c:v>3</c:v>
                </c:pt>
                <c:pt idx="33">
                  <c:v>988</c:v>
                </c:pt>
                <c:pt idx="34">
                  <c:v>21</c:v>
                </c:pt>
                <c:pt idx="35">
                  <c:v>492</c:v>
                </c:pt>
                <c:pt idx="36">
                  <c:v>1166</c:v>
                </c:pt>
                <c:pt idx="37">
                  <c:v>17</c:v>
                </c:pt>
                <c:pt idx="38">
                  <c:v>148</c:v>
                </c:pt>
                <c:pt idx="39">
                  <c:v>1419</c:v>
                </c:pt>
                <c:pt idx="40">
                  <c:v>334</c:v>
                </c:pt>
                <c:pt idx="41">
                  <c:v>61</c:v>
                </c:pt>
                <c:pt idx="42">
                  <c:v>0</c:v>
                </c:pt>
                <c:pt idx="43">
                  <c:v>229</c:v>
                </c:pt>
                <c:pt idx="44">
                  <c:v>818</c:v>
                </c:pt>
                <c:pt idx="45">
                  <c:v>86</c:v>
                </c:pt>
                <c:pt idx="46">
                  <c:v>237</c:v>
                </c:pt>
                <c:pt idx="47">
                  <c:v>60</c:v>
                </c:pt>
                <c:pt idx="48">
                  <c:v>2</c:v>
                </c:pt>
                <c:pt idx="49">
                  <c:v>270</c:v>
                </c:pt>
                <c:pt idx="50">
                  <c:v>392</c:v>
                </c:pt>
                <c:pt idx="51">
                  <c:v>18</c:v>
                </c:pt>
                <c:pt idx="52">
                  <c:v>2</c:v>
                </c:pt>
                <c:pt idx="53">
                  <c:v>116</c:v>
                </c:pt>
                <c:pt idx="54">
                  <c:v>1112</c:v>
                </c:pt>
                <c:pt idx="55">
                  <c:v>30</c:v>
                </c:pt>
                <c:pt idx="56">
                  <c:v>52</c:v>
                </c:pt>
                <c:pt idx="57">
                  <c:v>758</c:v>
                </c:pt>
                <c:pt idx="58">
                  <c:v>620</c:v>
                </c:pt>
                <c:pt idx="59">
                  <c:v>11</c:v>
                </c:pt>
                <c:pt idx="60">
                  <c:v>539</c:v>
                </c:pt>
                <c:pt idx="61">
                  <c:v>9</c:v>
                </c:pt>
                <c:pt idx="62">
                  <c:v>299</c:v>
                </c:pt>
                <c:pt idx="63">
                  <c:v>6</c:v>
                </c:pt>
                <c:pt idx="64">
                  <c:v>23</c:v>
                </c:pt>
                <c:pt idx="65">
                  <c:v>216</c:v>
                </c:pt>
                <c:pt idx="66">
                  <c:v>21</c:v>
                </c:pt>
                <c:pt idx="67">
                  <c:v>342</c:v>
                </c:pt>
                <c:pt idx="68">
                  <c:v>22</c:v>
                </c:pt>
                <c:pt idx="69">
                  <c:v>1224</c:v>
                </c:pt>
                <c:pt idx="70">
                  <c:v>85</c:v>
                </c:pt>
                <c:pt idx="71">
                  <c:v>110</c:v>
                </c:pt>
                <c:pt idx="72">
                  <c:v>100</c:v>
                </c:pt>
                <c:pt idx="73">
                  <c:v>676</c:v>
                </c:pt>
                <c:pt idx="74">
                  <c:v>319</c:v>
                </c:pt>
                <c:pt idx="75">
                  <c:v>578</c:v>
                </c:pt>
                <c:pt idx="76">
                  <c:v>464</c:v>
                </c:pt>
                <c:pt idx="77">
                  <c:v>1402</c:v>
                </c:pt>
                <c:pt idx="78">
                  <c:v>5</c:v>
                </c:pt>
                <c:pt idx="79">
                  <c:v>112</c:v>
                </c:pt>
                <c:pt idx="80">
                  <c:v>38</c:v>
                </c:pt>
                <c:pt idx="81">
                  <c:v>410</c:v>
                </c:pt>
                <c:pt idx="82">
                  <c:v>127</c:v>
                </c:pt>
                <c:pt idx="83">
                  <c:v>32</c:v>
                </c:pt>
                <c:pt idx="84">
                  <c:v>221</c:v>
                </c:pt>
                <c:pt idx="85">
                  <c:v>212</c:v>
                </c:pt>
                <c:pt idx="86">
                  <c:v>0</c:v>
                </c:pt>
                <c:pt idx="87">
                  <c:v>574</c:v>
                </c:pt>
                <c:pt idx="88">
                  <c:v>324</c:v>
                </c:pt>
                <c:pt idx="89">
                  <c:v>16</c:v>
                </c:pt>
                <c:pt idx="90">
                  <c:v>251</c:v>
                </c:pt>
                <c:pt idx="91">
                  <c:v>1362</c:v>
                </c:pt>
                <c:pt idx="92">
                  <c:v>959</c:v>
                </c:pt>
                <c:pt idx="93">
                  <c:v>890</c:v>
                </c:pt>
                <c:pt idx="94">
                  <c:v>0</c:v>
                </c:pt>
                <c:pt idx="95">
                  <c:v>10</c:v>
                </c:pt>
                <c:pt idx="96">
                  <c:v>23</c:v>
                </c:pt>
                <c:pt idx="97">
                  <c:v>20</c:v>
                </c:pt>
                <c:pt idx="98">
                  <c:v>92</c:v>
                </c:pt>
                <c:pt idx="99">
                  <c:v>16</c:v>
                </c:pt>
                <c:pt idx="100">
                  <c:v>561</c:v>
                </c:pt>
                <c:pt idx="101">
                  <c:v>88</c:v>
                </c:pt>
                <c:pt idx="102">
                  <c:v>8</c:v>
                </c:pt>
                <c:pt idx="103">
                  <c:v>1127</c:v>
                </c:pt>
                <c:pt idx="104">
                  <c:v>827</c:v>
                </c:pt>
                <c:pt idx="105">
                  <c:v>228</c:v>
                </c:pt>
                <c:pt idx="106">
                  <c:v>0.6</c:v>
                </c:pt>
                <c:pt idx="107">
                  <c:v>1218</c:v>
                </c:pt>
                <c:pt idx="108">
                  <c:v>218</c:v>
                </c:pt>
                <c:pt idx="109">
                  <c:v>9</c:v>
                </c:pt>
                <c:pt idx="110">
                  <c:v>55</c:v>
                </c:pt>
                <c:pt idx="111">
                  <c:v>121</c:v>
                </c:pt>
                <c:pt idx="112">
                  <c:v>67</c:v>
                </c:pt>
                <c:pt idx="113">
                  <c:v>782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1329</c:v>
                </c:pt>
                <c:pt idx="118">
                  <c:v>100</c:v>
                </c:pt>
                <c:pt idx="119">
                  <c:v>293</c:v>
                </c:pt>
                <c:pt idx="120">
                  <c:v>50</c:v>
                </c:pt>
                <c:pt idx="121">
                  <c:v>342</c:v>
                </c:pt>
                <c:pt idx="122">
                  <c:v>1144</c:v>
                </c:pt>
                <c:pt idx="123">
                  <c:v>1</c:v>
                </c:pt>
                <c:pt idx="124">
                  <c:v>360</c:v>
                </c:pt>
                <c:pt idx="125">
                  <c:v>1187</c:v>
                </c:pt>
                <c:pt idx="126">
                  <c:v>92</c:v>
                </c:pt>
                <c:pt idx="127">
                  <c:v>923</c:v>
                </c:pt>
                <c:pt idx="128">
                  <c:v>974</c:v>
                </c:pt>
                <c:pt idx="129">
                  <c:v>88</c:v>
                </c:pt>
                <c:pt idx="130">
                  <c:v>920</c:v>
                </c:pt>
                <c:pt idx="131">
                  <c:v>469</c:v>
                </c:pt>
                <c:pt idx="132">
                  <c:v>13</c:v>
                </c:pt>
                <c:pt idx="133">
                  <c:v>26</c:v>
                </c:pt>
                <c:pt idx="134">
                  <c:v>0</c:v>
                </c:pt>
                <c:pt idx="135">
                  <c:v>54</c:v>
                </c:pt>
                <c:pt idx="136">
                  <c:v>1913</c:v>
                </c:pt>
                <c:pt idx="137">
                  <c:v>181</c:v>
                </c:pt>
                <c:pt idx="138">
                  <c:v>33</c:v>
                </c:pt>
                <c:pt idx="139">
                  <c:v>442</c:v>
                </c:pt>
                <c:pt idx="140">
                  <c:v>30</c:v>
                </c:pt>
                <c:pt idx="141">
                  <c:v>5</c:v>
                </c:pt>
                <c:pt idx="142">
                  <c:v>713</c:v>
                </c:pt>
                <c:pt idx="143">
                  <c:v>1592</c:v>
                </c:pt>
                <c:pt idx="144">
                  <c:v>671</c:v>
                </c:pt>
                <c:pt idx="145">
                  <c:v>1186</c:v>
                </c:pt>
                <c:pt idx="146">
                  <c:v>13</c:v>
                </c:pt>
                <c:pt idx="147">
                  <c:v>18</c:v>
                </c:pt>
                <c:pt idx="148">
                  <c:v>251</c:v>
                </c:pt>
                <c:pt idx="149">
                  <c:v>1086</c:v>
                </c:pt>
                <c:pt idx="150">
                  <c:v>1040</c:v>
                </c:pt>
                <c:pt idx="151">
                  <c:v>0.3</c:v>
                </c:pt>
                <c:pt idx="152">
                  <c:v>1</c:v>
                </c:pt>
                <c:pt idx="153">
                  <c:v>0</c:v>
                </c:pt>
                <c:pt idx="154">
                  <c:v>9</c:v>
                </c:pt>
                <c:pt idx="155">
                  <c:v>95</c:v>
                </c:pt>
                <c:pt idx="156">
                  <c:v>512</c:v>
                </c:pt>
                <c:pt idx="157">
                  <c:v>292</c:v>
                </c:pt>
                <c:pt idx="158">
                  <c:v>78</c:v>
                </c:pt>
                <c:pt idx="159">
                  <c:v>7</c:v>
                </c:pt>
                <c:pt idx="160">
                  <c:v>1410</c:v>
                </c:pt>
                <c:pt idx="161">
                  <c:v>497</c:v>
                </c:pt>
                <c:pt idx="162">
                  <c:v>105</c:v>
                </c:pt>
                <c:pt idx="163">
                  <c:v>1277</c:v>
                </c:pt>
                <c:pt idx="164">
                  <c:v>18</c:v>
                </c:pt>
                <c:pt idx="165">
                  <c:v>40</c:v>
                </c:pt>
                <c:pt idx="166">
                  <c:v>0.4</c:v>
                </c:pt>
                <c:pt idx="167">
                  <c:v>33</c:v>
                </c:pt>
                <c:pt idx="16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B0E-A0B0-293DBE5D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22024"/>
        <c:axId val="1651617104"/>
      </c:scatterChart>
      <c:valAx>
        <c:axId val="16516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7104"/>
        <c:crosses val="autoZero"/>
        <c:crossBetween val="midCat"/>
      </c:valAx>
      <c:valAx>
        <c:axId val="1651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per 1 million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Testing!$B$2:$B$170</c:f>
              <c:numCache>
                <c:formatCode>General</c:formatCode>
                <c:ptCount val="169"/>
                <c:pt idx="0">
                  <c:v>5995</c:v>
                </c:pt>
                <c:pt idx="1">
                  <c:v>112438</c:v>
                </c:pt>
                <c:pt idx="2">
                  <c:v>2328674</c:v>
                </c:pt>
                <c:pt idx="3">
                  <c:v>5208</c:v>
                </c:pt>
                <c:pt idx="4">
                  <c:v>83347</c:v>
                </c:pt>
                <c:pt idx="5">
                  <c:v>127820</c:v>
                </c:pt>
                <c:pt idx="6">
                  <c:v>213273</c:v>
                </c:pt>
                <c:pt idx="7">
                  <c:v>492581</c:v>
                </c:pt>
                <c:pt idx="8">
                  <c:v>459984</c:v>
                </c:pt>
                <c:pt idx="9">
                  <c:v>230408</c:v>
                </c:pt>
                <c:pt idx="10">
                  <c:v>145401</c:v>
                </c:pt>
                <c:pt idx="11">
                  <c:v>1503508</c:v>
                </c:pt>
                <c:pt idx="12">
                  <c:v>21317</c:v>
                </c:pt>
                <c:pt idx="13">
                  <c:v>323640</c:v>
                </c:pt>
                <c:pt idx="14">
                  <c:v>458373</c:v>
                </c:pt>
                <c:pt idx="15">
                  <c:v>669070</c:v>
                </c:pt>
                <c:pt idx="16">
                  <c:v>166621</c:v>
                </c:pt>
                <c:pt idx="17">
                  <c:v>33180</c:v>
                </c:pt>
                <c:pt idx="18">
                  <c:v>530464</c:v>
                </c:pt>
                <c:pt idx="19">
                  <c:v>42892</c:v>
                </c:pt>
                <c:pt idx="20">
                  <c:v>176185</c:v>
                </c:pt>
                <c:pt idx="21">
                  <c:v>258172</c:v>
                </c:pt>
                <c:pt idx="22">
                  <c:v>134016</c:v>
                </c:pt>
                <c:pt idx="23">
                  <c:v>202155</c:v>
                </c:pt>
                <c:pt idx="24">
                  <c:v>189488</c:v>
                </c:pt>
                <c:pt idx="25">
                  <c:v>7448</c:v>
                </c:pt>
                <c:pt idx="26">
                  <c:v>199135</c:v>
                </c:pt>
                <c:pt idx="27">
                  <c:v>22558</c:v>
                </c:pt>
                <c:pt idx="28">
                  <c:v>5537</c:v>
                </c:pt>
                <c:pt idx="29">
                  <c:v>448128</c:v>
                </c:pt>
                <c:pt idx="30">
                  <c:v>7284</c:v>
                </c:pt>
                <c:pt idx="31">
                  <c:v>391912</c:v>
                </c:pt>
                <c:pt idx="32">
                  <c:v>111163</c:v>
                </c:pt>
                <c:pt idx="33">
                  <c:v>185704</c:v>
                </c:pt>
                <c:pt idx="34">
                  <c:v>13073</c:v>
                </c:pt>
                <c:pt idx="35">
                  <c:v>110766</c:v>
                </c:pt>
                <c:pt idx="36">
                  <c:v>279842</c:v>
                </c:pt>
                <c:pt idx="37">
                  <c:v>153513</c:v>
                </c:pt>
                <c:pt idx="38">
                  <c:v>780186</c:v>
                </c:pt>
                <c:pt idx="39">
                  <c:v>532701</c:v>
                </c:pt>
                <c:pt idx="40">
                  <c:v>2142046</c:v>
                </c:pt>
                <c:pt idx="41">
                  <c:v>106071</c:v>
                </c:pt>
                <c:pt idx="42">
                  <c:v>119855</c:v>
                </c:pt>
                <c:pt idx="43">
                  <c:v>90664</c:v>
                </c:pt>
                <c:pt idx="44">
                  <c:v>46956</c:v>
                </c:pt>
                <c:pt idx="45">
                  <c:v>9670</c:v>
                </c:pt>
                <c:pt idx="46">
                  <c:v>103780</c:v>
                </c:pt>
                <c:pt idx="47">
                  <c:v>58940</c:v>
                </c:pt>
                <c:pt idx="48">
                  <c:v>6630</c:v>
                </c:pt>
                <c:pt idx="49">
                  <c:v>551274</c:v>
                </c:pt>
                <c:pt idx="50">
                  <c:v>105320</c:v>
                </c:pt>
                <c:pt idx="51">
                  <c:v>16376</c:v>
                </c:pt>
                <c:pt idx="52">
                  <c:v>27269</c:v>
                </c:pt>
                <c:pt idx="53">
                  <c:v>486826</c:v>
                </c:pt>
                <c:pt idx="54">
                  <c:v>630804</c:v>
                </c:pt>
                <c:pt idx="55">
                  <c:v>187190</c:v>
                </c:pt>
                <c:pt idx="56">
                  <c:v>13431</c:v>
                </c:pt>
                <c:pt idx="57">
                  <c:v>519605</c:v>
                </c:pt>
                <c:pt idx="58">
                  <c:v>446180</c:v>
                </c:pt>
                <c:pt idx="59">
                  <c:v>23106</c:v>
                </c:pt>
                <c:pt idx="60">
                  <c:v>378153</c:v>
                </c:pt>
                <c:pt idx="61">
                  <c:v>162335</c:v>
                </c:pt>
                <c:pt idx="62">
                  <c:v>40219</c:v>
                </c:pt>
                <c:pt idx="63">
                  <c:v>8784</c:v>
                </c:pt>
                <c:pt idx="64">
                  <c:v>19850</c:v>
                </c:pt>
                <c:pt idx="65">
                  <c:v>58154</c:v>
                </c:pt>
                <c:pt idx="66">
                  <c:v>3998</c:v>
                </c:pt>
                <c:pt idx="67">
                  <c:v>34804</c:v>
                </c:pt>
                <c:pt idx="68">
                  <c:v>819094</c:v>
                </c:pt>
                <c:pt idx="69">
                  <c:v>312900</c:v>
                </c:pt>
                <c:pt idx="70">
                  <c:v>1359384</c:v>
                </c:pt>
                <c:pt idx="71">
                  <c:v>137033</c:v>
                </c:pt>
                <c:pt idx="72">
                  <c:v>31395</c:v>
                </c:pt>
                <c:pt idx="73">
                  <c:v>102070</c:v>
                </c:pt>
                <c:pt idx="74">
                  <c:v>130268</c:v>
                </c:pt>
                <c:pt idx="75">
                  <c:v>583848</c:v>
                </c:pt>
                <c:pt idx="76">
                  <c:v>1079110</c:v>
                </c:pt>
                <c:pt idx="77">
                  <c:v>503735</c:v>
                </c:pt>
                <c:pt idx="78">
                  <c:v>11655</c:v>
                </c:pt>
                <c:pt idx="79">
                  <c:v>52677</c:v>
                </c:pt>
                <c:pt idx="80">
                  <c:v>49391</c:v>
                </c:pt>
                <c:pt idx="81">
                  <c:v>358516</c:v>
                </c:pt>
                <c:pt idx="82">
                  <c:v>314382</c:v>
                </c:pt>
                <c:pt idx="83">
                  <c:v>21092</c:v>
                </c:pt>
                <c:pt idx="84">
                  <c:v>335940</c:v>
                </c:pt>
                <c:pt idx="85">
                  <c:v>97148</c:v>
                </c:pt>
                <c:pt idx="86">
                  <c:v>13541</c:v>
                </c:pt>
                <c:pt idx="87">
                  <c:v>582199</c:v>
                </c:pt>
                <c:pt idx="88">
                  <c:v>362276</c:v>
                </c:pt>
                <c:pt idx="89">
                  <c:v>12136</c:v>
                </c:pt>
                <c:pt idx="90">
                  <c:v>89000</c:v>
                </c:pt>
                <c:pt idx="91">
                  <c:v>613538</c:v>
                </c:pt>
                <c:pt idx="92">
                  <c:v>685151</c:v>
                </c:pt>
                <c:pt idx="93">
                  <c:v>2895195</c:v>
                </c:pt>
                <c:pt idx="94">
                  <c:v>6645</c:v>
                </c:pt>
                <c:pt idx="95">
                  <c:v>3751</c:v>
                </c:pt>
                <c:pt idx="96">
                  <c:v>6268</c:v>
                </c:pt>
                <c:pt idx="97">
                  <c:v>132148</c:v>
                </c:pt>
                <c:pt idx="98">
                  <c:v>695451</c:v>
                </c:pt>
                <c:pt idx="99">
                  <c:v>6716</c:v>
                </c:pt>
                <c:pt idx="100">
                  <c:v>1320345</c:v>
                </c:pt>
                <c:pt idx="101">
                  <c:v>29391</c:v>
                </c:pt>
                <c:pt idx="102">
                  <c:v>227464</c:v>
                </c:pt>
                <c:pt idx="103">
                  <c:v>33150</c:v>
                </c:pt>
                <c:pt idx="104">
                  <c:v>150650</c:v>
                </c:pt>
                <c:pt idx="105">
                  <c:v>1318671</c:v>
                </c:pt>
                <c:pt idx="106">
                  <c:v>278941</c:v>
                </c:pt>
                <c:pt idx="107">
                  <c:v>343514</c:v>
                </c:pt>
                <c:pt idx="108">
                  <c:v>141623</c:v>
                </c:pt>
                <c:pt idx="109">
                  <c:v>10056</c:v>
                </c:pt>
                <c:pt idx="110">
                  <c:v>40829</c:v>
                </c:pt>
                <c:pt idx="111">
                  <c:v>97664</c:v>
                </c:pt>
                <c:pt idx="112">
                  <c:v>69160</c:v>
                </c:pt>
                <c:pt idx="113">
                  <c:v>406290</c:v>
                </c:pt>
                <c:pt idx="114">
                  <c:v>296014</c:v>
                </c:pt>
                <c:pt idx="115">
                  <c:v>2858</c:v>
                </c:pt>
                <c:pt idx="116">
                  <c:v>5863</c:v>
                </c:pt>
                <c:pt idx="117">
                  <c:v>210779</c:v>
                </c:pt>
                <c:pt idx="118">
                  <c:v>598653</c:v>
                </c:pt>
                <c:pt idx="119">
                  <c:v>170575</c:v>
                </c:pt>
                <c:pt idx="120">
                  <c:v>33868</c:v>
                </c:pt>
                <c:pt idx="121">
                  <c:v>189304</c:v>
                </c:pt>
                <c:pt idx="122">
                  <c:v>365336</c:v>
                </c:pt>
                <c:pt idx="123">
                  <c:v>4501</c:v>
                </c:pt>
                <c:pt idx="124">
                  <c:v>86945</c:v>
                </c:pt>
                <c:pt idx="125">
                  <c:v>181412</c:v>
                </c:pt>
                <c:pt idx="126">
                  <c:v>67828</c:v>
                </c:pt>
                <c:pt idx="127">
                  <c:v>217829</c:v>
                </c:pt>
                <c:pt idx="128">
                  <c:v>660331</c:v>
                </c:pt>
                <c:pt idx="129">
                  <c:v>478834</c:v>
                </c:pt>
                <c:pt idx="130">
                  <c:v>274899</c:v>
                </c:pt>
                <c:pt idx="131">
                  <c:v>674797</c:v>
                </c:pt>
                <c:pt idx="132">
                  <c:v>62284</c:v>
                </c:pt>
                <c:pt idx="133">
                  <c:v>102979</c:v>
                </c:pt>
                <c:pt idx="134">
                  <c:v>121138</c:v>
                </c:pt>
                <c:pt idx="135">
                  <c:v>123673</c:v>
                </c:pt>
                <c:pt idx="136">
                  <c:v>941215</c:v>
                </c:pt>
                <c:pt idx="137">
                  <c:v>339565</c:v>
                </c:pt>
                <c:pt idx="138">
                  <c:v>18164</c:v>
                </c:pt>
                <c:pt idx="139">
                  <c:v>289936</c:v>
                </c:pt>
                <c:pt idx="140">
                  <c:v>52691</c:v>
                </c:pt>
                <c:pt idx="141">
                  <c:v>1031483</c:v>
                </c:pt>
                <c:pt idx="142">
                  <c:v>303675</c:v>
                </c:pt>
                <c:pt idx="143">
                  <c:v>370051</c:v>
                </c:pt>
                <c:pt idx="144">
                  <c:v>131982</c:v>
                </c:pt>
                <c:pt idx="145">
                  <c:v>645039</c:v>
                </c:pt>
                <c:pt idx="146">
                  <c:v>72570</c:v>
                </c:pt>
                <c:pt idx="147">
                  <c:v>223740</c:v>
                </c:pt>
                <c:pt idx="148">
                  <c:v>57802</c:v>
                </c:pt>
                <c:pt idx="149">
                  <c:v>485106</c:v>
                </c:pt>
                <c:pt idx="150">
                  <c:v>475909</c:v>
                </c:pt>
                <c:pt idx="151">
                  <c:v>5974</c:v>
                </c:pt>
                <c:pt idx="152">
                  <c:v>17423</c:v>
                </c:pt>
                <c:pt idx="153">
                  <c:v>13593</c:v>
                </c:pt>
                <c:pt idx="154">
                  <c:v>23633</c:v>
                </c:pt>
                <c:pt idx="155">
                  <c:v>57181</c:v>
                </c:pt>
                <c:pt idx="156">
                  <c:v>67495</c:v>
                </c:pt>
                <c:pt idx="157">
                  <c:v>332314</c:v>
                </c:pt>
                <c:pt idx="158">
                  <c:v>2430769</c:v>
                </c:pt>
                <c:pt idx="159">
                  <c:v>17423</c:v>
                </c:pt>
                <c:pt idx="160">
                  <c:v>987438</c:v>
                </c:pt>
                <c:pt idx="161">
                  <c:v>138988</c:v>
                </c:pt>
                <c:pt idx="162">
                  <c:v>226594</c:v>
                </c:pt>
                <c:pt idx="163">
                  <c:v>889931</c:v>
                </c:pt>
                <c:pt idx="164">
                  <c:v>40839</c:v>
                </c:pt>
                <c:pt idx="165">
                  <c:v>89208</c:v>
                </c:pt>
                <c:pt idx="166">
                  <c:v>14634</c:v>
                </c:pt>
                <c:pt idx="167">
                  <c:v>43710</c:v>
                </c:pt>
                <c:pt idx="168">
                  <c:v>17816</c:v>
                </c:pt>
              </c:numCache>
            </c:numRef>
          </c:xVal>
          <c:yVal>
            <c:numRef>
              <c:f>Testing!$C$2:$C$170</c:f>
              <c:numCache>
                <c:formatCode>General</c:formatCode>
                <c:ptCount val="169"/>
                <c:pt idx="0">
                  <c:v>1384</c:v>
                </c:pt>
                <c:pt idx="1">
                  <c:v>24567</c:v>
                </c:pt>
                <c:pt idx="2">
                  <c:v>121756</c:v>
                </c:pt>
                <c:pt idx="3">
                  <c:v>576</c:v>
                </c:pt>
                <c:pt idx="4">
                  <c:v>1982</c:v>
                </c:pt>
                <c:pt idx="5">
                  <c:v>40808</c:v>
                </c:pt>
                <c:pt idx="6">
                  <c:v>55863</c:v>
                </c:pt>
                <c:pt idx="7">
                  <c:v>1120</c:v>
                </c:pt>
                <c:pt idx="8">
                  <c:v>44480</c:v>
                </c:pt>
                <c:pt idx="9">
                  <c:v>22426</c:v>
                </c:pt>
                <c:pt idx="10">
                  <c:v>20491</c:v>
                </c:pt>
                <c:pt idx="11">
                  <c:v>57210</c:v>
                </c:pt>
                <c:pt idx="12">
                  <c:v>3206</c:v>
                </c:pt>
                <c:pt idx="13">
                  <c:v>4020</c:v>
                </c:pt>
                <c:pt idx="14">
                  <c:v>24780</c:v>
                </c:pt>
                <c:pt idx="15">
                  <c:v>59118</c:v>
                </c:pt>
                <c:pt idx="16">
                  <c:v>29130</c:v>
                </c:pt>
                <c:pt idx="17">
                  <c:v>296</c:v>
                </c:pt>
                <c:pt idx="18">
                  <c:v>1096</c:v>
                </c:pt>
                <c:pt idx="19">
                  <c:v>16697</c:v>
                </c:pt>
                <c:pt idx="20">
                  <c:v>36528</c:v>
                </c:pt>
                <c:pt idx="21">
                  <c:v>8265</c:v>
                </c:pt>
                <c:pt idx="22">
                  <c:v>41025</c:v>
                </c:pt>
                <c:pt idx="23">
                  <c:v>398</c:v>
                </c:pt>
                <c:pt idx="24">
                  <c:v>30992</c:v>
                </c:pt>
                <c:pt idx="25">
                  <c:v>114</c:v>
                </c:pt>
                <c:pt idx="26">
                  <c:v>23922</c:v>
                </c:pt>
                <c:pt idx="27">
                  <c:v>27</c:v>
                </c:pt>
                <c:pt idx="28">
                  <c:v>1041</c:v>
                </c:pt>
                <c:pt idx="29">
                  <c:v>19442</c:v>
                </c:pt>
                <c:pt idx="30">
                  <c:v>1020</c:v>
                </c:pt>
                <c:pt idx="31">
                  <c:v>35926</c:v>
                </c:pt>
                <c:pt idx="32">
                  <c:v>62</c:v>
                </c:pt>
                <c:pt idx="33">
                  <c:v>38827</c:v>
                </c:pt>
                <c:pt idx="34">
                  <c:v>1393</c:v>
                </c:pt>
                <c:pt idx="35">
                  <c:v>36973</c:v>
                </c:pt>
                <c:pt idx="36">
                  <c:v>55725</c:v>
                </c:pt>
                <c:pt idx="37">
                  <c:v>1772</c:v>
                </c:pt>
                <c:pt idx="38">
                  <c:v>24547</c:v>
                </c:pt>
                <c:pt idx="39">
                  <c:v>86280</c:v>
                </c:pt>
                <c:pt idx="40">
                  <c:v>33261</c:v>
                </c:pt>
                <c:pt idx="41">
                  <c:v>5941</c:v>
                </c:pt>
                <c:pt idx="42">
                  <c:v>1568</c:v>
                </c:pt>
                <c:pt idx="43">
                  <c:v>18439</c:v>
                </c:pt>
                <c:pt idx="44">
                  <c:v>13329</c:v>
                </c:pt>
                <c:pt idx="45">
                  <c:v>1552</c:v>
                </c:pt>
                <c:pt idx="46">
                  <c:v>8098</c:v>
                </c:pt>
                <c:pt idx="47">
                  <c:v>3781</c:v>
                </c:pt>
                <c:pt idx="48">
                  <c:v>543</c:v>
                </c:pt>
                <c:pt idx="49">
                  <c:v>29914</c:v>
                </c:pt>
                <c:pt idx="50">
                  <c:v>12185</c:v>
                </c:pt>
                <c:pt idx="51">
                  <c:v>1140</c:v>
                </c:pt>
                <c:pt idx="52">
                  <c:v>61</c:v>
                </c:pt>
                <c:pt idx="53">
                  <c:v>7558</c:v>
                </c:pt>
                <c:pt idx="54">
                  <c:v>46076</c:v>
                </c:pt>
                <c:pt idx="55">
                  <c:v>4558</c:v>
                </c:pt>
                <c:pt idx="56">
                  <c:v>1613</c:v>
                </c:pt>
                <c:pt idx="57">
                  <c:v>63233</c:v>
                </c:pt>
                <c:pt idx="58">
                  <c:v>25320</c:v>
                </c:pt>
                <c:pt idx="59">
                  <c:v>1892</c:v>
                </c:pt>
                <c:pt idx="60">
                  <c:v>14531</c:v>
                </c:pt>
                <c:pt idx="61">
                  <c:v>1232</c:v>
                </c:pt>
                <c:pt idx="62">
                  <c:v>8451</c:v>
                </c:pt>
                <c:pt idx="63">
                  <c:v>1070</c:v>
                </c:pt>
                <c:pt idx="64">
                  <c:v>1259</c:v>
                </c:pt>
                <c:pt idx="65">
                  <c:v>9057</c:v>
                </c:pt>
                <c:pt idx="66">
                  <c:v>961</c:v>
                </c:pt>
                <c:pt idx="67">
                  <c:v>13815</c:v>
                </c:pt>
                <c:pt idx="68">
                  <c:v>1318</c:v>
                </c:pt>
                <c:pt idx="69">
                  <c:v>37005</c:v>
                </c:pt>
                <c:pt idx="70">
                  <c:v>17463</c:v>
                </c:pt>
                <c:pt idx="71">
                  <c:v>7668</c:v>
                </c:pt>
                <c:pt idx="72">
                  <c:v>3508</c:v>
                </c:pt>
                <c:pt idx="73">
                  <c:v>16087</c:v>
                </c:pt>
                <c:pt idx="74">
                  <c:v>15030</c:v>
                </c:pt>
                <c:pt idx="75">
                  <c:v>37088</c:v>
                </c:pt>
                <c:pt idx="76">
                  <c:v>64042</c:v>
                </c:pt>
                <c:pt idx="77">
                  <c:v>40420</c:v>
                </c:pt>
                <c:pt idx="78">
                  <c:v>984</c:v>
                </c:pt>
                <c:pt idx="79">
                  <c:v>4938</c:v>
                </c:pt>
                <c:pt idx="80">
                  <c:v>2780</c:v>
                </c:pt>
                <c:pt idx="81">
                  <c:v>31083</c:v>
                </c:pt>
                <c:pt idx="82">
                  <c:v>9197</c:v>
                </c:pt>
                <c:pt idx="83">
                  <c:v>1833</c:v>
                </c:pt>
                <c:pt idx="84">
                  <c:v>37244</c:v>
                </c:pt>
                <c:pt idx="85">
                  <c:v>12713</c:v>
                </c:pt>
                <c:pt idx="86">
                  <c:v>6</c:v>
                </c:pt>
                <c:pt idx="87">
                  <c:v>31790</c:v>
                </c:pt>
                <c:pt idx="88">
                  <c:v>40020</c:v>
                </c:pt>
                <c:pt idx="89">
                  <c:v>373</c:v>
                </c:pt>
                <c:pt idx="90">
                  <c:v>16255</c:v>
                </c:pt>
                <c:pt idx="91">
                  <c:v>63682</c:v>
                </c:pt>
                <c:pt idx="92">
                  <c:v>64742</c:v>
                </c:pt>
                <c:pt idx="93">
                  <c:v>78267</c:v>
                </c:pt>
                <c:pt idx="94">
                  <c:v>72</c:v>
                </c:pt>
                <c:pt idx="95">
                  <c:v>652</c:v>
                </c:pt>
                <c:pt idx="96">
                  <c:v>895</c:v>
                </c:pt>
                <c:pt idx="97">
                  <c:v>5405</c:v>
                </c:pt>
                <c:pt idx="98">
                  <c:v>27169</c:v>
                </c:pt>
                <c:pt idx="99">
                  <c:v>386</c:v>
                </c:pt>
                <c:pt idx="100">
                  <c:v>37139</c:v>
                </c:pt>
                <c:pt idx="101">
                  <c:v>3460</c:v>
                </c:pt>
                <c:pt idx="102">
                  <c:v>437</c:v>
                </c:pt>
                <c:pt idx="103">
                  <c:v>13195</c:v>
                </c:pt>
                <c:pt idx="104">
                  <c:v>38549</c:v>
                </c:pt>
                <c:pt idx="105">
                  <c:v>33276</c:v>
                </c:pt>
                <c:pt idx="106">
                  <c:v>481</c:v>
                </c:pt>
                <c:pt idx="107">
                  <c:v>91516</c:v>
                </c:pt>
                <c:pt idx="108">
                  <c:v>12511</c:v>
                </c:pt>
                <c:pt idx="109">
                  <c:v>972</c:v>
                </c:pt>
                <c:pt idx="110">
                  <c:v>2501</c:v>
                </c:pt>
                <c:pt idx="111">
                  <c:v>12409</c:v>
                </c:pt>
                <c:pt idx="112">
                  <c:v>9139</c:v>
                </c:pt>
                <c:pt idx="113">
                  <c:v>54711</c:v>
                </c:pt>
                <c:pt idx="114">
                  <c:v>455</c:v>
                </c:pt>
                <c:pt idx="115">
                  <c:v>174</c:v>
                </c:pt>
                <c:pt idx="116">
                  <c:v>565</c:v>
                </c:pt>
                <c:pt idx="117">
                  <c:v>43260</c:v>
                </c:pt>
                <c:pt idx="118">
                  <c:v>11123</c:v>
                </c:pt>
                <c:pt idx="119">
                  <c:v>25583</c:v>
                </c:pt>
                <c:pt idx="120">
                  <c:v>2369</c:v>
                </c:pt>
                <c:pt idx="121">
                  <c:v>29911</c:v>
                </c:pt>
                <c:pt idx="122">
                  <c:v>70714</c:v>
                </c:pt>
                <c:pt idx="123">
                  <c:v>92</c:v>
                </c:pt>
                <c:pt idx="124">
                  <c:v>17597</c:v>
                </c:pt>
                <c:pt idx="125">
                  <c:v>32746</c:v>
                </c:pt>
                <c:pt idx="126">
                  <c:v>4619</c:v>
                </c:pt>
                <c:pt idx="127">
                  <c:v>38721</c:v>
                </c:pt>
                <c:pt idx="128">
                  <c:v>59837</c:v>
                </c:pt>
                <c:pt idx="129">
                  <c:v>52896</c:v>
                </c:pt>
                <c:pt idx="130">
                  <c:v>36863</c:v>
                </c:pt>
                <c:pt idx="131">
                  <c:v>25193</c:v>
                </c:pt>
                <c:pt idx="132">
                  <c:v>948</c:v>
                </c:pt>
                <c:pt idx="133">
                  <c:v>1448</c:v>
                </c:pt>
                <c:pt idx="134">
                  <c:v>655</c:v>
                </c:pt>
                <c:pt idx="135">
                  <c:v>4101</c:v>
                </c:pt>
                <c:pt idx="136">
                  <c:v>84219</c:v>
                </c:pt>
                <c:pt idx="137">
                  <c:v>10422</c:v>
                </c:pt>
                <c:pt idx="138">
                  <c:v>1425</c:v>
                </c:pt>
                <c:pt idx="139">
                  <c:v>43683</c:v>
                </c:pt>
                <c:pt idx="140">
                  <c:v>9849</c:v>
                </c:pt>
                <c:pt idx="141">
                  <c:v>10083</c:v>
                </c:pt>
                <c:pt idx="142">
                  <c:v>42670</c:v>
                </c:pt>
                <c:pt idx="143">
                  <c:v>74913</c:v>
                </c:pt>
                <c:pt idx="144">
                  <c:v>23316</c:v>
                </c:pt>
                <c:pt idx="145">
                  <c:v>55671</c:v>
                </c:pt>
                <c:pt idx="146">
                  <c:v>2649</c:v>
                </c:pt>
                <c:pt idx="147">
                  <c:v>6208</c:v>
                </c:pt>
                <c:pt idx="148">
                  <c:v>13476</c:v>
                </c:pt>
                <c:pt idx="149">
                  <c:v>53990</c:v>
                </c:pt>
                <c:pt idx="150">
                  <c:v>58604</c:v>
                </c:pt>
                <c:pt idx="151">
                  <c:v>37</c:v>
                </c:pt>
                <c:pt idx="152">
                  <c:v>187</c:v>
                </c:pt>
                <c:pt idx="153">
                  <c:v>40</c:v>
                </c:pt>
                <c:pt idx="154">
                  <c:v>542</c:v>
                </c:pt>
                <c:pt idx="155">
                  <c:v>5318</c:v>
                </c:pt>
                <c:pt idx="156">
                  <c:v>16258</c:v>
                </c:pt>
                <c:pt idx="157">
                  <c:v>28504</c:v>
                </c:pt>
                <c:pt idx="158">
                  <c:v>27197</c:v>
                </c:pt>
                <c:pt idx="159">
                  <c:v>837</c:v>
                </c:pt>
                <c:pt idx="160">
                  <c:v>52638</c:v>
                </c:pt>
                <c:pt idx="161">
                  <c:v>27142</c:v>
                </c:pt>
                <c:pt idx="162">
                  <c:v>10392</c:v>
                </c:pt>
                <c:pt idx="163">
                  <c:v>76462</c:v>
                </c:pt>
                <c:pt idx="164">
                  <c:v>2320</c:v>
                </c:pt>
                <c:pt idx="165">
                  <c:v>4325</c:v>
                </c:pt>
                <c:pt idx="166">
                  <c:v>16</c:v>
                </c:pt>
                <c:pt idx="167">
                  <c:v>2321</c:v>
                </c:pt>
                <c:pt idx="168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6CC-BA6E-DDEC0D0F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04968"/>
        <c:axId val="1651596440"/>
      </c:scatterChart>
      <c:valAx>
        <c:axId val="16516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6440"/>
        <c:crosses val="autoZero"/>
        <c:crossBetween val="midCat"/>
      </c:valAx>
      <c:valAx>
        <c:axId val="16515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Lockdowns vs 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Lockdowns!$B$2:$B$76</c:f>
              <c:numCache>
                <c:formatCode>General</c:formatCode>
                <c:ptCount val="75"/>
                <c:pt idx="0">
                  <c:v>80</c:v>
                </c:pt>
                <c:pt idx="1">
                  <c:v>52</c:v>
                </c:pt>
                <c:pt idx="2">
                  <c:v>41</c:v>
                </c:pt>
                <c:pt idx="3">
                  <c:v>52</c:v>
                </c:pt>
                <c:pt idx="4">
                  <c:v>98</c:v>
                </c:pt>
                <c:pt idx="5">
                  <c:v>152</c:v>
                </c:pt>
                <c:pt idx="6">
                  <c:v>51</c:v>
                </c:pt>
                <c:pt idx="7">
                  <c:v>36</c:v>
                </c:pt>
                <c:pt idx="8">
                  <c:v>89</c:v>
                </c:pt>
                <c:pt idx="9">
                  <c:v>163</c:v>
                </c:pt>
                <c:pt idx="10">
                  <c:v>131</c:v>
                </c:pt>
                <c:pt idx="11">
                  <c:v>28</c:v>
                </c:pt>
                <c:pt idx="12">
                  <c:v>159</c:v>
                </c:pt>
                <c:pt idx="13">
                  <c:v>97</c:v>
                </c:pt>
                <c:pt idx="14">
                  <c:v>20</c:v>
                </c:pt>
                <c:pt idx="15">
                  <c:v>304</c:v>
                </c:pt>
                <c:pt idx="16">
                  <c:v>49</c:v>
                </c:pt>
                <c:pt idx="17">
                  <c:v>41</c:v>
                </c:pt>
                <c:pt idx="18">
                  <c:v>39</c:v>
                </c:pt>
                <c:pt idx="19">
                  <c:v>56</c:v>
                </c:pt>
                <c:pt idx="20">
                  <c:v>15</c:v>
                </c:pt>
                <c:pt idx="21">
                  <c:v>21</c:v>
                </c:pt>
                <c:pt idx="22">
                  <c:v>21</c:v>
                </c:pt>
                <c:pt idx="23">
                  <c:v>100</c:v>
                </c:pt>
                <c:pt idx="24">
                  <c:v>21</c:v>
                </c:pt>
                <c:pt idx="25">
                  <c:v>118</c:v>
                </c:pt>
                <c:pt idx="26">
                  <c:v>114</c:v>
                </c:pt>
                <c:pt idx="27">
                  <c:v>58</c:v>
                </c:pt>
                <c:pt idx="28">
                  <c:v>13</c:v>
                </c:pt>
                <c:pt idx="29">
                  <c:v>74</c:v>
                </c:pt>
                <c:pt idx="30">
                  <c:v>37</c:v>
                </c:pt>
                <c:pt idx="31">
                  <c:v>20</c:v>
                </c:pt>
                <c:pt idx="32">
                  <c:v>146</c:v>
                </c:pt>
                <c:pt idx="33">
                  <c:v>44</c:v>
                </c:pt>
                <c:pt idx="34">
                  <c:v>83</c:v>
                </c:pt>
                <c:pt idx="35">
                  <c:v>48</c:v>
                </c:pt>
                <c:pt idx="36">
                  <c:v>21</c:v>
                </c:pt>
                <c:pt idx="37">
                  <c:v>27</c:v>
                </c:pt>
                <c:pt idx="38">
                  <c:v>305</c:v>
                </c:pt>
                <c:pt idx="39">
                  <c:v>115</c:v>
                </c:pt>
                <c:pt idx="40">
                  <c:v>83</c:v>
                </c:pt>
                <c:pt idx="41">
                  <c:v>70</c:v>
                </c:pt>
                <c:pt idx="42">
                  <c:v>21</c:v>
                </c:pt>
                <c:pt idx="43">
                  <c:v>83</c:v>
                </c:pt>
                <c:pt idx="44">
                  <c:v>38</c:v>
                </c:pt>
                <c:pt idx="45">
                  <c:v>120</c:v>
                </c:pt>
                <c:pt idx="46">
                  <c:v>56</c:v>
                </c:pt>
                <c:pt idx="47">
                  <c:v>49</c:v>
                </c:pt>
                <c:pt idx="48">
                  <c:v>46</c:v>
                </c:pt>
                <c:pt idx="49">
                  <c:v>67</c:v>
                </c:pt>
                <c:pt idx="50">
                  <c:v>14</c:v>
                </c:pt>
                <c:pt idx="51">
                  <c:v>44</c:v>
                </c:pt>
                <c:pt idx="52">
                  <c:v>106</c:v>
                </c:pt>
                <c:pt idx="53">
                  <c:v>49</c:v>
                </c:pt>
                <c:pt idx="54">
                  <c:v>45</c:v>
                </c:pt>
                <c:pt idx="55">
                  <c:v>48</c:v>
                </c:pt>
                <c:pt idx="56">
                  <c:v>33</c:v>
                </c:pt>
                <c:pt idx="57">
                  <c:v>29</c:v>
                </c:pt>
                <c:pt idx="58">
                  <c:v>52</c:v>
                </c:pt>
                <c:pt idx="59">
                  <c:v>50</c:v>
                </c:pt>
                <c:pt idx="60">
                  <c:v>55</c:v>
                </c:pt>
                <c:pt idx="61">
                  <c:v>35</c:v>
                </c:pt>
                <c:pt idx="62">
                  <c:v>56</c:v>
                </c:pt>
                <c:pt idx="63">
                  <c:v>95</c:v>
                </c:pt>
                <c:pt idx="64">
                  <c:v>41</c:v>
                </c:pt>
                <c:pt idx="65">
                  <c:v>67</c:v>
                </c:pt>
                <c:pt idx="66">
                  <c:v>14</c:v>
                </c:pt>
                <c:pt idx="67">
                  <c:v>28</c:v>
                </c:pt>
                <c:pt idx="68">
                  <c:v>4</c:v>
                </c:pt>
                <c:pt idx="69">
                  <c:v>22</c:v>
                </c:pt>
                <c:pt idx="70">
                  <c:v>172</c:v>
                </c:pt>
                <c:pt idx="71">
                  <c:v>38</c:v>
                </c:pt>
                <c:pt idx="72">
                  <c:v>57</c:v>
                </c:pt>
                <c:pt idx="73">
                  <c:v>21</c:v>
                </c:pt>
                <c:pt idx="74">
                  <c:v>33</c:v>
                </c:pt>
              </c:numCache>
            </c:numRef>
          </c:xVal>
          <c:yVal>
            <c:numRef>
              <c:f>Lockdowns!$G$2:$G$76</c:f>
              <c:numCache>
                <c:formatCode>General</c:formatCode>
                <c:ptCount val="75"/>
                <c:pt idx="0">
                  <c:v>453</c:v>
                </c:pt>
                <c:pt idx="1">
                  <c:v>1025</c:v>
                </c:pt>
                <c:pt idx="2">
                  <c:v>1021</c:v>
                </c:pt>
                <c:pt idx="3">
                  <c:v>35</c:v>
                </c:pt>
                <c:pt idx="4">
                  <c:v>811</c:v>
                </c:pt>
                <c:pt idx="5">
                  <c:v>301</c:v>
                </c:pt>
                <c:pt idx="6">
                  <c:v>48</c:v>
                </c:pt>
                <c:pt idx="7">
                  <c:v>31</c:v>
                </c:pt>
                <c:pt idx="8">
                  <c:v>1775</c:v>
                </c:pt>
                <c:pt idx="9">
                  <c:v>1</c:v>
                </c:pt>
                <c:pt idx="10">
                  <c:v>835</c:v>
                </c:pt>
                <c:pt idx="11">
                  <c:v>44</c:v>
                </c:pt>
                <c:pt idx="12">
                  <c:v>1272</c:v>
                </c:pt>
                <c:pt idx="13">
                  <c:v>988</c:v>
                </c:pt>
                <c:pt idx="14">
                  <c:v>21</c:v>
                </c:pt>
                <c:pt idx="15">
                  <c:v>492</c:v>
                </c:pt>
                <c:pt idx="16">
                  <c:v>1166</c:v>
                </c:pt>
                <c:pt idx="17">
                  <c:v>148</c:v>
                </c:pt>
                <c:pt idx="18">
                  <c:v>1419</c:v>
                </c:pt>
                <c:pt idx="19">
                  <c:v>334</c:v>
                </c:pt>
                <c:pt idx="20">
                  <c:v>818</c:v>
                </c:pt>
                <c:pt idx="21">
                  <c:v>237</c:v>
                </c:pt>
                <c:pt idx="22">
                  <c:v>2</c:v>
                </c:pt>
                <c:pt idx="23">
                  <c:v>1112</c:v>
                </c:pt>
                <c:pt idx="24">
                  <c:v>758</c:v>
                </c:pt>
                <c:pt idx="25">
                  <c:v>620</c:v>
                </c:pt>
                <c:pt idx="26">
                  <c:v>539</c:v>
                </c:pt>
                <c:pt idx="27">
                  <c:v>342</c:v>
                </c:pt>
                <c:pt idx="28">
                  <c:v>1224</c:v>
                </c:pt>
                <c:pt idx="29">
                  <c:v>110</c:v>
                </c:pt>
                <c:pt idx="30">
                  <c:v>676</c:v>
                </c:pt>
                <c:pt idx="31">
                  <c:v>319</c:v>
                </c:pt>
                <c:pt idx="32">
                  <c:v>578</c:v>
                </c:pt>
                <c:pt idx="33">
                  <c:v>464</c:v>
                </c:pt>
                <c:pt idx="34">
                  <c:v>1402</c:v>
                </c:pt>
                <c:pt idx="35">
                  <c:v>410</c:v>
                </c:pt>
                <c:pt idx="36">
                  <c:v>221</c:v>
                </c:pt>
                <c:pt idx="37">
                  <c:v>324</c:v>
                </c:pt>
                <c:pt idx="38">
                  <c:v>251</c:v>
                </c:pt>
                <c:pt idx="39">
                  <c:v>959</c:v>
                </c:pt>
                <c:pt idx="40">
                  <c:v>20</c:v>
                </c:pt>
                <c:pt idx="41">
                  <c:v>1127</c:v>
                </c:pt>
                <c:pt idx="42">
                  <c:v>0.6</c:v>
                </c:pt>
                <c:pt idx="43">
                  <c:v>218</c:v>
                </c:pt>
                <c:pt idx="44">
                  <c:v>121</c:v>
                </c:pt>
                <c:pt idx="45">
                  <c:v>67</c:v>
                </c:pt>
                <c:pt idx="46">
                  <c:v>782</c:v>
                </c:pt>
                <c:pt idx="47">
                  <c:v>5</c:v>
                </c:pt>
                <c:pt idx="48">
                  <c:v>50</c:v>
                </c:pt>
                <c:pt idx="49">
                  <c:v>1144</c:v>
                </c:pt>
                <c:pt idx="50">
                  <c:v>1</c:v>
                </c:pt>
                <c:pt idx="51">
                  <c:v>360</c:v>
                </c:pt>
                <c:pt idx="52">
                  <c:v>1187</c:v>
                </c:pt>
                <c:pt idx="53">
                  <c:v>923</c:v>
                </c:pt>
                <c:pt idx="54">
                  <c:v>974</c:v>
                </c:pt>
                <c:pt idx="55">
                  <c:v>920</c:v>
                </c:pt>
                <c:pt idx="56">
                  <c:v>469</c:v>
                </c:pt>
                <c:pt idx="57">
                  <c:v>13</c:v>
                </c:pt>
                <c:pt idx="58">
                  <c:v>1913</c:v>
                </c:pt>
                <c:pt idx="59">
                  <c:v>442</c:v>
                </c:pt>
                <c:pt idx="60">
                  <c:v>5</c:v>
                </c:pt>
                <c:pt idx="61">
                  <c:v>671</c:v>
                </c:pt>
                <c:pt idx="62">
                  <c:v>1186</c:v>
                </c:pt>
                <c:pt idx="63">
                  <c:v>13</c:v>
                </c:pt>
                <c:pt idx="64">
                  <c:v>1040</c:v>
                </c:pt>
                <c:pt idx="65">
                  <c:v>1</c:v>
                </c:pt>
                <c:pt idx="66">
                  <c:v>95</c:v>
                </c:pt>
                <c:pt idx="67">
                  <c:v>512</c:v>
                </c:pt>
                <c:pt idx="68">
                  <c:v>292</c:v>
                </c:pt>
                <c:pt idx="69">
                  <c:v>78</c:v>
                </c:pt>
                <c:pt idx="70">
                  <c:v>1410</c:v>
                </c:pt>
                <c:pt idx="71">
                  <c:v>497</c:v>
                </c:pt>
                <c:pt idx="72">
                  <c:v>40</c:v>
                </c:pt>
                <c:pt idx="73">
                  <c:v>0.4</c:v>
                </c:pt>
                <c:pt idx="7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3-4489-A43B-2B5EAAE5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5592"/>
        <c:axId val="1643895920"/>
      </c:scatterChart>
      <c:valAx>
        <c:axId val="16438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5920"/>
        <c:crosses val="autoZero"/>
        <c:crossBetween val="midCat"/>
      </c:valAx>
      <c:valAx>
        <c:axId val="16438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Lockowns vs cases per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Lockdowns!$B$2:$B$76</c:f>
              <c:numCache>
                <c:formatCode>General</c:formatCode>
                <c:ptCount val="75"/>
                <c:pt idx="0">
                  <c:v>80</c:v>
                </c:pt>
                <c:pt idx="1">
                  <c:v>52</c:v>
                </c:pt>
                <c:pt idx="2">
                  <c:v>41</c:v>
                </c:pt>
                <c:pt idx="3">
                  <c:v>52</c:v>
                </c:pt>
                <c:pt idx="4">
                  <c:v>98</c:v>
                </c:pt>
                <c:pt idx="5">
                  <c:v>152</c:v>
                </c:pt>
                <c:pt idx="6">
                  <c:v>51</c:v>
                </c:pt>
                <c:pt idx="7">
                  <c:v>36</c:v>
                </c:pt>
                <c:pt idx="8">
                  <c:v>89</c:v>
                </c:pt>
                <c:pt idx="9">
                  <c:v>163</c:v>
                </c:pt>
                <c:pt idx="10">
                  <c:v>131</c:v>
                </c:pt>
                <c:pt idx="11">
                  <c:v>28</c:v>
                </c:pt>
                <c:pt idx="12">
                  <c:v>159</c:v>
                </c:pt>
                <c:pt idx="13">
                  <c:v>97</c:v>
                </c:pt>
                <c:pt idx="14">
                  <c:v>20</c:v>
                </c:pt>
                <c:pt idx="15">
                  <c:v>304</c:v>
                </c:pt>
                <c:pt idx="16">
                  <c:v>49</c:v>
                </c:pt>
                <c:pt idx="17">
                  <c:v>41</c:v>
                </c:pt>
                <c:pt idx="18">
                  <c:v>39</c:v>
                </c:pt>
                <c:pt idx="19">
                  <c:v>56</c:v>
                </c:pt>
                <c:pt idx="20">
                  <c:v>15</c:v>
                </c:pt>
                <c:pt idx="21">
                  <c:v>21</c:v>
                </c:pt>
                <c:pt idx="22">
                  <c:v>21</c:v>
                </c:pt>
                <c:pt idx="23">
                  <c:v>100</c:v>
                </c:pt>
                <c:pt idx="24">
                  <c:v>21</c:v>
                </c:pt>
                <c:pt idx="25">
                  <c:v>118</c:v>
                </c:pt>
                <c:pt idx="26">
                  <c:v>114</c:v>
                </c:pt>
                <c:pt idx="27">
                  <c:v>58</c:v>
                </c:pt>
                <c:pt idx="28">
                  <c:v>13</c:v>
                </c:pt>
                <c:pt idx="29">
                  <c:v>74</c:v>
                </c:pt>
                <c:pt idx="30">
                  <c:v>37</c:v>
                </c:pt>
                <c:pt idx="31">
                  <c:v>20</c:v>
                </c:pt>
                <c:pt idx="32">
                  <c:v>146</c:v>
                </c:pt>
                <c:pt idx="33">
                  <c:v>44</c:v>
                </c:pt>
                <c:pt idx="34">
                  <c:v>83</c:v>
                </c:pt>
                <c:pt idx="35">
                  <c:v>48</c:v>
                </c:pt>
                <c:pt idx="36">
                  <c:v>21</c:v>
                </c:pt>
                <c:pt idx="37">
                  <c:v>27</c:v>
                </c:pt>
                <c:pt idx="38">
                  <c:v>305</c:v>
                </c:pt>
                <c:pt idx="39">
                  <c:v>115</c:v>
                </c:pt>
                <c:pt idx="40">
                  <c:v>83</c:v>
                </c:pt>
                <c:pt idx="41">
                  <c:v>70</c:v>
                </c:pt>
                <c:pt idx="42">
                  <c:v>21</c:v>
                </c:pt>
                <c:pt idx="43">
                  <c:v>83</c:v>
                </c:pt>
                <c:pt idx="44">
                  <c:v>38</c:v>
                </c:pt>
                <c:pt idx="45">
                  <c:v>120</c:v>
                </c:pt>
                <c:pt idx="46">
                  <c:v>56</c:v>
                </c:pt>
                <c:pt idx="47">
                  <c:v>49</c:v>
                </c:pt>
                <c:pt idx="48">
                  <c:v>46</c:v>
                </c:pt>
                <c:pt idx="49">
                  <c:v>67</c:v>
                </c:pt>
                <c:pt idx="50">
                  <c:v>14</c:v>
                </c:pt>
                <c:pt idx="51">
                  <c:v>44</c:v>
                </c:pt>
                <c:pt idx="52">
                  <c:v>106</c:v>
                </c:pt>
                <c:pt idx="53">
                  <c:v>49</c:v>
                </c:pt>
                <c:pt idx="54">
                  <c:v>45</c:v>
                </c:pt>
                <c:pt idx="55">
                  <c:v>48</c:v>
                </c:pt>
                <c:pt idx="56">
                  <c:v>33</c:v>
                </c:pt>
                <c:pt idx="57">
                  <c:v>29</c:v>
                </c:pt>
                <c:pt idx="58">
                  <c:v>52</c:v>
                </c:pt>
                <c:pt idx="59">
                  <c:v>50</c:v>
                </c:pt>
                <c:pt idx="60">
                  <c:v>55</c:v>
                </c:pt>
                <c:pt idx="61">
                  <c:v>35</c:v>
                </c:pt>
                <c:pt idx="62">
                  <c:v>56</c:v>
                </c:pt>
                <c:pt idx="63">
                  <c:v>95</c:v>
                </c:pt>
                <c:pt idx="64">
                  <c:v>41</c:v>
                </c:pt>
                <c:pt idx="65">
                  <c:v>67</c:v>
                </c:pt>
                <c:pt idx="66">
                  <c:v>14</c:v>
                </c:pt>
                <c:pt idx="67">
                  <c:v>28</c:v>
                </c:pt>
                <c:pt idx="68">
                  <c:v>4</c:v>
                </c:pt>
                <c:pt idx="69">
                  <c:v>22</c:v>
                </c:pt>
                <c:pt idx="70">
                  <c:v>172</c:v>
                </c:pt>
                <c:pt idx="71">
                  <c:v>38</c:v>
                </c:pt>
                <c:pt idx="72">
                  <c:v>57</c:v>
                </c:pt>
                <c:pt idx="73">
                  <c:v>21</c:v>
                </c:pt>
                <c:pt idx="74">
                  <c:v>33</c:v>
                </c:pt>
              </c:numCache>
            </c:numRef>
          </c:xVal>
          <c:yVal>
            <c:numRef>
              <c:f>Lockdowns!$F$2:$F$79</c:f>
              <c:numCache>
                <c:formatCode>General</c:formatCode>
                <c:ptCount val="78"/>
                <c:pt idx="0">
                  <c:v>24567</c:v>
                </c:pt>
                <c:pt idx="1">
                  <c:v>40808</c:v>
                </c:pt>
                <c:pt idx="2">
                  <c:v>55863</c:v>
                </c:pt>
                <c:pt idx="3">
                  <c:v>1120</c:v>
                </c:pt>
                <c:pt idx="4">
                  <c:v>44480</c:v>
                </c:pt>
                <c:pt idx="5">
                  <c:v>22426</c:v>
                </c:pt>
                <c:pt idx="6">
                  <c:v>3206</c:v>
                </c:pt>
                <c:pt idx="7">
                  <c:v>4020</c:v>
                </c:pt>
                <c:pt idx="8">
                  <c:v>59118</c:v>
                </c:pt>
                <c:pt idx="9">
                  <c:v>1096</c:v>
                </c:pt>
                <c:pt idx="10">
                  <c:v>16697</c:v>
                </c:pt>
                <c:pt idx="11">
                  <c:v>8265</c:v>
                </c:pt>
                <c:pt idx="12">
                  <c:v>30992</c:v>
                </c:pt>
                <c:pt idx="13">
                  <c:v>38827</c:v>
                </c:pt>
                <c:pt idx="14">
                  <c:v>1393</c:v>
                </c:pt>
                <c:pt idx="15">
                  <c:v>36973</c:v>
                </c:pt>
                <c:pt idx="16">
                  <c:v>55725</c:v>
                </c:pt>
                <c:pt idx="17">
                  <c:v>24547</c:v>
                </c:pt>
                <c:pt idx="18">
                  <c:v>86280</c:v>
                </c:pt>
                <c:pt idx="19">
                  <c:v>33261</c:v>
                </c:pt>
                <c:pt idx="20">
                  <c:v>13329</c:v>
                </c:pt>
                <c:pt idx="21">
                  <c:v>8098</c:v>
                </c:pt>
                <c:pt idx="22">
                  <c:v>543</c:v>
                </c:pt>
                <c:pt idx="23">
                  <c:v>46076</c:v>
                </c:pt>
                <c:pt idx="24">
                  <c:v>63233</c:v>
                </c:pt>
                <c:pt idx="25">
                  <c:v>25320</c:v>
                </c:pt>
                <c:pt idx="26">
                  <c:v>14531</c:v>
                </c:pt>
                <c:pt idx="27">
                  <c:v>13815</c:v>
                </c:pt>
                <c:pt idx="28">
                  <c:v>37005</c:v>
                </c:pt>
                <c:pt idx="29">
                  <c:v>7668</c:v>
                </c:pt>
                <c:pt idx="30">
                  <c:v>16087</c:v>
                </c:pt>
                <c:pt idx="31">
                  <c:v>15030</c:v>
                </c:pt>
                <c:pt idx="32">
                  <c:v>37088</c:v>
                </c:pt>
                <c:pt idx="33">
                  <c:v>64042</c:v>
                </c:pt>
                <c:pt idx="34">
                  <c:v>40420</c:v>
                </c:pt>
                <c:pt idx="35">
                  <c:v>31083</c:v>
                </c:pt>
                <c:pt idx="36">
                  <c:v>37244</c:v>
                </c:pt>
                <c:pt idx="37">
                  <c:v>40020</c:v>
                </c:pt>
                <c:pt idx="38">
                  <c:v>16255</c:v>
                </c:pt>
                <c:pt idx="39">
                  <c:v>64742</c:v>
                </c:pt>
                <c:pt idx="40">
                  <c:v>5405</c:v>
                </c:pt>
                <c:pt idx="41">
                  <c:v>13195</c:v>
                </c:pt>
                <c:pt idx="42">
                  <c:v>481</c:v>
                </c:pt>
                <c:pt idx="43">
                  <c:v>12511</c:v>
                </c:pt>
                <c:pt idx="44">
                  <c:v>12409</c:v>
                </c:pt>
                <c:pt idx="45">
                  <c:v>9139</c:v>
                </c:pt>
                <c:pt idx="46">
                  <c:v>54711</c:v>
                </c:pt>
                <c:pt idx="47">
                  <c:v>455</c:v>
                </c:pt>
                <c:pt idx="48">
                  <c:v>2369</c:v>
                </c:pt>
                <c:pt idx="49">
                  <c:v>70714</c:v>
                </c:pt>
                <c:pt idx="50">
                  <c:v>92</c:v>
                </c:pt>
                <c:pt idx="51">
                  <c:v>17597</c:v>
                </c:pt>
                <c:pt idx="52">
                  <c:v>32746</c:v>
                </c:pt>
                <c:pt idx="53">
                  <c:v>38721</c:v>
                </c:pt>
                <c:pt idx="54">
                  <c:v>59837</c:v>
                </c:pt>
                <c:pt idx="55">
                  <c:v>36863</c:v>
                </c:pt>
                <c:pt idx="56">
                  <c:v>25193</c:v>
                </c:pt>
                <c:pt idx="57">
                  <c:v>948</c:v>
                </c:pt>
                <c:pt idx="58">
                  <c:v>84219</c:v>
                </c:pt>
                <c:pt idx="59">
                  <c:v>43683</c:v>
                </c:pt>
                <c:pt idx="60">
                  <c:v>10083</c:v>
                </c:pt>
                <c:pt idx="61">
                  <c:v>23316</c:v>
                </c:pt>
                <c:pt idx="62">
                  <c:v>55671</c:v>
                </c:pt>
                <c:pt idx="63">
                  <c:v>2649</c:v>
                </c:pt>
                <c:pt idx="64">
                  <c:v>58604</c:v>
                </c:pt>
                <c:pt idx="65">
                  <c:v>187</c:v>
                </c:pt>
                <c:pt idx="66">
                  <c:v>5318</c:v>
                </c:pt>
                <c:pt idx="67">
                  <c:v>16258</c:v>
                </c:pt>
                <c:pt idx="68">
                  <c:v>28504</c:v>
                </c:pt>
                <c:pt idx="69">
                  <c:v>27197</c:v>
                </c:pt>
                <c:pt idx="70">
                  <c:v>52638</c:v>
                </c:pt>
                <c:pt idx="71">
                  <c:v>27142</c:v>
                </c:pt>
                <c:pt idx="72">
                  <c:v>4325</c:v>
                </c:pt>
                <c:pt idx="73">
                  <c:v>16</c:v>
                </c:pt>
                <c:pt idx="74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0C7-8495-5FE6570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7896"/>
        <c:axId val="1643911336"/>
      </c:scatterChart>
      <c:valAx>
        <c:axId val="16439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11336"/>
        <c:crosses val="autoZero"/>
        <c:crossBetween val="midCat"/>
      </c:valAx>
      <c:valAx>
        <c:axId val="1643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(Reorder!$G$5,Reorder!$I$5)</c:f>
              <c:numCache>
                <c:formatCode>#,##0.000</c:formatCode>
                <c:ptCount val="2"/>
                <c:pt idx="0" formatCode="General">
                  <c:v>1384</c:v>
                </c:pt>
                <c:pt idx="1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B-4549-8CD8-F9F179264C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(Reorder!$G$6,Reorder!$I$6)</c:f>
              <c:numCache>
                <c:formatCode>#,##0.000</c:formatCode>
                <c:ptCount val="2"/>
                <c:pt idx="0" formatCode="General">
                  <c:v>24567</c:v>
                </c:pt>
                <c:pt idx="1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B-4549-8CD8-F9F179264C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(Reorder!$G$7,Reorder!$I$7)</c:f>
              <c:numCache>
                <c:formatCode>#,##0.000</c:formatCode>
                <c:ptCount val="2"/>
                <c:pt idx="0" formatCode="General">
                  <c:v>2373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B-4549-8CD8-F9F179264C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(Reorder!$G$8,Reorder!$I$8)</c:f>
              <c:numCache>
                <c:formatCode>#,##0.000</c:formatCode>
                <c:ptCount val="2"/>
                <c:pt idx="0" formatCode="General">
                  <c:v>121756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B-4549-8CD8-F9F179264CA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(Reorder!$G$9,Reorder!$I$9)</c:f>
              <c:numCache>
                <c:formatCode>#,##0.000</c:formatCode>
                <c:ptCount val="2"/>
                <c:pt idx="0" formatCode="General">
                  <c:v>576</c:v>
                </c:pt>
                <c:pt idx="1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B-4549-8CD8-F9F179264CA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(Reorder!$G$10,Reorder!$I$10)</c:f>
            </c:numRef>
          </c:yVal>
          <c:smooth val="0"/>
          <c:extLst>
            <c:ext xmlns:c16="http://schemas.microsoft.com/office/drawing/2014/chart" uri="{C3380CC4-5D6E-409C-BE32-E72D297353CC}">
              <c16:uniqueId val="{00000006-AE3B-4549-8CD8-F9F179264CA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(Reorder!$G$11,Reorder!$I$11)</c:f>
              <c:numCache>
                <c:formatCode>#,##0.000</c:formatCode>
                <c:ptCount val="2"/>
                <c:pt idx="0" formatCode="General">
                  <c:v>1982</c:v>
                </c:pt>
                <c:pt idx="1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3B-4549-8CD8-F9F179264CA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(Reorder!$G$12,Reorder!$I$12)</c:f>
              <c:numCache>
                <c:formatCode>#,##0.000</c:formatCode>
                <c:ptCount val="2"/>
                <c:pt idx="0" formatCode="General">
                  <c:v>40808</c:v>
                </c:pt>
                <c:pt idx="1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3B-4549-8CD8-F9F179264CA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(Reorder!$G$13,Reorder!$I$13)</c:f>
              <c:numCache>
                <c:formatCode>#,##0.000</c:formatCode>
                <c:ptCount val="2"/>
                <c:pt idx="0" formatCode="General">
                  <c:v>55863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3B-4549-8CD8-F9F179264CA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(Reorder!$G$14,Reorder!$I$14)</c:f>
            </c:numRef>
          </c:yVal>
          <c:smooth val="0"/>
          <c:extLst>
            <c:ext xmlns:c16="http://schemas.microsoft.com/office/drawing/2014/chart" uri="{C3380CC4-5D6E-409C-BE32-E72D297353CC}">
              <c16:uniqueId val="{0000000A-AE3B-4549-8CD8-F9F179264CA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(Reorder!$G$15,Reorder!$I$15)</c:f>
              <c:numCache>
                <c:formatCode>#,##0.000</c:formatCode>
                <c:ptCount val="2"/>
                <c:pt idx="0" formatCode="General">
                  <c:v>1120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3B-4549-8CD8-F9F179264CA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(Reorder!$G$16,Reorder!$I$16)</c:f>
              <c:numCache>
                <c:formatCode>#,##0.000</c:formatCode>
                <c:ptCount val="2"/>
                <c:pt idx="0" formatCode="General">
                  <c:v>44480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3B-4549-8CD8-F9F179264CA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(Reorder!$G$17,Reorder!$I$17)</c:f>
              <c:numCache>
                <c:formatCode>#,##0.000</c:formatCode>
                <c:ptCount val="2"/>
                <c:pt idx="0" formatCode="General">
                  <c:v>22426</c:v>
                </c:pt>
                <c:pt idx="1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3B-4549-8CD8-F9F179264CA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(Reorder!$G$18,Reorder!$I$18)</c:f>
              <c:numCache>
                <c:formatCode>#,##0.000</c:formatCode>
                <c:ptCount val="2"/>
                <c:pt idx="0" formatCode="General">
                  <c:v>20491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3B-4549-8CD8-F9F179264CA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(Reorder!$G$19,Reorder!$I$19)</c:f>
              <c:numCache>
                <c:formatCode>#,##0.000</c:formatCode>
                <c:ptCount val="2"/>
                <c:pt idx="0" formatCode="General">
                  <c:v>57210</c:v>
                </c:pt>
                <c:pt idx="1">
                  <c:v>0.83799999999999997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3B-4549-8CD8-F9F179264CA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(Reorder!$G$20,Reorder!$I$20)</c:f>
              <c:numCache>
                <c:formatCode>#,##0.000</c:formatCode>
                <c:ptCount val="2"/>
                <c:pt idx="0" formatCode="General">
                  <c:v>3206</c:v>
                </c:pt>
                <c:pt idx="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3B-4549-8CD8-F9F179264CA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(Reorder!$G$21,Reorder!$I$21)</c:f>
              <c:numCache>
                <c:formatCode>#,##0.000</c:formatCode>
                <c:ptCount val="2"/>
                <c:pt idx="0" formatCode="General">
                  <c:v>4020</c:v>
                </c:pt>
                <c:pt idx="1">
                  <c:v>0.81299999999999994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3B-4549-8CD8-F9F179264CA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(Reorder!$G$22,Reorder!$I$22)</c:f>
              <c:numCache>
                <c:formatCode>#,##0.000</c:formatCode>
                <c:ptCount val="2"/>
                <c:pt idx="0" formatCode="General">
                  <c:v>24780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3B-4549-8CD8-F9F179264CA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(Reorder!$G$23,Reorder!$I$23)</c:f>
              <c:numCache>
                <c:formatCode>#,##0.000</c:formatCode>
                <c:ptCount val="2"/>
                <c:pt idx="0" formatCode="General">
                  <c:v>59118</c:v>
                </c:pt>
                <c:pt idx="1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3B-4549-8CD8-F9F179264CA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(Reorder!$G$24,Reorder!$I$24)</c:f>
              <c:numCache>
                <c:formatCode>#,##0.000</c:formatCode>
                <c:ptCount val="2"/>
                <c:pt idx="0" formatCode="General">
                  <c:v>29130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3B-4549-8CD8-F9F179264CA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(Reorder!$G$25,Reorder!$I$25)</c:f>
              <c:numCache>
                <c:formatCode>#,##0.000</c:formatCode>
                <c:ptCount val="2"/>
                <c:pt idx="0" formatCode="General">
                  <c:v>296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3B-4549-8CD8-F9F179264CA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(Reorder!$G$26,Reorder!$I$26)</c:f>
            </c:numRef>
          </c:yVal>
          <c:smooth val="0"/>
          <c:extLst>
            <c:ext xmlns:c16="http://schemas.microsoft.com/office/drawing/2014/chart" uri="{C3380CC4-5D6E-409C-BE32-E72D297353CC}">
              <c16:uniqueId val="{00000016-AE3B-4549-8CD8-F9F179264CA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(Reorder!$G$27,Reorder!$I$27)</c:f>
              <c:numCache>
                <c:formatCode>#,##0.000</c:formatCode>
                <c:ptCount val="2"/>
                <c:pt idx="0" formatCode="General">
                  <c:v>1096</c:v>
                </c:pt>
                <c:pt idx="1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3B-4549-8CD8-F9F179264CA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(Reorder!$G$28,Reorder!$I$28)</c:f>
              <c:numCache>
                <c:formatCode>General</c:formatCode>
                <c:ptCount val="2"/>
                <c:pt idx="0">
                  <c:v>16697</c:v>
                </c:pt>
                <c:pt idx="1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3B-4549-8CD8-F9F179264CA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(Reorder!$G$29,Reorder!$I$29)</c:f>
              <c:numCache>
                <c:formatCode>#,##0.000</c:formatCode>
                <c:ptCount val="2"/>
                <c:pt idx="0" formatCode="General">
                  <c:v>36528</c:v>
                </c:pt>
                <c:pt idx="1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3B-4549-8CD8-F9F179264CA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(Reorder!$G$30,Reorder!$I$30)</c:f>
              <c:numCache>
                <c:formatCode>#,##0.000</c:formatCode>
                <c:ptCount val="2"/>
                <c:pt idx="0" formatCode="General">
                  <c:v>8265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3B-4549-8CD8-F9F179264CA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(Reorder!$G$31,Reorder!$I$31)</c:f>
              <c:numCache>
                <c:formatCode>#,##0.000</c:formatCode>
                <c:ptCount val="2"/>
                <c:pt idx="0" formatCode="General">
                  <c:v>41025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3B-4549-8CD8-F9F179264CA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(Reorder!$G$32,Reorder!$I$32)</c:f>
            </c:numRef>
          </c:yVal>
          <c:smooth val="0"/>
          <c:extLst>
            <c:ext xmlns:c16="http://schemas.microsoft.com/office/drawing/2014/chart" uri="{C3380CC4-5D6E-409C-BE32-E72D297353CC}">
              <c16:uniqueId val="{0000001C-AE3B-4549-8CD8-F9F179264CA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(Reorder!$G$33,Reorder!$I$33)</c:f>
              <c:numCache>
                <c:formatCode>General</c:formatCode>
                <c:ptCount val="2"/>
                <c:pt idx="0">
                  <c:v>398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3B-4549-8CD8-F9F179264CA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(Reorder!$G$34,Reorder!$I$34)</c:f>
              <c:numCache>
                <c:formatCode>#,##0.000</c:formatCode>
                <c:ptCount val="2"/>
                <c:pt idx="0" formatCode="General">
                  <c:v>30992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3B-4549-8CD8-F9F179264CA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(Reorder!$G$35,Reorder!$I$35)</c:f>
              <c:numCache>
                <c:formatCode>#,##0.000</c:formatCode>
                <c:ptCount val="2"/>
                <c:pt idx="0" formatCode="General">
                  <c:v>465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3B-4549-8CD8-F9F179264CA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(Reorder!$G$36,Reorder!$I$36)</c:f>
              <c:numCache>
                <c:formatCode>#,##0.000</c:formatCode>
                <c:ptCount val="2"/>
                <c:pt idx="0" formatCode="General">
                  <c:v>114</c:v>
                </c:pt>
                <c:pt idx="1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3B-4549-8CD8-F9F179264CA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(Reorder!$G$37,Reorder!$I$37)</c:f>
              <c:numCache>
                <c:formatCode>#,##0.000</c:formatCode>
                <c:ptCount val="2"/>
                <c:pt idx="0" formatCode="General">
                  <c:v>23922</c:v>
                </c:pt>
                <c:pt idx="1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3B-4549-8CD8-F9F179264CA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(Reorder!$G$38,Reorder!$I$38)</c:f>
              <c:numCache>
                <c:formatCode>#,##0.000</c:formatCode>
                <c:ptCount val="2"/>
                <c:pt idx="0" formatCode="General">
                  <c:v>27</c:v>
                </c:pt>
                <c:pt idx="1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3B-4549-8CD8-F9F179264CA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(Reorder!$G$39,Reorder!$I$39)</c:f>
              <c:numCache>
                <c:formatCode>#,##0.000</c:formatCode>
                <c:ptCount val="2"/>
                <c:pt idx="0" formatCode="General">
                  <c:v>1041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3B-4549-8CD8-F9F179264CA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(Reorder!$G$40,Reorder!$I$40)</c:f>
              <c:numCache>
                <c:formatCode>#,##0.000</c:formatCode>
                <c:ptCount val="2"/>
                <c:pt idx="0" formatCode="General">
                  <c:v>19442</c:v>
                </c:pt>
                <c:pt idx="1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3B-4549-8CD8-F9F179264CA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(Reorder!$G$41,Reorder!$I$41)</c:f>
              <c:numCache>
                <c:formatCode>#,##0.000</c:formatCode>
                <c:ptCount val="2"/>
                <c:pt idx="0" formatCode="General">
                  <c:v>1020</c:v>
                </c:pt>
                <c:pt idx="1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3B-4549-8CD8-F9F179264CA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(Reorder!$G$42,Reorder!$I$42)</c:f>
            </c:numRef>
          </c:yVal>
          <c:smooth val="0"/>
          <c:extLst>
            <c:ext xmlns:c16="http://schemas.microsoft.com/office/drawing/2014/chart" uri="{C3380CC4-5D6E-409C-BE32-E72D297353CC}">
              <c16:uniqueId val="{00000026-AE3B-4549-8CD8-F9F179264CA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(Reorder!$G$43,Reorder!$I$43)</c:f>
            </c:numRef>
          </c:yVal>
          <c:smooth val="0"/>
          <c:extLst>
            <c:ext xmlns:c16="http://schemas.microsoft.com/office/drawing/2014/chart" uri="{C3380CC4-5D6E-409C-BE32-E72D297353CC}">
              <c16:uniqueId val="{00000027-AE3B-4549-8CD8-F9F179264CA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(Reorder!$G$44,Reorder!$I$44)</c:f>
              <c:numCache>
                <c:formatCode>#,##0.000</c:formatCode>
                <c:ptCount val="2"/>
                <c:pt idx="0" formatCode="General">
                  <c:v>186</c:v>
                </c:pt>
                <c:pt idx="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E3B-4549-8CD8-F9F179264CA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(Reorder!$G$45,Reorder!$I$45)</c:f>
            </c:numRef>
          </c:yVal>
          <c:smooth val="0"/>
          <c:extLst>
            <c:ext xmlns:c16="http://schemas.microsoft.com/office/drawing/2014/chart" uri="{C3380CC4-5D6E-409C-BE32-E72D297353CC}">
              <c16:uniqueId val="{00000029-AE3B-4549-8CD8-F9F179264CA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(Reorder!$G$46,Reorder!$I$46)</c:f>
              <c:numCache>
                <c:formatCode>#,##0.000</c:formatCode>
                <c:ptCount val="2"/>
                <c:pt idx="0" formatCode="General">
                  <c:v>35926</c:v>
                </c:pt>
                <c:pt idx="1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E3B-4549-8CD8-F9F179264CA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(Reorder!$G$47,Reorder!$I$47)</c:f>
              <c:numCache>
                <c:formatCode>#,##0.000</c:formatCode>
                <c:ptCount val="2"/>
                <c:pt idx="0" formatCode="General">
                  <c:v>62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E3B-4549-8CD8-F9F179264CA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(Reorder!$G$48,Reorder!$I$48)</c:f>
              <c:numCache>
                <c:formatCode>#,##0.000</c:formatCode>
                <c:ptCount val="2"/>
                <c:pt idx="0" formatCode="General">
                  <c:v>38827</c:v>
                </c:pt>
                <c:pt idx="1">
                  <c:v>0.76100000000000001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E3B-4549-8CD8-F9F179264CA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(Reorder!$G$49,Reorder!$I$49)</c:f>
              <c:numCache>
                <c:formatCode>#,##0.000</c:formatCode>
                <c:ptCount val="2"/>
                <c:pt idx="0" formatCode="General">
                  <c:v>1393</c:v>
                </c:pt>
                <c:pt idx="1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E3B-4549-8CD8-F9F179264CA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(Reorder!$G$50,Reorder!$I$50)</c:f>
              <c:numCache>
                <c:formatCode>#,##0.000</c:formatCode>
                <c:ptCount val="2"/>
                <c:pt idx="0" formatCode="General">
                  <c:v>36973</c:v>
                </c:pt>
                <c:pt idx="1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E3B-4549-8CD8-F9F179264CA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(Reorder!$G$51,Reorder!$I$51)</c:f>
              <c:numCache>
                <c:formatCode>#,##0.000</c:formatCode>
                <c:ptCount val="2"/>
                <c:pt idx="0" formatCode="General">
                  <c:v>55725</c:v>
                </c:pt>
                <c:pt idx="1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E3B-4549-8CD8-F9F179264CA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(Reorder!$G$52,Reorder!$I$52)</c:f>
              <c:numCache>
                <c:formatCode>#,##0.000</c:formatCode>
                <c:ptCount val="2"/>
                <c:pt idx="0" formatCode="General">
                  <c:v>1772</c:v>
                </c:pt>
                <c:pt idx="1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E3B-4549-8CD8-F9F179264CAB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(Reorder!$G$53,Reorder!$I$53)</c:f>
            </c:numRef>
          </c:yVal>
          <c:smooth val="0"/>
          <c:extLst>
            <c:ext xmlns:c16="http://schemas.microsoft.com/office/drawing/2014/chart" uri="{C3380CC4-5D6E-409C-BE32-E72D297353CC}">
              <c16:uniqueId val="{00000031-AE3B-4549-8CD8-F9F179264CAB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(Reorder!$G$54,Reorder!$I$54)</c:f>
              <c:numCache>
                <c:formatCode>#,##0.000</c:formatCode>
                <c:ptCount val="2"/>
                <c:pt idx="0" formatCode="General">
                  <c:v>24547</c:v>
                </c:pt>
                <c:pt idx="1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E3B-4549-8CD8-F9F179264CAB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(Reorder!$G$55,Reorder!$I$55)</c:f>
              <c:numCache>
                <c:formatCode>#,##0.000</c:formatCode>
                <c:ptCount val="2"/>
                <c:pt idx="0" formatCode="General">
                  <c:v>86280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E3B-4549-8CD8-F9F179264CAB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(Reorder!$G$56,Reorder!$I$56)</c:f>
              <c:numCache>
                <c:formatCode>#,##0.000</c:formatCode>
                <c:ptCount val="2"/>
                <c:pt idx="0" formatCode="General">
                  <c:v>33261</c:v>
                </c:pt>
                <c:pt idx="1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E3B-4549-8CD8-F9F179264CAB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(Reorder!$G$57,Reorder!$I$57)</c:f>
            </c:numRef>
          </c:yVal>
          <c:smooth val="0"/>
          <c:extLst>
            <c:ext xmlns:c16="http://schemas.microsoft.com/office/drawing/2014/chart" uri="{C3380CC4-5D6E-409C-BE32-E72D297353CC}">
              <c16:uniqueId val="{00000035-AE3B-4549-8CD8-F9F179264CAB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(Reorder!$G$58,Reorder!$I$58)</c:f>
              <c:numCache>
                <c:formatCode>#,##0.000</c:formatCode>
                <c:ptCount val="2"/>
                <c:pt idx="0" formatCode="General">
                  <c:v>5941</c:v>
                </c:pt>
                <c:pt idx="1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E3B-4549-8CD8-F9F179264CAB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(Reorder!$G$59,Reorder!$I$59)</c:f>
              <c:numCache>
                <c:formatCode>#,##0.000</c:formatCode>
                <c:ptCount val="2"/>
                <c:pt idx="0" formatCode="General">
                  <c:v>1568</c:v>
                </c:pt>
                <c:pt idx="1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E3B-4549-8CD8-F9F179264CAB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(Reorder!$G$60,Reorder!$I$60)</c:f>
              <c:numCache>
                <c:formatCode>#,##0.000</c:formatCode>
                <c:ptCount val="2"/>
                <c:pt idx="0" formatCode="General">
                  <c:v>18439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E3B-4549-8CD8-F9F179264CAB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(Reorder!$G$61,Reorder!$I$61)</c:f>
              <c:numCache>
                <c:formatCode>#,##0.000</c:formatCode>
                <c:ptCount val="2"/>
                <c:pt idx="0" formatCode="General">
                  <c:v>237</c:v>
                </c:pt>
                <c:pt idx="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E3B-4549-8CD8-F9F179264CAB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(Reorder!$G$62,Reorder!$I$62)</c:f>
              <c:numCache>
                <c:formatCode>#,##0.000</c:formatCode>
                <c:ptCount val="2"/>
                <c:pt idx="0" formatCode="General">
                  <c:v>13329</c:v>
                </c:pt>
                <c:pt idx="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E3B-4549-8CD8-F9F179264CAB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(Reorder!$G$63,Reorder!$I$63)</c:f>
              <c:numCache>
                <c:formatCode>#,##0.000</c:formatCode>
                <c:ptCount val="2"/>
                <c:pt idx="0" formatCode="General">
                  <c:v>1552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E3B-4549-8CD8-F9F179264CAB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(Reorder!$G$64,Reorder!$I$64)</c:f>
              <c:numCache>
                <c:formatCode>#,##0.000</c:formatCode>
                <c:ptCount val="2"/>
                <c:pt idx="0" formatCode="General">
                  <c:v>8098</c:v>
                </c:pt>
                <c:pt idx="1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E3B-4549-8CD8-F9F179264CAB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(Reorder!$G$65,Reorder!$I$65)</c:f>
              <c:numCache>
                <c:formatCode>#,##0.000</c:formatCode>
                <c:ptCount val="2"/>
                <c:pt idx="0" formatCode="General">
                  <c:v>3781</c:v>
                </c:pt>
                <c:pt idx="1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E3B-4549-8CD8-F9F179264CAB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(Reorder!$G$66,Reorder!$I$66)</c:f>
              <c:numCache>
                <c:formatCode>#,##0.000</c:formatCode>
                <c:ptCount val="2"/>
                <c:pt idx="0" formatCode="General">
                  <c:v>543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E3B-4549-8CD8-F9F179264CAB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(Reorder!$G$67,Reorder!$I$67)</c:f>
              <c:numCache>
                <c:formatCode>#,##0.000</c:formatCode>
                <c:ptCount val="2"/>
                <c:pt idx="0" formatCode="General">
                  <c:v>29914</c:v>
                </c:pt>
                <c:pt idx="1">
                  <c:v>0.88200000000000001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E3B-4549-8CD8-F9F179264CAB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(Reorder!$G$68,Reorder!$I$68)</c:f>
              <c:numCache>
                <c:formatCode>#,##0.000</c:formatCode>
                <c:ptCount val="2"/>
                <c:pt idx="0" formatCode="General">
                  <c:v>12185</c:v>
                </c:pt>
                <c:pt idx="1">
                  <c:v>0.61099999999999999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E3B-4549-8CD8-F9F179264CAB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(Reorder!$G$69,Reorder!$I$69)</c:f>
              <c:numCache>
                <c:formatCode>#,##0.000</c:formatCode>
                <c:ptCount val="2"/>
                <c:pt idx="0" formatCode="General">
                  <c:v>1140</c:v>
                </c:pt>
                <c:pt idx="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E3B-4549-8CD8-F9F179264CAB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(Reorder!$G$70,Reorder!$I$70)</c:f>
            </c:numRef>
          </c:yVal>
          <c:smooth val="0"/>
          <c:extLst>
            <c:ext xmlns:c16="http://schemas.microsoft.com/office/drawing/2014/chart" uri="{C3380CC4-5D6E-409C-BE32-E72D297353CC}">
              <c16:uniqueId val="{00000042-AE3B-4549-8CD8-F9F179264CAB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(Reorder!$G$71,Reorder!$I$71)</c:f>
              <c:numCache>
                <c:formatCode>#,##0.000</c:formatCode>
                <c:ptCount val="2"/>
                <c:pt idx="0" formatCode="General">
                  <c:v>61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E3B-4549-8CD8-F9F179264CAB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(Reorder!$G$72,Reorder!$I$72)</c:f>
              <c:numCache>
                <c:formatCode>#,##0.000</c:formatCode>
                <c:ptCount val="2"/>
                <c:pt idx="0" formatCode="General">
                  <c:v>7558</c:v>
                </c:pt>
                <c:pt idx="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E3B-4549-8CD8-F9F179264CAB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(Reorder!$G$73,Reorder!$I$73)</c:f>
              <c:numCache>
                <c:formatCode>#,##0.000</c:formatCode>
                <c:ptCount val="2"/>
                <c:pt idx="0" formatCode="General">
                  <c:v>46076</c:v>
                </c:pt>
                <c:pt idx="1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E3B-4549-8CD8-F9F179264CAB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(Reorder!$G$74,Reorder!$I$74)</c:f>
            </c:numRef>
          </c:yVal>
          <c:smooth val="0"/>
          <c:extLst>
            <c:ext xmlns:c16="http://schemas.microsoft.com/office/drawing/2014/chart" uri="{C3380CC4-5D6E-409C-BE32-E72D297353CC}">
              <c16:uniqueId val="{00000046-AE3B-4549-8CD8-F9F179264CAB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(Reorder!$G$75,Reorder!$I$75)</c:f>
            </c:numRef>
          </c:yVal>
          <c:smooth val="0"/>
          <c:extLst>
            <c:ext xmlns:c16="http://schemas.microsoft.com/office/drawing/2014/chart" uri="{C3380CC4-5D6E-409C-BE32-E72D297353CC}">
              <c16:uniqueId val="{00000047-AE3B-4549-8CD8-F9F179264CAB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(Reorder!$G$76,Reorder!$I$76)</c:f>
              <c:numCache>
                <c:formatCode>#,##0.000</c:formatCode>
                <c:ptCount val="2"/>
                <c:pt idx="0" formatCode="General">
                  <c:v>4558</c:v>
                </c:pt>
                <c:pt idx="1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E3B-4549-8CD8-F9F179264CAB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(Reorder!$G$77,Reorder!$I$77)</c:f>
              <c:numCache>
                <c:formatCode>#,##0.000</c:formatCode>
                <c:ptCount val="2"/>
                <c:pt idx="0" formatCode="General">
                  <c:v>1613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E3B-4549-8CD8-F9F179264CAB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(Reorder!$G$78,Reorder!$I$78)</c:f>
              <c:numCache>
                <c:formatCode>#,##0.000</c:formatCode>
                <c:ptCount val="2"/>
                <c:pt idx="0" formatCode="General">
                  <c:v>63233</c:v>
                </c:pt>
                <c:pt idx="1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E3B-4549-8CD8-F9F179264CAB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(Reorder!$G$79,Reorder!$I$79)</c:f>
              <c:numCache>
                <c:formatCode>#,##0.000</c:formatCode>
                <c:ptCount val="2"/>
                <c:pt idx="0" formatCode="General">
                  <c:v>25320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E3B-4549-8CD8-F9F179264CAB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(Reorder!$G$80,Reorder!$I$80)</c:f>
              <c:numCache>
                <c:formatCode>#,##0.000</c:formatCode>
                <c:ptCount val="2"/>
                <c:pt idx="0" formatCode="General">
                  <c:v>1892</c:v>
                </c:pt>
                <c:pt idx="1">
                  <c:v>0.59599999999999997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E3B-4549-8CD8-F9F179264CAB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(Reorder!$G$81,Reorder!$I$81)</c:f>
            </c:numRef>
          </c:yVal>
          <c:smooth val="0"/>
          <c:extLst>
            <c:ext xmlns:c16="http://schemas.microsoft.com/office/drawing/2014/chart" uri="{C3380CC4-5D6E-409C-BE32-E72D297353CC}">
              <c16:uniqueId val="{0000004D-AE3B-4549-8CD8-F9F179264CAB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(Reorder!$G$82,Reorder!$I$82)</c:f>
              <c:numCache>
                <c:formatCode>#,##0.000</c:formatCode>
                <c:ptCount val="2"/>
                <c:pt idx="0" formatCode="General">
                  <c:v>14531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E3B-4549-8CD8-F9F179264CAB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(Reorder!$G$83,Reorder!$I$83)</c:f>
            </c:numRef>
          </c:yVal>
          <c:smooth val="0"/>
          <c:extLst>
            <c:ext xmlns:c16="http://schemas.microsoft.com/office/drawing/2014/chart" uri="{C3380CC4-5D6E-409C-BE32-E72D297353CC}">
              <c16:uniqueId val="{0000004F-AE3B-4549-8CD8-F9F179264CAB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(Reorder!$G$84,Reorder!$I$84)</c:f>
              <c:numCache>
                <c:formatCode>#,##0.000</c:formatCode>
                <c:ptCount val="2"/>
                <c:pt idx="0" formatCode="General">
                  <c:v>1232</c:v>
                </c:pt>
                <c:pt idx="1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AE3B-4549-8CD8-F9F179264CAB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(Reorder!$G$85,Reorder!$I$85)</c:f>
            </c:numRef>
          </c:yVal>
          <c:smooth val="0"/>
          <c:extLst>
            <c:ext xmlns:c16="http://schemas.microsoft.com/office/drawing/2014/chart" uri="{C3380CC4-5D6E-409C-BE32-E72D297353CC}">
              <c16:uniqueId val="{00000051-AE3B-4549-8CD8-F9F179264CAB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(Reorder!$G$86,Reorder!$I$86)</c:f>
              <c:numCache>
                <c:formatCode>#,##0.000</c:formatCode>
                <c:ptCount val="2"/>
                <c:pt idx="0" formatCode="General">
                  <c:v>8451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AE3B-4549-8CD8-F9F179264CAB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(Reorder!$G$87,Reorder!$I$87)</c:f>
              <c:numCache>
                <c:formatCode>#,##0.000</c:formatCode>
                <c:ptCount val="2"/>
                <c:pt idx="0" formatCode="General">
                  <c:v>1070</c:v>
                </c:pt>
                <c:pt idx="1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E3B-4549-8CD8-F9F179264CAB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(Reorder!$G$88,Reorder!$I$88)</c:f>
              <c:numCache>
                <c:formatCode>#,##0.000</c:formatCode>
                <c:ptCount val="2"/>
                <c:pt idx="0" formatCode="General">
                  <c:v>1259</c:v>
                </c:pt>
                <c:pt idx="1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AE3B-4549-8CD8-F9F179264CAB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(Reorder!$G$89,Reorder!$I$89)</c:f>
              <c:numCache>
                <c:formatCode>#,##0.000</c:formatCode>
                <c:ptCount val="2"/>
                <c:pt idx="0" formatCode="General">
                  <c:v>9057</c:v>
                </c:pt>
                <c:pt idx="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E3B-4549-8CD8-F9F179264CAB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(Reorder!$G$90,Reorder!$I$90)</c:f>
              <c:numCache>
                <c:formatCode>#,##0.000</c:formatCode>
                <c:ptCount val="2"/>
                <c:pt idx="0" formatCode="General">
                  <c:v>961</c:v>
                </c:pt>
                <c:pt idx="1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E3B-4549-8CD8-F9F179264CAB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(Reorder!$G$91,Reorder!$I$91)</c:f>
              <c:numCache>
                <c:formatCode>#,##0.000</c:formatCode>
                <c:ptCount val="2"/>
                <c:pt idx="0" formatCode="General">
                  <c:v>13815</c:v>
                </c:pt>
                <c:pt idx="1">
                  <c:v>0.623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E3B-4549-8CD8-F9F179264CAB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(Reorder!$G$92,Reorder!$I$92)</c:f>
              <c:numCache>
                <c:formatCode>#,##0.000</c:formatCode>
                <c:ptCount val="2"/>
                <c:pt idx="0" formatCode="General">
                  <c:v>1318</c:v>
                </c:pt>
                <c:pt idx="1">
                  <c:v>0.93899999999999995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E3B-4549-8CD8-F9F179264CAB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(Reorder!$G$93,Reorder!$I$93)</c:f>
              <c:numCache>
                <c:formatCode>#,##0.000</c:formatCode>
                <c:ptCount val="2"/>
                <c:pt idx="0" formatCode="General">
                  <c:v>37005</c:v>
                </c:pt>
                <c:pt idx="1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E3B-4549-8CD8-F9F179264CAB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(Reorder!$G$94,Reorder!$I$94)</c:f>
              <c:numCache>
                <c:formatCode>#,##0.000</c:formatCode>
                <c:ptCount val="2"/>
                <c:pt idx="0" formatCode="General">
                  <c:v>17463</c:v>
                </c:pt>
                <c:pt idx="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AE3B-4549-8CD8-F9F179264CAB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(Reorder!$G$95,Reorder!$I$95)</c:f>
              <c:numCache>
                <c:formatCode>#,##0.000</c:formatCode>
                <c:ptCount val="2"/>
                <c:pt idx="0" formatCode="General">
                  <c:v>7668</c:v>
                </c:pt>
                <c:pt idx="1">
                  <c:v>0.64700000000000002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AE3B-4549-8CD8-F9F179264CAB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(Reorder!$G$96,Reorder!$I$96)</c:f>
              <c:numCache>
                <c:formatCode>#,##0.000</c:formatCode>
                <c:ptCount val="2"/>
                <c:pt idx="0" formatCode="General">
                  <c:v>3508</c:v>
                </c:pt>
                <c:pt idx="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AE3B-4549-8CD8-F9F179264CAB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(Reorder!$G$97,Reorder!$I$97)</c:f>
              <c:numCache>
                <c:formatCode>#,##0.000</c:formatCode>
                <c:ptCount val="2"/>
                <c:pt idx="0" formatCode="General">
                  <c:v>16087</c:v>
                </c:pt>
                <c:pt idx="1">
                  <c:v>0.79700000000000004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AE3B-4549-8CD8-F9F179264CAB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(Reorder!$G$98,Reorder!$I$98)</c:f>
              <c:numCache>
                <c:formatCode>#,##0.000</c:formatCode>
                <c:ptCount val="2"/>
                <c:pt idx="0" formatCode="General">
                  <c:v>15030</c:v>
                </c:pt>
                <c:pt idx="1">
                  <c:v>0.68899999999999995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AE3B-4549-8CD8-F9F179264CAB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(Reorder!$G$99,Reorder!$I$99)</c:f>
              <c:numCache>
                <c:formatCode>#,##0.000</c:formatCode>
                <c:ptCount val="2"/>
                <c:pt idx="0" formatCode="General">
                  <c:v>37088</c:v>
                </c:pt>
                <c:pt idx="1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AE3B-4549-8CD8-F9F179264CAB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(Reorder!$G$100,Reorder!$I$100)</c:f>
            </c:numRef>
          </c:yVal>
          <c:smooth val="0"/>
          <c:extLst>
            <c:ext xmlns:c16="http://schemas.microsoft.com/office/drawing/2014/chart" uri="{C3380CC4-5D6E-409C-BE32-E72D297353CC}">
              <c16:uniqueId val="{00000060-AE3B-4549-8CD8-F9F179264CAB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(Reorder!$G$101,Reorder!$I$101)</c:f>
              <c:numCache>
                <c:formatCode>#,##0.000</c:formatCode>
                <c:ptCount val="2"/>
                <c:pt idx="0" formatCode="General">
                  <c:v>64042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AE3B-4549-8CD8-F9F179264CAB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(Reorder!$G$102,Reorder!$I$102)</c:f>
              <c:numCache>
                <c:formatCode>#,##0.000</c:formatCode>
                <c:ptCount val="2"/>
                <c:pt idx="0" formatCode="General">
                  <c:v>40420</c:v>
                </c:pt>
                <c:pt idx="1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E3B-4549-8CD8-F9F179264CAB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(Reorder!$G$103,Reorder!$I$103)</c:f>
              <c:numCache>
                <c:formatCode>#,##0.000</c:formatCode>
                <c:ptCount val="2"/>
                <c:pt idx="0" formatCode="General">
                  <c:v>984</c:v>
                </c:pt>
                <c:pt idx="1">
                  <c:v>0.51600000000000001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E3B-4549-8CD8-F9F179264CAB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(Reorder!$G$104,Reorder!$I$104)</c:f>
              <c:numCache>
                <c:formatCode>#,##0.000</c:formatCode>
                <c:ptCount val="2"/>
                <c:pt idx="0" formatCode="General">
                  <c:v>4938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AE3B-4549-8CD8-F9F179264CAB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(Reorder!$G$105,Reorder!$I$105)</c:f>
              <c:numCache>
                <c:formatCode>#,##0.000</c:formatCode>
                <c:ptCount val="2"/>
                <c:pt idx="0" formatCode="General">
                  <c:v>2780</c:v>
                </c:pt>
                <c:pt idx="1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E3B-4549-8CD8-F9F179264CAB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(Reorder!$G$106,Reorder!$I$106)</c:f>
              <c:numCache>
                <c:formatCode>#,##0.000</c:formatCode>
                <c:ptCount val="2"/>
                <c:pt idx="0" formatCode="General">
                  <c:v>31083</c:v>
                </c:pt>
                <c:pt idx="1">
                  <c:v>0.72299999999999998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AE3B-4549-8CD8-F9F179264CAB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(Reorder!$G$107,Reorder!$I$107)</c:f>
              <c:numCache>
                <c:formatCode>#,##0.000</c:formatCode>
                <c:ptCount val="2"/>
                <c:pt idx="0" formatCode="General">
                  <c:v>9197</c:v>
                </c:pt>
                <c:pt idx="1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E3B-4549-8CD8-F9F179264CAB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(Reorder!$G$108,Reorder!$I$108)</c:f>
              <c:numCache>
                <c:formatCode>#,##0.000</c:formatCode>
                <c:ptCount val="2"/>
                <c:pt idx="0" formatCode="General">
                  <c:v>1833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E3B-4549-8CD8-F9F179264CAB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(Reorder!$G$109,Reorder!$I$109)</c:f>
              <c:numCache>
                <c:formatCode>#,##0.000</c:formatCode>
                <c:ptCount val="2"/>
                <c:pt idx="0" formatCode="General">
                  <c:v>37244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E3B-4549-8CD8-F9F179264CAB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(Reorder!$G$110,Reorder!$I$110)</c:f>
              <c:numCache>
                <c:formatCode>#,##0.000</c:formatCode>
                <c:ptCount val="2"/>
                <c:pt idx="0" formatCode="General">
                  <c:v>12713</c:v>
                </c:pt>
                <c:pt idx="1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AE3B-4549-8CD8-F9F179264CAB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(Reorder!$G$111,Reorder!$I$111)</c:f>
              <c:numCache>
                <c:formatCode>#,##0.000</c:formatCode>
                <c:ptCount val="2"/>
                <c:pt idx="0" formatCode="General">
                  <c:v>6</c:v>
                </c:pt>
                <c:pt idx="1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E3B-4549-8CD8-F9F179264CAB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(Reorder!$G$112,Reorder!$I$112)</c:f>
              <c:numCache>
                <c:formatCode>#,##0.000</c:formatCode>
                <c:ptCount val="2"/>
                <c:pt idx="0" formatCode="General">
                  <c:v>31790</c:v>
                </c:pt>
                <c:pt idx="1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E3B-4549-8CD8-F9F179264CAB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(Reorder!$G$113,Reorder!$I$113)</c:f>
              <c:numCache>
                <c:formatCode>#,##0.000</c:formatCode>
                <c:ptCount val="2"/>
                <c:pt idx="0" formatCode="General">
                  <c:v>40020</c:v>
                </c:pt>
                <c:pt idx="1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AE3B-4549-8CD8-F9F179264CAB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(Reorder!$G$114,Reorder!$I$114)</c:f>
              <c:numCache>
                <c:formatCode>#,##0.000</c:formatCode>
                <c:ptCount val="2"/>
                <c:pt idx="0" formatCode="General">
                  <c:v>373</c:v>
                </c:pt>
                <c:pt idx="1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AE3B-4549-8CD8-F9F179264CAB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(Reorder!$G$115,Reorder!$I$115)</c:f>
              <c:numCache>
                <c:formatCode>#,##0.000</c:formatCode>
                <c:ptCount val="2"/>
                <c:pt idx="0" formatCode="General">
                  <c:v>16255</c:v>
                </c:pt>
                <c:pt idx="1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AE3B-4549-8CD8-F9F179264CAB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(Reorder!$G$116,Reorder!$I$116)</c:f>
              <c:numCache>
                <c:formatCode>#,##0.000</c:formatCode>
                <c:ptCount val="2"/>
                <c:pt idx="0" formatCode="General">
                  <c:v>63682</c:v>
                </c:pt>
                <c:pt idx="1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AE3B-4549-8CD8-F9F179264CAB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(Reorder!$G$117,Reorder!$I$117)</c:f>
              <c:numCache>
                <c:formatCode>#,##0.000</c:formatCode>
                <c:ptCount val="2"/>
                <c:pt idx="0" formatCode="General">
                  <c:v>64742</c:v>
                </c:pt>
                <c:pt idx="1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AE3B-4549-8CD8-F9F179264CAB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(Reorder!$G$118,Reorder!$I$118)</c:f>
              <c:numCache>
                <c:formatCode>#,##0.000</c:formatCode>
                <c:ptCount val="2"/>
                <c:pt idx="0" formatCode="General">
                  <c:v>78267</c:v>
                </c:pt>
                <c:pt idx="1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E3B-4549-8CD8-F9F179264CAB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(Reorder!$G$119,Reorder!$I$119)</c:f>
              <c:numCache>
                <c:formatCode>#,##0.000</c:formatCode>
                <c:ptCount val="2"/>
                <c:pt idx="0" formatCode="General">
                  <c:v>72</c:v>
                </c:pt>
                <c:pt idx="1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E3B-4549-8CD8-F9F179264CAB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(Reorder!$G$120,Reorder!$I$120)</c:f>
              <c:numCache>
                <c:formatCode>#,##0.000</c:formatCode>
                <c:ptCount val="2"/>
                <c:pt idx="0" formatCode="General">
                  <c:v>652</c:v>
                </c:pt>
                <c:pt idx="1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E3B-4549-8CD8-F9F179264CAB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(Reorder!$G$121,Reorder!$I$121)</c:f>
              <c:numCache>
                <c:formatCode>#,##0.000</c:formatCode>
                <c:ptCount val="2"/>
                <c:pt idx="0" formatCode="General">
                  <c:v>895</c:v>
                </c:pt>
                <c:pt idx="1">
                  <c:v>0.48499999999999999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AE3B-4549-8CD8-F9F179264CAB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(Reorder!$G$122,Reorder!$I$122)</c:f>
              <c:numCache>
                <c:formatCode>#,##0.000</c:formatCode>
                <c:ptCount val="2"/>
                <c:pt idx="0" formatCode="General">
                  <c:v>5405</c:v>
                </c:pt>
                <c:pt idx="1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E3B-4549-8CD8-F9F179264CAB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(Reorder!$G$123,Reorder!$I$123)</c:f>
              <c:numCache>
                <c:formatCode>#,##0.000</c:formatCode>
                <c:ptCount val="2"/>
                <c:pt idx="0" formatCode="General">
                  <c:v>27169</c:v>
                </c:pt>
                <c:pt idx="1">
                  <c:v>0.71899999999999997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AE3B-4549-8CD8-F9F179264CAB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(Reorder!$G$124,Reorder!$I$124)</c:f>
              <c:numCache>
                <c:formatCode>#,##0.000</c:formatCode>
                <c:ptCount val="2"/>
                <c:pt idx="0" formatCode="General">
                  <c:v>386</c:v>
                </c:pt>
                <c:pt idx="1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E3B-4549-8CD8-F9F179264CAB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(Reorder!$G$125,Reorder!$I$125)</c:f>
              <c:numCache>
                <c:formatCode>#,##0.000</c:formatCode>
                <c:ptCount val="2"/>
                <c:pt idx="0" formatCode="General">
                  <c:v>37139</c:v>
                </c:pt>
                <c:pt idx="1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AE3B-4549-8CD8-F9F179264CAB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(Reorder!$G$126,Reorder!$I$126)</c:f>
            </c:numRef>
          </c:yVal>
          <c:smooth val="0"/>
          <c:extLst>
            <c:ext xmlns:c16="http://schemas.microsoft.com/office/drawing/2014/chart" uri="{C3380CC4-5D6E-409C-BE32-E72D297353CC}">
              <c16:uniqueId val="{0000007A-AE3B-4549-8CD8-F9F179264CAB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(Reorder!$G$127,Reorder!$I$127)</c:f>
              <c:numCache>
                <c:formatCode>#,##0.000</c:formatCode>
                <c:ptCount val="2"/>
                <c:pt idx="0" formatCode="General">
                  <c:v>3460</c:v>
                </c:pt>
                <c:pt idx="1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AE3B-4549-8CD8-F9F179264CAB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(Reorder!$G$128,Reorder!$I$128)</c:f>
              <c:numCache>
                <c:formatCode>#,##0.000</c:formatCode>
                <c:ptCount val="2"/>
                <c:pt idx="0" formatCode="General">
                  <c:v>437</c:v>
                </c:pt>
                <c:pt idx="1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AE3B-4549-8CD8-F9F179264CAB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(Reorder!$G$129,Reorder!$I$129)</c:f>
            </c:numRef>
          </c:yVal>
          <c:smooth val="0"/>
          <c:extLst>
            <c:ext xmlns:c16="http://schemas.microsoft.com/office/drawing/2014/chart" uri="{C3380CC4-5D6E-409C-BE32-E72D297353CC}">
              <c16:uniqueId val="{0000007D-AE3B-4549-8CD8-F9F179264CAB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(Reorder!$G$130,Reorder!$I$130)</c:f>
              <c:numCache>
                <c:formatCode>#,##0.000</c:formatCode>
                <c:ptCount val="2"/>
                <c:pt idx="0" formatCode="General">
                  <c:v>13195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AE3B-4549-8CD8-F9F179264CAB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(Reorder!$G$131,Reorder!$I$131)</c:f>
              <c:numCache>
                <c:formatCode>#,##0.000</c:formatCode>
                <c:ptCount val="2"/>
                <c:pt idx="0" formatCode="General">
                  <c:v>38549</c:v>
                </c:pt>
                <c:pt idx="1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AE3B-4549-8CD8-F9F179264CAB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(Reorder!$G$132,Reorder!$I$132)</c:f>
              <c:numCache>
                <c:formatCode>#,##0.000</c:formatCode>
                <c:ptCount val="2"/>
                <c:pt idx="0" formatCode="General">
                  <c:v>33276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AE3B-4549-8CD8-F9F179264CAB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(Reorder!$G$133,Reorder!$I$133)</c:f>
              <c:numCache>
                <c:formatCode>#,##0.000</c:formatCode>
                <c:ptCount val="2"/>
                <c:pt idx="0" formatCode="General">
                  <c:v>481</c:v>
                </c:pt>
                <c:pt idx="1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AE3B-4549-8CD8-F9F179264CAB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(Reorder!$G$134,Reorder!$I$134)</c:f>
              <c:numCache>
                <c:formatCode>#,##0.000</c:formatCode>
                <c:ptCount val="2"/>
                <c:pt idx="0" formatCode="General">
                  <c:v>91516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AE3B-4549-8CD8-F9F179264CAB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(Reorder!$G$135,Reorder!$I$135)</c:f>
            </c:numRef>
          </c:yVal>
          <c:smooth val="0"/>
          <c:extLst>
            <c:ext xmlns:c16="http://schemas.microsoft.com/office/drawing/2014/chart" uri="{C3380CC4-5D6E-409C-BE32-E72D297353CC}">
              <c16:uniqueId val="{00000083-AE3B-4549-8CD8-F9F179264CAB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(Reorder!$G$136,Reorder!$I$136)</c:f>
              <c:numCache>
                <c:formatCode>#,##0.000</c:formatCode>
                <c:ptCount val="2"/>
                <c:pt idx="0" formatCode="General">
                  <c:v>12511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AE3B-4549-8CD8-F9F179264CAB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(Reorder!$G$137,Reorder!$I$137)</c:f>
              <c:numCache>
                <c:formatCode>#,##0.000</c:formatCode>
                <c:ptCount val="2"/>
                <c:pt idx="0" formatCode="General">
                  <c:v>972</c:v>
                </c:pt>
                <c:pt idx="1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AE3B-4549-8CD8-F9F179264CAB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(Reorder!$G$138,Reorder!$I$138)</c:f>
            </c:numRef>
          </c:yVal>
          <c:smooth val="0"/>
          <c:extLst>
            <c:ext xmlns:c16="http://schemas.microsoft.com/office/drawing/2014/chart" uri="{C3380CC4-5D6E-409C-BE32-E72D297353CC}">
              <c16:uniqueId val="{00000086-AE3B-4549-8CD8-F9F179264CAB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(Reorder!$G$139,Reorder!$I$139)</c:f>
              <c:numCache>
                <c:formatCode>#,##0.000</c:formatCode>
                <c:ptCount val="2"/>
                <c:pt idx="0" formatCode="General">
                  <c:v>2501</c:v>
                </c:pt>
                <c:pt idx="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AE3B-4549-8CD8-F9F179264CAB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(Reorder!$G$140,Reorder!$I$140)</c:f>
              <c:numCache>
                <c:formatCode>#,##0.000</c:formatCode>
                <c:ptCount val="2"/>
                <c:pt idx="0" formatCode="General">
                  <c:v>12409</c:v>
                </c:pt>
                <c:pt idx="1">
                  <c:v>0.64500000000000002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AE3B-4549-8CD8-F9F179264CAB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(Reorder!$G$141,Reorder!$I$141)</c:f>
              <c:numCache>
                <c:formatCode>#,##0.000</c:formatCode>
                <c:ptCount val="2"/>
                <c:pt idx="0" formatCode="General">
                  <c:v>9139</c:v>
                </c:pt>
                <c:pt idx="1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AE3B-4549-8CD8-F9F179264CAB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(Reorder!$G$142,Reorder!$I$142)</c:f>
              <c:numCache>
                <c:formatCode>#,##0.000</c:formatCode>
                <c:ptCount val="2"/>
                <c:pt idx="0" formatCode="General">
                  <c:v>54711</c:v>
                </c:pt>
                <c:pt idx="1">
                  <c:v>0.93300000000000005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AE3B-4549-8CD8-F9F179264CAB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(Reorder!$G$143,Reorder!$I$143)</c:f>
            </c:numRef>
          </c:yVal>
          <c:smooth val="0"/>
          <c:extLst>
            <c:ext xmlns:c16="http://schemas.microsoft.com/office/drawing/2014/chart" uri="{C3380CC4-5D6E-409C-BE32-E72D297353CC}">
              <c16:uniqueId val="{0000008B-AE3B-4549-8CD8-F9F179264CAB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(Reorder!$G$144,Reorder!$I$144)</c:f>
              <c:numCache>
                <c:formatCode>#,##0.000</c:formatCode>
                <c:ptCount val="2"/>
                <c:pt idx="0" formatCode="General">
                  <c:v>455</c:v>
                </c:pt>
                <c:pt idx="1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AE3B-4549-8CD8-F9F179264CAB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(Reorder!$G$145,Reorder!$I$145)</c:f>
              <c:numCache>
                <c:formatCode>#,##0.000</c:formatCode>
                <c:ptCount val="2"/>
                <c:pt idx="0" formatCode="General">
                  <c:v>930</c:v>
                </c:pt>
                <c:pt idx="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AE3B-4549-8CD8-F9F179264CAB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(Reorder!$G$146,Reorder!$I$146)</c:f>
              <c:numCache>
                <c:formatCode>#,##0.000</c:formatCode>
                <c:ptCount val="2"/>
                <c:pt idx="0" formatCode="General">
                  <c:v>174</c:v>
                </c:pt>
                <c:pt idx="1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AE3B-4549-8CD8-F9F179264CAB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(Reorder!$G$147,Reorder!$I$147)</c:f>
              <c:numCache>
                <c:formatCode>#,##0.000</c:formatCode>
                <c:ptCount val="2"/>
                <c:pt idx="0" formatCode="General">
                  <c:v>565</c:v>
                </c:pt>
                <c:pt idx="1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AE3B-4549-8CD8-F9F179264CAB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(Reorder!$G$148,Reorder!$I$148)</c:f>
              <c:numCache>
                <c:formatCode>#,##0.000</c:formatCode>
                <c:ptCount val="2"/>
                <c:pt idx="0" formatCode="General">
                  <c:v>43260</c:v>
                </c:pt>
                <c:pt idx="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E3B-4549-8CD8-F9F179264CAB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(Reorder!$G$149,Reorder!$I$149)</c:f>
              <c:numCache>
                <c:formatCode>#,##0.000</c:formatCode>
                <c:ptCount val="2"/>
                <c:pt idx="0" formatCode="General">
                  <c:v>11123</c:v>
                </c:pt>
                <c:pt idx="1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AE3B-4549-8CD8-F9F179264CAB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(Reorder!$G$150,Reorder!$I$150)</c:f>
              <c:numCache>
                <c:formatCode>#,##0.000</c:formatCode>
                <c:ptCount val="2"/>
                <c:pt idx="0" formatCode="General">
                  <c:v>25583</c:v>
                </c:pt>
                <c:pt idx="1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AE3B-4549-8CD8-F9F179264CAB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(Reorder!$G$151,Reorder!$I$151)</c:f>
              <c:numCache>
                <c:formatCode>#,##0.000</c:formatCode>
                <c:ptCount val="2"/>
                <c:pt idx="0" formatCode="General">
                  <c:v>2369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AE3B-4549-8CD8-F9F179264CAB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(Reorder!$G$152,Reorder!$I$152)</c:f>
              <c:numCache>
                <c:formatCode>#,##0.000</c:formatCode>
                <c:ptCount val="2"/>
                <c:pt idx="0" formatCode="General">
                  <c:v>29911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AE3B-4549-8CD8-F9F179264CAB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(Reorder!$G$153,Reorder!$I$153)</c:f>
              <c:numCache>
                <c:formatCode>#,##0.000</c:formatCode>
                <c:ptCount val="2"/>
                <c:pt idx="0" formatCode="General">
                  <c:v>70714</c:v>
                </c:pt>
                <c:pt idx="1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AE3B-4549-8CD8-F9F179264CAB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(Reorder!$G$154,Reorder!$I$154)</c:f>
              <c:numCache>
                <c:formatCode>#,##0.000</c:formatCode>
                <c:ptCount val="2"/>
                <c:pt idx="0" formatCode="General">
                  <c:v>92</c:v>
                </c:pt>
                <c:pt idx="1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E3B-4549-8CD8-F9F179264CAB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(Reorder!$G$155,Reorder!$I$155)</c:f>
              <c:numCache>
                <c:formatCode>#,##0.000</c:formatCode>
                <c:ptCount val="2"/>
                <c:pt idx="0" formatCode="General">
                  <c:v>17597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AE3B-4549-8CD8-F9F179264CAB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(Reorder!$G$156,Reorder!$I$156)</c:f>
              <c:numCache>
                <c:formatCode>#,##0.000</c:formatCode>
                <c:ptCount val="2"/>
                <c:pt idx="0" formatCode="General">
                  <c:v>32746</c:v>
                </c:pt>
                <c:pt idx="1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AE3B-4549-8CD8-F9F179264CAB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(Reorder!$G$157,Reorder!$I$157)</c:f>
              <c:numCache>
                <c:formatCode>#,##0.000</c:formatCode>
                <c:ptCount val="2"/>
                <c:pt idx="0" formatCode="General">
                  <c:v>4619</c:v>
                </c:pt>
                <c:pt idx="1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AE3B-4549-8CD8-F9F179264CAB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(Reorder!$G$158,Reorder!$I$158)</c:f>
              <c:numCache>
                <c:formatCode>#,##0.000</c:formatCode>
                <c:ptCount val="2"/>
                <c:pt idx="0" formatCode="General">
                  <c:v>38721</c:v>
                </c:pt>
                <c:pt idx="1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AE3B-4549-8CD8-F9F179264CAB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(Reorder!$G$159,Reorder!$I$159)</c:f>
              <c:numCache>
                <c:formatCode>#,##0.000</c:formatCode>
                <c:ptCount val="2"/>
                <c:pt idx="0" formatCode="General">
                  <c:v>59837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AE3B-4549-8CD8-F9F179264CAB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(Reorder!$G$160,Reorder!$I$160)</c:f>
              <c:numCache>
                <c:formatCode>#,##0.000</c:formatCode>
                <c:ptCount val="2"/>
                <c:pt idx="0" formatCode="General">
                  <c:v>52896</c:v>
                </c:pt>
                <c:pt idx="1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AE3B-4549-8CD8-F9F179264CAB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(Reorder!$G$161,Reorder!$I$161)</c:f>
            </c:numRef>
          </c:yVal>
          <c:smooth val="0"/>
          <c:extLst>
            <c:ext xmlns:c16="http://schemas.microsoft.com/office/drawing/2014/chart" uri="{C3380CC4-5D6E-409C-BE32-E72D297353CC}">
              <c16:uniqueId val="{0000009D-AE3B-4549-8CD8-F9F179264CAB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(Reorder!$G$162,Reorder!$I$162)</c:f>
              <c:numCache>
                <c:formatCode>#,##0.000</c:formatCode>
                <c:ptCount val="2"/>
                <c:pt idx="0" formatCode="General">
                  <c:v>36863</c:v>
                </c:pt>
                <c:pt idx="1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AE3B-4549-8CD8-F9F179264CAB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(Reorder!$G$163,Reorder!$I$163)</c:f>
              <c:numCache>
                <c:formatCode>#,##0.000</c:formatCode>
                <c:ptCount val="2"/>
                <c:pt idx="0" formatCode="General">
                  <c:v>25193</c:v>
                </c:pt>
                <c:pt idx="1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AE3B-4549-8CD8-F9F179264CAB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(Reorder!$G$164,Reorder!$I$164)</c:f>
              <c:numCache>
                <c:formatCode>#,##0.000</c:formatCode>
                <c:ptCount val="2"/>
                <c:pt idx="0" formatCode="General">
                  <c:v>948</c:v>
                </c:pt>
                <c:pt idx="1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AE3B-4549-8CD8-F9F179264CAB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(Reorder!$G$165,Reorder!$I$165)</c:f>
              <c:numCache>
                <c:formatCode>#,##0.000</c:formatCode>
                <c:ptCount val="2"/>
                <c:pt idx="0" formatCode="General">
                  <c:v>1448</c:v>
                </c:pt>
                <c:pt idx="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AE3B-4549-8CD8-F9F179264CAB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(Reorder!$G$166,Reorder!$I$166)</c:f>
              <c:numCache>
                <c:formatCode>#,##0.000</c:formatCode>
                <c:ptCount val="2"/>
                <c:pt idx="0" formatCode="General">
                  <c:v>655</c:v>
                </c:pt>
                <c:pt idx="1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AE3B-4549-8CD8-F9F179264CAB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(Reorder!$G$167,Reorder!$I$167)</c:f>
              <c:numCache>
                <c:formatCode>#,##0.000</c:formatCode>
                <c:ptCount val="2"/>
                <c:pt idx="0" formatCode="General">
                  <c:v>4101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AE3B-4549-8CD8-F9F179264CAB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(Reorder!$G$168,Reorder!$I$168)</c:f>
            </c:numRef>
          </c:yVal>
          <c:smooth val="0"/>
          <c:extLst>
            <c:ext xmlns:c16="http://schemas.microsoft.com/office/drawing/2014/chart" uri="{C3380CC4-5D6E-409C-BE32-E72D297353CC}">
              <c16:uniqueId val="{000000A4-AE3B-4549-8CD8-F9F179264CAB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(Reorder!$G$169,Reorder!$I$169)</c:f>
              <c:numCache>
                <c:formatCode>#,##0.000</c:formatCode>
                <c:ptCount val="2"/>
                <c:pt idx="0" formatCode="General">
                  <c:v>84219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AE3B-4549-8CD8-F9F179264CAB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(Reorder!$G$170,Reorder!$I$170)</c:f>
              <c:numCache>
                <c:formatCode>#,##0.000</c:formatCode>
                <c:ptCount val="2"/>
                <c:pt idx="0" formatCode="General">
                  <c:v>10422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AE3B-4549-8CD8-F9F179264CAB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(Reorder!$G$171,Reorder!$I$171)</c:f>
              <c:numCache>
                <c:formatCode>#,##0.000</c:formatCode>
                <c:ptCount val="2"/>
                <c:pt idx="0" formatCode="General">
                  <c:v>1425</c:v>
                </c:pt>
                <c:pt idx="1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AE3B-4549-8CD8-F9F179264CAB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(Reorder!$G$172,Reorder!$I$172)</c:f>
              <c:numCache>
                <c:formatCode>#,##0.000</c:formatCode>
                <c:ptCount val="2"/>
                <c:pt idx="0" formatCode="General">
                  <c:v>43683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AE3B-4549-8CD8-F9F179264CAB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(Reorder!$G$173,Reorder!$I$173)</c:f>
              <c:numCache>
                <c:formatCode>#,##0.000</c:formatCode>
                <c:ptCount val="2"/>
                <c:pt idx="0" formatCode="General">
                  <c:v>9849</c:v>
                </c:pt>
                <c:pt idx="1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E3B-4549-8CD8-F9F179264CAB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(Reorder!$G$174,Reorder!$I$174)</c:f>
              <c:numCache>
                <c:formatCode>#,##0.000</c:formatCode>
                <c:ptCount val="2"/>
                <c:pt idx="0" formatCode="General">
                  <c:v>383</c:v>
                </c:pt>
                <c:pt idx="1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AE3B-4549-8CD8-F9F179264CAB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(Reorder!$G$175,Reorder!$I$175)</c:f>
              <c:numCache>
                <c:formatCode>#,##0.000</c:formatCode>
                <c:ptCount val="2"/>
                <c:pt idx="0" formatCode="General">
                  <c:v>10083</c:v>
                </c:pt>
                <c:pt idx="1">
                  <c:v>0.93500000000000005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AE3B-4549-8CD8-F9F179264CAB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(Reorder!$G$176,Reorder!$I$176)</c:f>
            </c:numRef>
          </c:yVal>
          <c:smooth val="0"/>
          <c:extLst>
            <c:ext xmlns:c16="http://schemas.microsoft.com/office/drawing/2014/chart" uri="{C3380CC4-5D6E-409C-BE32-E72D297353CC}">
              <c16:uniqueId val="{000000AC-AE3B-4549-8CD8-F9F179264CAB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(Reorder!$G$177,Reorder!$I$177)</c:f>
              <c:numCache>
                <c:formatCode>#,##0.000</c:formatCode>
                <c:ptCount val="2"/>
                <c:pt idx="0" formatCode="General">
                  <c:v>42670</c:v>
                </c:pt>
                <c:pt idx="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E3B-4549-8CD8-F9F179264CAB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(Reorder!$G$178,Reorder!$I$178)</c:f>
              <c:numCache>
                <c:formatCode>#,##0.000</c:formatCode>
                <c:ptCount val="2"/>
                <c:pt idx="0" formatCode="General">
                  <c:v>74913</c:v>
                </c:pt>
                <c:pt idx="1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AE3B-4549-8CD8-F9F179264CAB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(Reorder!$G$179,Reorder!$I$179)</c:f>
              <c:numCache>
                <c:formatCode>#,##0.000</c:formatCode>
                <c:ptCount val="2"/>
                <c:pt idx="0" formatCode="General">
                  <c:v>294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AE3B-4549-8CD8-F9F179264CAB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(Reorder!$G$180,Reorder!$I$180)</c:f>
              <c:numCache>
                <c:formatCode>#,##0.000</c:formatCode>
                <c:ptCount val="2"/>
                <c:pt idx="0" formatCode="General">
                  <c:v>23316</c:v>
                </c:pt>
                <c:pt idx="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AE3B-4549-8CD8-F9F179264CAB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(Reorder!$G$181,Reorder!$I$181)</c:f>
              <c:numCache>
                <c:formatCode>#,##0.000</c:formatCode>
                <c:ptCount val="2"/>
                <c:pt idx="0" formatCode="General">
                  <c:v>55671</c:v>
                </c:pt>
                <c:pt idx="1">
                  <c:v>0.89300000000000002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AE3B-4549-8CD8-F9F179264CAB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(Reorder!$G$182,Reorder!$I$182)</c:f>
              <c:numCache>
                <c:formatCode>#,##0.000</c:formatCode>
                <c:ptCount val="2"/>
                <c:pt idx="0" formatCode="General">
                  <c:v>2649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AE3B-4549-8CD8-F9F179264CAB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(Reorder!$G$183,Reorder!$I$183)</c:f>
            </c:numRef>
          </c:yVal>
          <c:smooth val="0"/>
          <c:extLst>
            <c:ext xmlns:c16="http://schemas.microsoft.com/office/drawing/2014/chart" uri="{C3380CC4-5D6E-409C-BE32-E72D297353CC}">
              <c16:uniqueId val="{000000B3-AE3B-4549-8CD8-F9F179264CAB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(Reorder!$G$184,Reorder!$I$184)</c:f>
              <c:numCache>
                <c:formatCode>#,##0.000</c:formatCode>
                <c:ptCount val="2"/>
                <c:pt idx="0" formatCode="General">
                  <c:v>6208</c:v>
                </c:pt>
                <c:pt idx="1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AE3B-4549-8CD8-F9F179264CAB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(Reorder!$G$185,Reorder!$I$185)</c:f>
              <c:numCache>
                <c:formatCode>#,##0.000</c:formatCode>
                <c:ptCount val="2"/>
                <c:pt idx="0" formatCode="General">
                  <c:v>592</c:v>
                </c:pt>
                <c:pt idx="1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AE3B-4549-8CD8-F9F179264CAB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(Reorder!$G$186,Reorder!$I$186)</c:f>
              <c:numCache>
                <c:formatCode>#,##0.000</c:formatCode>
                <c:ptCount val="2"/>
                <c:pt idx="0" formatCode="General">
                  <c:v>13476</c:v>
                </c:pt>
                <c:pt idx="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AE3B-4549-8CD8-F9F179264CAB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(Reorder!$G$187,Reorder!$I$187)</c:f>
              <c:numCache>
                <c:formatCode>#,##0.000</c:formatCode>
                <c:ptCount val="2"/>
                <c:pt idx="0" formatCode="General">
                  <c:v>53990</c:v>
                </c:pt>
                <c:pt idx="1">
                  <c:v>0.93700000000000006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AE3B-4549-8CD8-F9F179264CAB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(Reorder!$G$188,Reorder!$I$188)</c:f>
              <c:numCache>
                <c:formatCode>#,##0.000</c:formatCode>
                <c:ptCount val="2"/>
                <c:pt idx="0" formatCode="General">
                  <c:v>58604</c:v>
                </c:pt>
                <c:pt idx="1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AE3B-4549-8CD8-F9F179264CAB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(Reorder!$G$189,Reorder!$I$189)</c:f>
              <c:numCache>
                <c:formatCode>#,##0.000</c:formatCode>
                <c:ptCount val="2"/>
                <c:pt idx="0" formatCode="General">
                  <c:v>760</c:v>
                </c:pt>
                <c:pt idx="1">
                  <c:v>0.54900000000000004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AE3B-4549-8CD8-F9F179264CAB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(Reorder!$G$190,Reorder!$I$190)</c:f>
              <c:numCache>
                <c:formatCode>#,##0.000</c:formatCode>
                <c:ptCount val="2"/>
                <c:pt idx="0" formatCode="General">
                  <c:v>37</c:v>
                </c:pt>
                <c:pt idx="1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AE3B-4549-8CD8-F9F179264CAB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(Reorder!$G$191,Reorder!$I$191)</c:f>
              <c:numCache>
                <c:formatCode>#,##0.000</c:formatCode>
                <c:ptCount val="2"/>
                <c:pt idx="0" formatCode="General">
                  <c:v>8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AE3B-4549-8CD8-F9F179264CAB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(Reorder!$G$192,Reorder!$I$192)</c:f>
              <c:numCache>
                <c:formatCode>#,##0.000</c:formatCode>
                <c:ptCount val="2"/>
                <c:pt idx="0" formatCode="General">
                  <c:v>187</c:v>
                </c:pt>
                <c:pt idx="1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AE3B-4549-8CD8-F9F179264CAB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(Reorder!$G$193,Reorder!$I$193)</c:f>
              <c:numCache>
                <c:formatCode>#,##0.000</c:formatCode>
                <c:ptCount val="2"/>
                <c:pt idx="0" formatCode="General">
                  <c:v>40</c:v>
                </c:pt>
                <c:pt idx="1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AE3B-4549-8CD8-F9F179264CAB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(Reorder!$G$194,Reorder!$I$194)</c:f>
              <c:numCache>
                <c:formatCode>#,##0.000</c:formatCode>
                <c:ptCount val="2"/>
                <c:pt idx="0" formatCode="General">
                  <c:v>542</c:v>
                </c:pt>
                <c:pt idx="1">
                  <c:v>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AE3B-4549-8CD8-F9F179264CAB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(Reorder!$G$195,Reorder!$I$195)</c:f>
              <c:numCache>
                <c:formatCode>#,##0.000</c:formatCode>
                <c:ptCount val="2"/>
                <c:pt idx="0" formatCode="General">
                  <c:v>5318</c:v>
                </c:pt>
                <c:pt idx="1">
                  <c:v>0.79900000000000004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AE3B-4549-8CD8-F9F179264CAB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(Reorder!$G$196,Reorder!$I$196)</c:f>
              <c:numCache>
                <c:formatCode>#,##0.000</c:formatCode>
                <c:ptCount val="2"/>
                <c:pt idx="0" formatCode="General">
                  <c:v>16258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AE3B-4549-8CD8-F9F179264CAB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(Reorder!$G$197,Reorder!$I$197)</c:f>
              <c:numCache>
                <c:formatCode>#,##0.000</c:formatCode>
                <c:ptCount val="2"/>
                <c:pt idx="0" formatCode="General">
                  <c:v>28504</c:v>
                </c:pt>
                <c:pt idx="1">
                  <c:v>0.80600000000000005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AE3B-4549-8CD8-F9F179264CAB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(Reorder!$G$198,Reorder!$I$198)</c:f>
            </c:numRef>
          </c:yVal>
          <c:smooth val="0"/>
          <c:extLst>
            <c:ext xmlns:c16="http://schemas.microsoft.com/office/drawing/2014/chart" uri="{C3380CC4-5D6E-409C-BE32-E72D297353CC}">
              <c16:uniqueId val="{000000C2-AE3B-4549-8CD8-F9F179264CAB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(Reorder!$G$199,Reorder!$I$199)</c:f>
              <c:numCache>
                <c:formatCode>#,##0.000</c:formatCode>
                <c:ptCount val="2"/>
                <c:pt idx="0" formatCode="General">
                  <c:v>27197</c:v>
                </c:pt>
                <c:pt idx="1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AE3B-4549-8CD8-F9F179264CAB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(Reorder!$G$200,Reorder!$I$200)</c:f>
              <c:numCache>
                <c:formatCode>#,##0.000</c:formatCode>
                <c:ptCount val="2"/>
                <c:pt idx="0" formatCode="General">
                  <c:v>837</c:v>
                </c:pt>
                <c:pt idx="1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AE3B-4549-8CD8-F9F179264CAB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(Reorder!$G$201,Reorder!$I$201)</c:f>
              <c:numCache>
                <c:formatCode>#,##0.000</c:formatCode>
                <c:ptCount val="2"/>
                <c:pt idx="0" formatCode="General">
                  <c:v>52638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AE3B-4549-8CD8-F9F179264CAB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(Reorder!$G$202,Reorder!$I$202)</c:f>
              <c:numCache>
                <c:formatCode>#,##0.000</c:formatCode>
                <c:ptCount val="2"/>
                <c:pt idx="0" formatCode="General">
                  <c:v>27142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AE3B-4549-8CD8-F9F179264CAB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(Reorder!$G$203,Reorder!$I$203)</c:f>
              <c:numCache>
                <c:formatCode>#,##0.000</c:formatCode>
                <c:ptCount val="2"/>
                <c:pt idx="0" formatCode="General">
                  <c:v>10392</c:v>
                </c:pt>
                <c:pt idx="1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AE3B-4549-8CD8-F9F179264CAB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(Reorder!$G$204,Reorder!$I$204)</c:f>
              <c:numCache>
                <c:formatCode>#,##0.000</c:formatCode>
                <c:ptCount val="2"/>
                <c:pt idx="0" formatCode="General">
                  <c:v>76462</c:v>
                </c:pt>
                <c:pt idx="1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AE3B-4549-8CD8-F9F179264CAB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(Reorder!$G$205,Reorder!$I$205)</c:f>
              <c:numCache>
                <c:formatCode>#,##0.000</c:formatCode>
                <c:ptCount val="2"/>
                <c:pt idx="0" formatCode="General">
                  <c:v>2320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AE3B-4549-8CD8-F9F179264CAB}"/>
            </c:ext>
          </c:extLst>
        </c:ser>
        <c:ser>
          <c:idx val="201"/>
          <c:order val="2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(Reorder!$G$206,Reorder!$I$206)</c:f>
            </c:numRef>
          </c:yVal>
          <c:smooth val="0"/>
          <c:extLst>
            <c:ext xmlns:c16="http://schemas.microsoft.com/office/drawing/2014/chart" uri="{C3380CC4-5D6E-409C-BE32-E72D297353CC}">
              <c16:uniqueId val="{000000CA-AE3B-4549-8CD8-F9F179264CAB}"/>
            </c:ext>
          </c:extLst>
        </c:ser>
        <c:ser>
          <c:idx val="202"/>
          <c:order val="2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(Reorder!$G$207,Reorder!$I$207)</c:f>
              <c:numCache>
                <c:formatCode>#,##0.000</c:formatCode>
                <c:ptCount val="2"/>
                <c:pt idx="0" formatCode="General">
                  <c:v>4325</c:v>
                </c:pt>
                <c:pt idx="1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E3B-4549-8CD8-F9F179264CAB}"/>
            </c:ext>
          </c:extLst>
        </c:ser>
        <c:ser>
          <c:idx val="203"/>
          <c:order val="2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(Reorder!$G$208,Reorder!$I$208)</c:f>
              <c:numCache>
                <c:formatCode>#,##0.000</c:formatCode>
                <c:ptCount val="2"/>
                <c:pt idx="0" formatCode="General">
                  <c:v>16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E3B-4549-8CD8-F9F179264CAB}"/>
            </c:ext>
          </c:extLst>
        </c:ser>
        <c:ser>
          <c:idx val="204"/>
          <c:order val="2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(Reorder!$G$209,Reorder!$I$209)</c:f>
            </c:numRef>
          </c:yVal>
          <c:smooth val="0"/>
          <c:extLst>
            <c:ext xmlns:c16="http://schemas.microsoft.com/office/drawing/2014/chart" uri="{C3380CC4-5D6E-409C-BE32-E72D297353CC}">
              <c16:uniqueId val="{000000CD-AE3B-4549-8CD8-F9F179264CAB}"/>
            </c:ext>
          </c:extLst>
        </c:ser>
        <c:ser>
          <c:idx val="205"/>
          <c:order val="2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(Reorder!$G$210,Reorder!$I$210)</c:f>
              <c:numCache>
                <c:formatCode>#,##0.000</c:formatCode>
                <c:ptCount val="2"/>
                <c:pt idx="0" formatCode="General">
                  <c:v>2321</c:v>
                </c:pt>
                <c:pt idx="1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E3B-4549-8CD8-F9F179264CAB}"/>
            </c:ext>
          </c:extLst>
        </c:ser>
        <c:ser>
          <c:idx val="206"/>
          <c:order val="2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(Reorder!$G$4,Reorder!$I$4)</c:f>
              <c:strCache>
                <c:ptCount val="2"/>
                <c:pt idx="0">
                  <c:v>Cases/ 1M</c:v>
                </c:pt>
                <c:pt idx="1">
                  <c:v>HDI</c:v>
                </c:pt>
              </c:strCache>
            </c:strRef>
          </c:xVal>
          <c:yVal>
            <c:numRef>
              <c:f>(Reorder!$G$211,Reorder!$I$211)</c:f>
              <c:numCache>
                <c:formatCode>#,##0.000</c:formatCode>
                <c:ptCount val="2"/>
                <c:pt idx="0" formatCode="General">
                  <c:v>2037</c:v>
                </c:pt>
                <c:pt idx="1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AE3B-4549-8CD8-F9F17926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67408"/>
        <c:axId val="1489458224"/>
      </c:scatterChart>
      <c:valAx>
        <c:axId val="1489467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58224"/>
        <c:crosses val="autoZero"/>
        <c:crossBetween val="midCat"/>
      </c:valAx>
      <c:valAx>
        <c:axId val="1489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67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Mandates'!$C$2:$C$75</c:f>
              <c:numCache>
                <c:formatCode>General</c:formatCode>
                <c:ptCount val="74"/>
                <c:pt idx="0">
                  <c:v>2373</c:v>
                </c:pt>
                <c:pt idx="1">
                  <c:v>576</c:v>
                </c:pt>
                <c:pt idx="2">
                  <c:v>40808</c:v>
                </c:pt>
                <c:pt idx="3">
                  <c:v>44480</c:v>
                </c:pt>
                <c:pt idx="4">
                  <c:v>22426</c:v>
                </c:pt>
                <c:pt idx="5">
                  <c:v>57210</c:v>
                </c:pt>
                <c:pt idx="6">
                  <c:v>3206</c:v>
                </c:pt>
                <c:pt idx="7">
                  <c:v>59118</c:v>
                </c:pt>
                <c:pt idx="8">
                  <c:v>30992</c:v>
                </c:pt>
                <c:pt idx="9">
                  <c:v>1041</c:v>
                </c:pt>
                <c:pt idx="10">
                  <c:v>35926</c:v>
                </c:pt>
                <c:pt idx="11">
                  <c:v>38827</c:v>
                </c:pt>
                <c:pt idx="12">
                  <c:v>36973</c:v>
                </c:pt>
                <c:pt idx="13">
                  <c:v>55725</c:v>
                </c:pt>
                <c:pt idx="14">
                  <c:v>1772</c:v>
                </c:pt>
                <c:pt idx="15">
                  <c:v>86280</c:v>
                </c:pt>
                <c:pt idx="16">
                  <c:v>33261</c:v>
                </c:pt>
                <c:pt idx="17">
                  <c:v>18439</c:v>
                </c:pt>
                <c:pt idx="18">
                  <c:v>237</c:v>
                </c:pt>
                <c:pt idx="19">
                  <c:v>13329</c:v>
                </c:pt>
                <c:pt idx="20">
                  <c:v>1552</c:v>
                </c:pt>
                <c:pt idx="21">
                  <c:v>1140</c:v>
                </c:pt>
                <c:pt idx="22">
                  <c:v>46076</c:v>
                </c:pt>
                <c:pt idx="23">
                  <c:v>25320</c:v>
                </c:pt>
                <c:pt idx="24">
                  <c:v>1892</c:v>
                </c:pt>
                <c:pt idx="25">
                  <c:v>14531</c:v>
                </c:pt>
                <c:pt idx="26">
                  <c:v>8451</c:v>
                </c:pt>
                <c:pt idx="27">
                  <c:v>3508</c:v>
                </c:pt>
                <c:pt idx="28">
                  <c:v>15030</c:v>
                </c:pt>
                <c:pt idx="29">
                  <c:v>64042</c:v>
                </c:pt>
                <c:pt idx="30">
                  <c:v>40420</c:v>
                </c:pt>
                <c:pt idx="31">
                  <c:v>9197</c:v>
                </c:pt>
                <c:pt idx="32">
                  <c:v>1833</c:v>
                </c:pt>
                <c:pt idx="33">
                  <c:v>37244</c:v>
                </c:pt>
                <c:pt idx="34">
                  <c:v>31790</c:v>
                </c:pt>
                <c:pt idx="35">
                  <c:v>40020</c:v>
                </c:pt>
                <c:pt idx="36">
                  <c:v>64742</c:v>
                </c:pt>
                <c:pt idx="37">
                  <c:v>78267</c:v>
                </c:pt>
                <c:pt idx="38">
                  <c:v>5405</c:v>
                </c:pt>
                <c:pt idx="39">
                  <c:v>13195</c:v>
                </c:pt>
                <c:pt idx="40">
                  <c:v>12511</c:v>
                </c:pt>
                <c:pt idx="41">
                  <c:v>2501</c:v>
                </c:pt>
                <c:pt idx="42">
                  <c:v>54711</c:v>
                </c:pt>
                <c:pt idx="43">
                  <c:v>565</c:v>
                </c:pt>
                <c:pt idx="44">
                  <c:v>25583</c:v>
                </c:pt>
                <c:pt idx="45">
                  <c:v>2369</c:v>
                </c:pt>
                <c:pt idx="46">
                  <c:v>70714</c:v>
                </c:pt>
                <c:pt idx="47">
                  <c:v>17597</c:v>
                </c:pt>
                <c:pt idx="48">
                  <c:v>32746</c:v>
                </c:pt>
                <c:pt idx="49">
                  <c:v>4619</c:v>
                </c:pt>
                <c:pt idx="50">
                  <c:v>38721</c:v>
                </c:pt>
                <c:pt idx="51">
                  <c:v>59837</c:v>
                </c:pt>
                <c:pt idx="52">
                  <c:v>52896</c:v>
                </c:pt>
                <c:pt idx="53">
                  <c:v>36863</c:v>
                </c:pt>
                <c:pt idx="54">
                  <c:v>10422</c:v>
                </c:pt>
                <c:pt idx="55">
                  <c:v>43683</c:v>
                </c:pt>
                <c:pt idx="56">
                  <c:v>10083</c:v>
                </c:pt>
                <c:pt idx="57">
                  <c:v>42670</c:v>
                </c:pt>
                <c:pt idx="58">
                  <c:v>74913</c:v>
                </c:pt>
                <c:pt idx="59">
                  <c:v>23316</c:v>
                </c:pt>
                <c:pt idx="60">
                  <c:v>55671</c:v>
                </c:pt>
                <c:pt idx="61">
                  <c:v>2649</c:v>
                </c:pt>
                <c:pt idx="62">
                  <c:v>58604</c:v>
                </c:pt>
                <c:pt idx="63">
                  <c:v>37</c:v>
                </c:pt>
                <c:pt idx="64">
                  <c:v>187</c:v>
                </c:pt>
                <c:pt idx="65">
                  <c:v>16258</c:v>
                </c:pt>
                <c:pt idx="66">
                  <c:v>28504</c:v>
                </c:pt>
                <c:pt idx="67">
                  <c:v>27197</c:v>
                </c:pt>
                <c:pt idx="68">
                  <c:v>52638</c:v>
                </c:pt>
                <c:pt idx="69">
                  <c:v>27142</c:v>
                </c:pt>
                <c:pt idx="70">
                  <c:v>10392</c:v>
                </c:pt>
                <c:pt idx="71">
                  <c:v>2320</c:v>
                </c:pt>
                <c:pt idx="72">
                  <c:v>16</c:v>
                </c:pt>
                <c:pt idx="73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5-4707-9897-95A8A643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87584"/>
        <c:axId val="1651591520"/>
      </c:scatterChart>
      <c:valAx>
        <c:axId val="16515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91520"/>
        <c:crosses val="autoZero"/>
        <c:crossBetween val="midCat"/>
      </c:valAx>
      <c:valAx>
        <c:axId val="1651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</a:t>
            </a:r>
            <a:r>
              <a:rPr lang="en-US" baseline="0"/>
              <a:t> of Mask Mandate vs # of Deaths per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'Mask Mandates'!$B$2:$B$75</c:f>
              <c:numCache>
                <c:formatCode>General</c:formatCode>
                <c:ptCount val="74"/>
                <c:pt idx="0">
                  <c:v>82</c:v>
                </c:pt>
                <c:pt idx="1">
                  <c:v>48</c:v>
                </c:pt>
                <c:pt idx="2">
                  <c:v>48</c:v>
                </c:pt>
                <c:pt idx="3">
                  <c:v>28</c:v>
                </c:pt>
                <c:pt idx="4">
                  <c:v>61</c:v>
                </c:pt>
                <c:pt idx="5">
                  <c:v>44</c:v>
                </c:pt>
                <c:pt idx="6">
                  <c:v>98</c:v>
                </c:pt>
                <c:pt idx="7">
                  <c:v>91</c:v>
                </c:pt>
                <c:pt idx="8">
                  <c:v>22</c:v>
                </c:pt>
                <c:pt idx="9">
                  <c:v>39</c:v>
                </c:pt>
                <c:pt idx="10">
                  <c:v>35</c:v>
                </c:pt>
                <c:pt idx="11">
                  <c:v>28</c:v>
                </c:pt>
                <c:pt idx="12">
                  <c:v>111</c:v>
                </c:pt>
                <c:pt idx="13">
                  <c:v>139</c:v>
                </c:pt>
                <c:pt idx="14">
                  <c:v>20</c:v>
                </c:pt>
                <c:pt idx="15">
                  <c:v>16</c:v>
                </c:pt>
                <c:pt idx="16">
                  <c:v>177</c:v>
                </c:pt>
                <c:pt idx="17">
                  <c:v>47</c:v>
                </c:pt>
                <c:pt idx="18">
                  <c:v>50</c:v>
                </c:pt>
                <c:pt idx="19">
                  <c:v>38</c:v>
                </c:pt>
                <c:pt idx="20">
                  <c:v>71</c:v>
                </c:pt>
                <c:pt idx="21">
                  <c:v>28</c:v>
                </c:pt>
                <c:pt idx="22">
                  <c:v>106</c:v>
                </c:pt>
                <c:pt idx="23">
                  <c:v>91</c:v>
                </c:pt>
                <c:pt idx="24">
                  <c:v>40</c:v>
                </c:pt>
                <c:pt idx="25">
                  <c:v>60</c:v>
                </c:pt>
                <c:pt idx="26">
                  <c:v>28</c:v>
                </c:pt>
                <c:pt idx="27">
                  <c:v>34</c:v>
                </c:pt>
                <c:pt idx="28">
                  <c:v>55</c:v>
                </c:pt>
                <c:pt idx="29">
                  <c:v>41</c:v>
                </c:pt>
                <c:pt idx="30">
                  <c:v>95</c:v>
                </c:pt>
                <c:pt idx="31">
                  <c:v>78</c:v>
                </c:pt>
                <c:pt idx="32">
                  <c:v>22</c:v>
                </c:pt>
                <c:pt idx="33">
                  <c:v>78</c:v>
                </c:pt>
                <c:pt idx="34">
                  <c:v>66</c:v>
                </c:pt>
                <c:pt idx="35">
                  <c:v>65</c:v>
                </c:pt>
                <c:pt idx="36">
                  <c:v>42</c:v>
                </c:pt>
                <c:pt idx="37">
                  <c:v>49</c:v>
                </c:pt>
                <c:pt idx="38">
                  <c:v>188</c:v>
                </c:pt>
                <c:pt idx="39">
                  <c:v>81</c:v>
                </c:pt>
                <c:pt idx="40">
                  <c:v>35</c:v>
                </c:pt>
                <c:pt idx="41">
                  <c:v>50</c:v>
                </c:pt>
                <c:pt idx="42">
                  <c:v>94</c:v>
                </c:pt>
                <c:pt idx="43">
                  <c:v>60</c:v>
                </c:pt>
                <c:pt idx="44">
                  <c:v>68</c:v>
                </c:pt>
                <c:pt idx="45">
                  <c:v>94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63</c:v>
                </c:pt>
                <c:pt idx="50">
                  <c:v>43</c:v>
                </c:pt>
                <c:pt idx="51">
                  <c:v>62</c:v>
                </c:pt>
                <c:pt idx="52">
                  <c:v>52</c:v>
                </c:pt>
                <c:pt idx="53">
                  <c:v>78</c:v>
                </c:pt>
                <c:pt idx="54">
                  <c:v>88</c:v>
                </c:pt>
                <c:pt idx="55">
                  <c:v>54</c:v>
                </c:pt>
                <c:pt idx="56">
                  <c:v>82</c:v>
                </c:pt>
                <c:pt idx="57">
                  <c:v>18</c:v>
                </c:pt>
                <c:pt idx="58">
                  <c:v>24</c:v>
                </c:pt>
                <c:pt idx="59">
                  <c:v>56</c:v>
                </c:pt>
                <c:pt idx="60">
                  <c:v>91</c:v>
                </c:pt>
                <c:pt idx="61">
                  <c:v>74</c:v>
                </c:pt>
                <c:pt idx="62">
                  <c:v>246</c:v>
                </c:pt>
                <c:pt idx="63">
                  <c:v>0</c:v>
                </c:pt>
                <c:pt idx="64">
                  <c:v>64</c:v>
                </c:pt>
                <c:pt idx="65">
                  <c:v>35</c:v>
                </c:pt>
                <c:pt idx="66">
                  <c:v>22</c:v>
                </c:pt>
                <c:pt idx="67">
                  <c:v>90</c:v>
                </c:pt>
                <c:pt idx="68">
                  <c:v>135</c:v>
                </c:pt>
                <c:pt idx="69">
                  <c:v>35</c:v>
                </c:pt>
                <c:pt idx="70">
                  <c:v>38</c:v>
                </c:pt>
                <c:pt idx="71">
                  <c:v>6</c:v>
                </c:pt>
                <c:pt idx="72">
                  <c:v>52</c:v>
                </c:pt>
                <c:pt idx="73">
                  <c:v>41</c:v>
                </c:pt>
              </c:numCache>
            </c:numRef>
          </c:xVal>
          <c:yVal>
            <c:numRef>
              <c:f>'Mask Mandates'!$D$2:$D$75</c:f>
              <c:numCache>
                <c:formatCode>General</c:formatCode>
                <c:ptCount val="74"/>
                <c:pt idx="0">
                  <c:v>64</c:v>
                </c:pt>
                <c:pt idx="1">
                  <c:v>14</c:v>
                </c:pt>
                <c:pt idx="2">
                  <c:v>1025</c:v>
                </c:pt>
                <c:pt idx="3">
                  <c:v>811</c:v>
                </c:pt>
                <c:pt idx="4">
                  <c:v>301</c:v>
                </c:pt>
                <c:pt idx="5">
                  <c:v>211</c:v>
                </c:pt>
                <c:pt idx="6">
                  <c:v>48</c:v>
                </c:pt>
                <c:pt idx="7">
                  <c:v>1775</c:v>
                </c:pt>
                <c:pt idx="8">
                  <c:v>1272</c:v>
                </c:pt>
                <c:pt idx="9">
                  <c:v>17</c:v>
                </c:pt>
                <c:pt idx="10">
                  <c:v>926</c:v>
                </c:pt>
                <c:pt idx="11">
                  <c:v>988</c:v>
                </c:pt>
                <c:pt idx="12">
                  <c:v>492</c:v>
                </c:pt>
                <c:pt idx="13">
                  <c:v>1166</c:v>
                </c:pt>
                <c:pt idx="14">
                  <c:v>17</c:v>
                </c:pt>
                <c:pt idx="15">
                  <c:v>1419</c:v>
                </c:pt>
                <c:pt idx="16">
                  <c:v>334</c:v>
                </c:pt>
                <c:pt idx="17">
                  <c:v>229</c:v>
                </c:pt>
                <c:pt idx="18">
                  <c:v>7</c:v>
                </c:pt>
                <c:pt idx="19">
                  <c:v>818</c:v>
                </c:pt>
                <c:pt idx="20">
                  <c:v>86</c:v>
                </c:pt>
                <c:pt idx="21">
                  <c:v>18</c:v>
                </c:pt>
                <c:pt idx="22">
                  <c:v>1112</c:v>
                </c:pt>
                <c:pt idx="23">
                  <c:v>620</c:v>
                </c:pt>
                <c:pt idx="24">
                  <c:v>11</c:v>
                </c:pt>
                <c:pt idx="25">
                  <c:v>539</c:v>
                </c:pt>
                <c:pt idx="26">
                  <c:v>299</c:v>
                </c:pt>
                <c:pt idx="27">
                  <c:v>100</c:v>
                </c:pt>
                <c:pt idx="28">
                  <c:v>319</c:v>
                </c:pt>
                <c:pt idx="29">
                  <c:v>464</c:v>
                </c:pt>
                <c:pt idx="30">
                  <c:v>1402</c:v>
                </c:pt>
                <c:pt idx="31">
                  <c:v>127</c:v>
                </c:pt>
                <c:pt idx="32">
                  <c:v>32</c:v>
                </c:pt>
                <c:pt idx="33">
                  <c:v>221</c:v>
                </c:pt>
                <c:pt idx="34">
                  <c:v>574</c:v>
                </c:pt>
                <c:pt idx="35">
                  <c:v>324</c:v>
                </c:pt>
                <c:pt idx="36">
                  <c:v>959</c:v>
                </c:pt>
                <c:pt idx="37">
                  <c:v>890</c:v>
                </c:pt>
                <c:pt idx="38">
                  <c:v>20</c:v>
                </c:pt>
                <c:pt idx="39">
                  <c:v>1127</c:v>
                </c:pt>
                <c:pt idx="40">
                  <c:v>218</c:v>
                </c:pt>
                <c:pt idx="41">
                  <c:v>55</c:v>
                </c:pt>
                <c:pt idx="42">
                  <c:v>782</c:v>
                </c:pt>
                <c:pt idx="43">
                  <c:v>7</c:v>
                </c:pt>
                <c:pt idx="44">
                  <c:v>293</c:v>
                </c:pt>
                <c:pt idx="45">
                  <c:v>50</c:v>
                </c:pt>
                <c:pt idx="46">
                  <c:v>1144</c:v>
                </c:pt>
                <c:pt idx="47">
                  <c:v>360</c:v>
                </c:pt>
                <c:pt idx="48">
                  <c:v>1187</c:v>
                </c:pt>
                <c:pt idx="49">
                  <c:v>92</c:v>
                </c:pt>
                <c:pt idx="50">
                  <c:v>923</c:v>
                </c:pt>
                <c:pt idx="51">
                  <c:v>974</c:v>
                </c:pt>
                <c:pt idx="52">
                  <c:v>88</c:v>
                </c:pt>
                <c:pt idx="53">
                  <c:v>920</c:v>
                </c:pt>
                <c:pt idx="54">
                  <c:v>181</c:v>
                </c:pt>
                <c:pt idx="55">
                  <c:v>442</c:v>
                </c:pt>
                <c:pt idx="56">
                  <c:v>5</c:v>
                </c:pt>
                <c:pt idx="57">
                  <c:v>713</c:v>
                </c:pt>
                <c:pt idx="58">
                  <c:v>1592</c:v>
                </c:pt>
                <c:pt idx="59">
                  <c:v>671</c:v>
                </c:pt>
                <c:pt idx="60">
                  <c:v>1186</c:v>
                </c:pt>
                <c:pt idx="61">
                  <c:v>13</c:v>
                </c:pt>
                <c:pt idx="62">
                  <c:v>1040</c:v>
                </c:pt>
                <c:pt idx="63">
                  <c:v>0.3</c:v>
                </c:pt>
                <c:pt idx="64">
                  <c:v>1</c:v>
                </c:pt>
                <c:pt idx="65">
                  <c:v>512</c:v>
                </c:pt>
                <c:pt idx="66">
                  <c:v>292</c:v>
                </c:pt>
                <c:pt idx="67">
                  <c:v>78</c:v>
                </c:pt>
                <c:pt idx="68">
                  <c:v>1410</c:v>
                </c:pt>
                <c:pt idx="69">
                  <c:v>497</c:v>
                </c:pt>
                <c:pt idx="70">
                  <c:v>105</c:v>
                </c:pt>
                <c:pt idx="71">
                  <c:v>18</c:v>
                </c:pt>
                <c:pt idx="72">
                  <c:v>0.4</c:v>
                </c:pt>
                <c:pt idx="7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F-46A0-AB8C-3544B55C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471"/>
        <c:axId val="47174359"/>
      </c:scatterChart>
      <c:valAx>
        <c:axId val="471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4359"/>
        <c:crosses val="autoZero"/>
        <c:crossBetween val="midCat"/>
      </c:valAx>
      <c:valAx>
        <c:axId val="4717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Vs</a:t>
            </a:r>
            <a:r>
              <a:rPr lang="en-US" baseline="0"/>
              <a:t> Cases per </a:t>
            </a:r>
            <a:r>
              <a:rPr lang="en-US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Graphs!$H$2</c:f>
              <c:strCache>
                <c:ptCount val="1"/>
                <c:pt idx="0">
                  <c:v>Cases Per /1M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Graphs!$E$3:$E$181</c:f>
              <c:numCache>
                <c:formatCode>General</c:formatCode>
                <c:ptCount val="161"/>
                <c:pt idx="0">
                  <c:v>0.496</c:v>
                </c:pt>
                <c:pt idx="1">
                  <c:v>0.79100000000000004</c:v>
                </c:pt>
                <c:pt idx="2">
                  <c:v>0.75900000000000001</c:v>
                </c:pt>
                <c:pt idx="3">
                  <c:v>0.57399999999999995</c:v>
                </c:pt>
                <c:pt idx="4">
                  <c:v>0.83</c:v>
                </c:pt>
                <c:pt idx="5">
                  <c:v>0.76</c:v>
                </c:pt>
                <c:pt idx="6">
                  <c:v>0.93799999999999994</c:v>
                </c:pt>
                <c:pt idx="7">
                  <c:v>0.91400000000000003</c:v>
                </c:pt>
                <c:pt idx="8">
                  <c:v>0.754</c:v>
                </c:pt>
                <c:pt idx="9">
                  <c:v>0.83799999999999997</c:v>
                </c:pt>
                <c:pt idx="10">
                  <c:v>0.61399999999999999</c:v>
                </c:pt>
                <c:pt idx="11">
                  <c:v>0.81699999999999995</c:v>
                </c:pt>
                <c:pt idx="12">
                  <c:v>0.91900000000000004</c:v>
                </c:pt>
                <c:pt idx="13">
                  <c:v>0.52</c:v>
                </c:pt>
                <c:pt idx="14">
                  <c:v>0.61699999999999999</c:v>
                </c:pt>
                <c:pt idx="15">
                  <c:v>0.70299999999999996</c:v>
                </c:pt>
                <c:pt idx="16">
                  <c:v>0.76900000000000002</c:v>
                </c:pt>
                <c:pt idx="17">
                  <c:v>0.72799999999999998</c:v>
                </c:pt>
                <c:pt idx="18">
                  <c:v>0.76100000000000001</c:v>
                </c:pt>
                <c:pt idx="19">
                  <c:v>0.81599999999999995</c:v>
                </c:pt>
                <c:pt idx="20">
                  <c:v>0.434</c:v>
                </c:pt>
                <c:pt idx="21">
                  <c:v>0.42299999999999999</c:v>
                </c:pt>
                <c:pt idx="22">
                  <c:v>0.66500000000000004</c:v>
                </c:pt>
                <c:pt idx="23">
                  <c:v>0.58099999999999996</c:v>
                </c:pt>
                <c:pt idx="24">
                  <c:v>0.56299999999999994</c:v>
                </c:pt>
                <c:pt idx="25">
                  <c:v>0.92200000000000004</c:v>
                </c:pt>
                <c:pt idx="26">
                  <c:v>0.38100000000000001</c:v>
                </c:pt>
                <c:pt idx="27">
                  <c:v>0.40100000000000002</c:v>
                </c:pt>
                <c:pt idx="28">
                  <c:v>0.84699999999999998</c:v>
                </c:pt>
                <c:pt idx="29">
                  <c:v>0.75800000000000001</c:v>
                </c:pt>
                <c:pt idx="30">
                  <c:v>0.76100000000000001</c:v>
                </c:pt>
                <c:pt idx="31">
                  <c:v>0.60799999999999998</c:v>
                </c:pt>
                <c:pt idx="32">
                  <c:v>0.79400000000000004</c:v>
                </c:pt>
                <c:pt idx="33">
                  <c:v>0.83699999999999997</c:v>
                </c:pt>
                <c:pt idx="34">
                  <c:v>0.77800000000000002</c:v>
                </c:pt>
                <c:pt idx="35">
                  <c:v>0.873</c:v>
                </c:pt>
                <c:pt idx="36">
                  <c:v>0.89100000000000001</c:v>
                </c:pt>
                <c:pt idx="37">
                  <c:v>0.93</c:v>
                </c:pt>
                <c:pt idx="38">
                  <c:v>0.495</c:v>
                </c:pt>
                <c:pt idx="39">
                  <c:v>0.745</c:v>
                </c:pt>
                <c:pt idx="40">
                  <c:v>0.45900000000000002</c:v>
                </c:pt>
                <c:pt idx="41">
                  <c:v>0.75800000000000001</c:v>
                </c:pt>
                <c:pt idx="42">
                  <c:v>0.7</c:v>
                </c:pt>
                <c:pt idx="43">
                  <c:v>0.66700000000000004</c:v>
                </c:pt>
                <c:pt idx="44">
                  <c:v>0.58799999999999997</c:v>
                </c:pt>
                <c:pt idx="45">
                  <c:v>0.434</c:v>
                </c:pt>
                <c:pt idx="46">
                  <c:v>0.88200000000000001</c:v>
                </c:pt>
                <c:pt idx="47">
                  <c:v>0.61099999999999999</c:v>
                </c:pt>
                <c:pt idx="48">
                  <c:v>0.47</c:v>
                </c:pt>
                <c:pt idx="49">
                  <c:v>0.72399999999999998</c:v>
                </c:pt>
                <c:pt idx="50">
                  <c:v>0.92500000000000004</c:v>
                </c:pt>
                <c:pt idx="51">
                  <c:v>0.89100000000000001</c:v>
                </c:pt>
                <c:pt idx="52">
                  <c:v>0.70199999999999996</c:v>
                </c:pt>
                <c:pt idx="53">
                  <c:v>0.46600000000000003</c:v>
                </c:pt>
                <c:pt idx="54">
                  <c:v>0.78600000000000003</c:v>
                </c:pt>
                <c:pt idx="55">
                  <c:v>0.93899999999999995</c:v>
                </c:pt>
                <c:pt idx="56">
                  <c:v>0.59599999999999997</c:v>
                </c:pt>
                <c:pt idx="57">
                  <c:v>0.872</c:v>
                </c:pt>
                <c:pt idx="58">
                  <c:v>0.65100000000000002</c:v>
                </c:pt>
                <c:pt idx="59">
                  <c:v>0.46600000000000003</c:v>
                </c:pt>
                <c:pt idx="60">
                  <c:v>0.46100000000000002</c:v>
                </c:pt>
                <c:pt idx="61">
                  <c:v>0.67</c:v>
                </c:pt>
                <c:pt idx="62">
                  <c:v>0.503</c:v>
                </c:pt>
                <c:pt idx="63">
                  <c:v>0.623</c:v>
                </c:pt>
                <c:pt idx="64">
                  <c:v>0.93899999999999995</c:v>
                </c:pt>
                <c:pt idx="65">
                  <c:v>0.84499999999999997</c:v>
                </c:pt>
                <c:pt idx="66">
                  <c:v>0.93799999999999994</c:v>
                </c:pt>
                <c:pt idx="67">
                  <c:v>0.64700000000000002</c:v>
                </c:pt>
                <c:pt idx="68">
                  <c:v>0.70699999999999996</c:v>
                </c:pt>
                <c:pt idx="69">
                  <c:v>0.79700000000000004</c:v>
                </c:pt>
                <c:pt idx="70">
                  <c:v>0.68899999999999995</c:v>
                </c:pt>
                <c:pt idx="71">
                  <c:v>0.94199999999999995</c:v>
                </c:pt>
                <c:pt idx="72">
                  <c:v>0.90600000000000003</c:v>
                </c:pt>
                <c:pt idx="73">
                  <c:v>0.88300000000000001</c:v>
                </c:pt>
                <c:pt idx="74">
                  <c:v>0.51600000000000001</c:v>
                </c:pt>
                <c:pt idx="75">
                  <c:v>0.72599999999999998</c:v>
                </c:pt>
                <c:pt idx="76">
                  <c:v>0.91500000000000004</c:v>
                </c:pt>
                <c:pt idx="77">
                  <c:v>0.72299999999999998</c:v>
                </c:pt>
                <c:pt idx="78">
                  <c:v>0.81699999999999995</c:v>
                </c:pt>
                <c:pt idx="79">
                  <c:v>0.57899999999999996</c:v>
                </c:pt>
                <c:pt idx="80">
                  <c:v>0.80800000000000005</c:v>
                </c:pt>
                <c:pt idx="81">
                  <c:v>0.67400000000000004</c:v>
                </c:pt>
                <c:pt idx="82">
                  <c:v>0.60399999999999998</c:v>
                </c:pt>
                <c:pt idx="83">
                  <c:v>0.85399999999999998</c:v>
                </c:pt>
                <c:pt idx="84">
                  <c:v>0.73</c:v>
                </c:pt>
                <c:pt idx="85">
                  <c:v>0.46500000000000002</c:v>
                </c:pt>
                <c:pt idx="86">
                  <c:v>0.70799999999999996</c:v>
                </c:pt>
                <c:pt idx="87">
                  <c:v>0.86899999999999999</c:v>
                </c:pt>
                <c:pt idx="88">
                  <c:v>0.90900000000000003</c:v>
                </c:pt>
                <c:pt idx="89">
                  <c:v>0.52100000000000002</c:v>
                </c:pt>
                <c:pt idx="90">
                  <c:v>0.48499999999999999</c:v>
                </c:pt>
                <c:pt idx="91">
                  <c:v>0.80400000000000005</c:v>
                </c:pt>
                <c:pt idx="92">
                  <c:v>0.42699999999999999</c:v>
                </c:pt>
                <c:pt idx="93">
                  <c:v>0.88500000000000001</c:v>
                </c:pt>
                <c:pt idx="94">
                  <c:v>0.52700000000000002</c:v>
                </c:pt>
                <c:pt idx="95">
                  <c:v>0.79600000000000004</c:v>
                </c:pt>
                <c:pt idx="96">
                  <c:v>0.76700000000000002</c:v>
                </c:pt>
                <c:pt idx="97">
                  <c:v>0.71099999999999997</c:v>
                </c:pt>
                <c:pt idx="98">
                  <c:v>0.73499999999999999</c:v>
                </c:pt>
                <c:pt idx="99">
                  <c:v>0.81599999999999995</c:v>
                </c:pt>
                <c:pt idx="100">
                  <c:v>0.67600000000000005</c:v>
                </c:pt>
                <c:pt idx="101">
                  <c:v>0.44600000000000001</c:v>
                </c:pt>
                <c:pt idx="102">
                  <c:v>0.58399999999999996</c:v>
                </c:pt>
                <c:pt idx="103">
                  <c:v>0.64500000000000002</c:v>
                </c:pt>
                <c:pt idx="104">
                  <c:v>0.57899999999999996</c:v>
                </c:pt>
                <c:pt idx="105">
                  <c:v>0.93300000000000005</c:v>
                </c:pt>
                <c:pt idx="106">
                  <c:v>0.92100000000000004</c:v>
                </c:pt>
                <c:pt idx="107">
                  <c:v>0.65100000000000002</c:v>
                </c:pt>
                <c:pt idx="108">
                  <c:v>0.377</c:v>
                </c:pt>
                <c:pt idx="109">
                  <c:v>0.53400000000000003</c:v>
                </c:pt>
                <c:pt idx="110">
                  <c:v>0.76</c:v>
                </c:pt>
                <c:pt idx="111">
                  <c:v>0.95399999999999996</c:v>
                </c:pt>
                <c:pt idx="112">
                  <c:v>0.83399999999999996</c:v>
                </c:pt>
                <c:pt idx="113">
                  <c:v>0.56000000000000005</c:v>
                </c:pt>
                <c:pt idx="114">
                  <c:v>0.69</c:v>
                </c:pt>
                <c:pt idx="115">
                  <c:v>0.79500000000000004</c:v>
                </c:pt>
                <c:pt idx="116">
                  <c:v>0.54300000000000004</c:v>
                </c:pt>
                <c:pt idx="117">
                  <c:v>0.72399999999999998</c:v>
                </c:pt>
                <c:pt idx="118">
                  <c:v>0.75900000000000001</c:v>
                </c:pt>
                <c:pt idx="119">
                  <c:v>0.71199999999999997</c:v>
                </c:pt>
                <c:pt idx="120">
                  <c:v>0.872</c:v>
                </c:pt>
                <c:pt idx="121">
                  <c:v>0.85</c:v>
                </c:pt>
                <c:pt idx="122">
                  <c:v>0.84799999999999998</c:v>
                </c:pt>
                <c:pt idx="123">
                  <c:v>0.81599999999999995</c:v>
                </c:pt>
                <c:pt idx="124">
                  <c:v>0.82399999999999995</c:v>
                </c:pt>
                <c:pt idx="125">
                  <c:v>0.53600000000000003</c:v>
                </c:pt>
                <c:pt idx="126">
                  <c:v>0.90600000000000003</c:v>
                </c:pt>
                <c:pt idx="127">
                  <c:v>0.85699999999999998</c:v>
                </c:pt>
                <c:pt idx="128">
                  <c:v>0.51400000000000001</c:v>
                </c:pt>
                <c:pt idx="129">
                  <c:v>0.79900000000000004</c:v>
                </c:pt>
                <c:pt idx="130">
                  <c:v>0.438</c:v>
                </c:pt>
                <c:pt idx="131">
                  <c:v>0.93500000000000005</c:v>
                </c:pt>
                <c:pt idx="132">
                  <c:v>0.85699999999999998</c:v>
                </c:pt>
                <c:pt idx="133">
                  <c:v>0.90200000000000002</c:v>
                </c:pt>
                <c:pt idx="134">
                  <c:v>0.70499999999999996</c:v>
                </c:pt>
                <c:pt idx="135">
                  <c:v>0.89300000000000002</c:v>
                </c:pt>
                <c:pt idx="136">
                  <c:v>0.78</c:v>
                </c:pt>
                <c:pt idx="137">
                  <c:v>0.50700000000000001</c:v>
                </c:pt>
                <c:pt idx="138">
                  <c:v>0.72399999999999998</c:v>
                </c:pt>
                <c:pt idx="139">
                  <c:v>0.93700000000000006</c:v>
                </c:pt>
                <c:pt idx="140">
                  <c:v>0.94599999999999995</c:v>
                </c:pt>
                <c:pt idx="141">
                  <c:v>0.54900000000000004</c:v>
                </c:pt>
                <c:pt idx="142">
                  <c:v>0.91100000000000003</c:v>
                </c:pt>
                <c:pt idx="143">
                  <c:v>0.52800000000000002</c:v>
                </c:pt>
                <c:pt idx="144">
                  <c:v>0.76500000000000001</c:v>
                </c:pt>
                <c:pt idx="145">
                  <c:v>0.626</c:v>
                </c:pt>
                <c:pt idx="146">
                  <c:v>0.51300000000000001</c:v>
                </c:pt>
                <c:pt idx="147">
                  <c:v>0.79900000000000004</c:v>
                </c:pt>
                <c:pt idx="148">
                  <c:v>0.73899999999999999</c:v>
                </c:pt>
                <c:pt idx="149">
                  <c:v>0.80600000000000005</c:v>
                </c:pt>
                <c:pt idx="150">
                  <c:v>0.86599999999999999</c:v>
                </c:pt>
                <c:pt idx="151">
                  <c:v>0.52800000000000002</c:v>
                </c:pt>
                <c:pt idx="152">
                  <c:v>0.92</c:v>
                </c:pt>
                <c:pt idx="153">
                  <c:v>0.75</c:v>
                </c:pt>
                <c:pt idx="154">
                  <c:v>0.80800000000000005</c:v>
                </c:pt>
                <c:pt idx="155">
                  <c:v>0.92</c:v>
                </c:pt>
                <c:pt idx="156">
                  <c:v>0.71</c:v>
                </c:pt>
                <c:pt idx="157">
                  <c:v>0.72599999999999998</c:v>
                </c:pt>
                <c:pt idx="158">
                  <c:v>0.69299999999999995</c:v>
                </c:pt>
                <c:pt idx="159">
                  <c:v>0.59099999999999997</c:v>
                </c:pt>
                <c:pt idx="160">
                  <c:v>0.56299999999999994</c:v>
                </c:pt>
              </c:numCache>
            </c:numRef>
          </c:xVal>
          <c:yVal>
            <c:numRef>
              <c:f>Graphs!$H$3:$H$181</c:f>
              <c:numCache>
                <c:formatCode>General</c:formatCode>
                <c:ptCount val="161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  <c:pt idx="16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176-964C-FA138EE4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96080"/>
        <c:axId val="315794112"/>
      </c:scatterChart>
      <c:valAx>
        <c:axId val="3157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4112"/>
        <c:crosses val="autoZero"/>
        <c:crossBetween val="midCat"/>
      </c:valAx>
      <c:valAx>
        <c:axId val="315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 vs deaths per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Graphs!$E$3:$E$181</c:f>
              <c:numCache>
                <c:formatCode>General</c:formatCode>
                <c:ptCount val="161"/>
                <c:pt idx="0">
                  <c:v>0.496</c:v>
                </c:pt>
                <c:pt idx="1">
                  <c:v>0.79100000000000004</c:v>
                </c:pt>
                <c:pt idx="2">
                  <c:v>0.75900000000000001</c:v>
                </c:pt>
                <c:pt idx="3">
                  <c:v>0.57399999999999995</c:v>
                </c:pt>
                <c:pt idx="4">
                  <c:v>0.83</c:v>
                </c:pt>
                <c:pt idx="5">
                  <c:v>0.76</c:v>
                </c:pt>
                <c:pt idx="6">
                  <c:v>0.93799999999999994</c:v>
                </c:pt>
                <c:pt idx="7">
                  <c:v>0.91400000000000003</c:v>
                </c:pt>
                <c:pt idx="8">
                  <c:v>0.754</c:v>
                </c:pt>
                <c:pt idx="9">
                  <c:v>0.83799999999999997</c:v>
                </c:pt>
                <c:pt idx="10">
                  <c:v>0.61399999999999999</c:v>
                </c:pt>
                <c:pt idx="11">
                  <c:v>0.81699999999999995</c:v>
                </c:pt>
                <c:pt idx="12">
                  <c:v>0.91900000000000004</c:v>
                </c:pt>
                <c:pt idx="13">
                  <c:v>0.52</c:v>
                </c:pt>
                <c:pt idx="14">
                  <c:v>0.61699999999999999</c:v>
                </c:pt>
                <c:pt idx="15">
                  <c:v>0.70299999999999996</c:v>
                </c:pt>
                <c:pt idx="16">
                  <c:v>0.76900000000000002</c:v>
                </c:pt>
                <c:pt idx="17">
                  <c:v>0.72799999999999998</c:v>
                </c:pt>
                <c:pt idx="18">
                  <c:v>0.76100000000000001</c:v>
                </c:pt>
                <c:pt idx="19">
                  <c:v>0.81599999999999995</c:v>
                </c:pt>
                <c:pt idx="20">
                  <c:v>0.434</c:v>
                </c:pt>
                <c:pt idx="21">
                  <c:v>0.42299999999999999</c:v>
                </c:pt>
                <c:pt idx="22">
                  <c:v>0.66500000000000004</c:v>
                </c:pt>
                <c:pt idx="23">
                  <c:v>0.58099999999999996</c:v>
                </c:pt>
                <c:pt idx="24">
                  <c:v>0.56299999999999994</c:v>
                </c:pt>
                <c:pt idx="25">
                  <c:v>0.92200000000000004</c:v>
                </c:pt>
                <c:pt idx="26">
                  <c:v>0.38100000000000001</c:v>
                </c:pt>
                <c:pt idx="27">
                  <c:v>0.40100000000000002</c:v>
                </c:pt>
                <c:pt idx="28">
                  <c:v>0.84699999999999998</c:v>
                </c:pt>
                <c:pt idx="29">
                  <c:v>0.75800000000000001</c:v>
                </c:pt>
                <c:pt idx="30">
                  <c:v>0.76100000000000001</c:v>
                </c:pt>
                <c:pt idx="31">
                  <c:v>0.60799999999999998</c:v>
                </c:pt>
                <c:pt idx="32">
                  <c:v>0.79400000000000004</c:v>
                </c:pt>
                <c:pt idx="33">
                  <c:v>0.83699999999999997</c:v>
                </c:pt>
                <c:pt idx="34">
                  <c:v>0.77800000000000002</c:v>
                </c:pt>
                <c:pt idx="35">
                  <c:v>0.873</c:v>
                </c:pt>
                <c:pt idx="36">
                  <c:v>0.89100000000000001</c:v>
                </c:pt>
                <c:pt idx="37">
                  <c:v>0.93</c:v>
                </c:pt>
                <c:pt idx="38">
                  <c:v>0.495</c:v>
                </c:pt>
                <c:pt idx="39">
                  <c:v>0.745</c:v>
                </c:pt>
                <c:pt idx="40">
                  <c:v>0.45900000000000002</c:v>
                </c:pt>
                <c:pt idx="41">
                  <c:v>0.75800000000000001</c:v>
                </c:pt>
                <c:pt idx="42">
                  <c:v>0.7</c:v>
                </c:pt>
                <c:pt idx="43">
                  <c:v>0.66700000000000004</c:v>
                </c:pt>
                <c:pt idx="44">
                  <c:v>0.58799999999999997</c:v>
                </c:pt>
                <c:pt idx="45">
                  <c:v>0.434</c:v>
                </c:pt>
                <c:pt idx="46">
                  <c:v>0.88200000000000001</c:v>
                </c:pt>
                <c:pt idx="47">
                  <c:v>0.61099999999999999</c:v>
                </c:pt>
                <c:pt idx="48">
                  <c:v>0.47</c:v>
                </c:pt>
                <c:pt idx="49">
                  <c:v>0.72399999999999998</c:v>
                </c:pt>
                <c:pt idx="50">
                  <c:v>0.92500000000000004</c:v>
                </c:pt>
                <c:pt idx="51">
                  <c:v>0.89100000000000001</c:v>
                </c:pt>
                <c:pt idx="52">
                  <c:v>0.70199999999999996</c:v>
                </c:pt>
                <c:pt idx="53">
                  <c:v>0.46600000000000003</c:v>
                </c:pt>
                <c:pt idx="54">
                  <c:v>0.78600000000000003</c:v>
                </c:pt>
                <c:pt idx="55">
                  <c:v>0.93899999999999995</c:v>
                </c:pt>
                <c:pt idx="56">
                  <c:v>0.59599999999999997</c:v>
                </c:pt>
                <c:pt idx="57">
                  <c:v>0.872</c:v>
                </c:pt>
                <c:pt idx="58">
                  <c:v>0.65100000000000002</c:v>
                </c:pt>
                <c:pt idx="59">
                  <c:v>0.46600000000000003</c:v>
                </c:pt>
                <c:pt idx="60">
                  <c:v>0.46100000000000002</c:v>
                </c:pt>
                <c:pt idx="61">
                  <c:v>0.67</c:v>
                </c:pt>
                <c:pt idx="62">
                  <c:v>0.503</c:v>
                </c:pt>
                <c:pt idx="63">
                  <c:v>0.623</c:v>
                </c:pt>
                <c:pt idx="64">
                  <c:v>0.93899999999999995</c:v>
                </c:pt>
                <c:pt idx="65">
                  <c:v>0.84499999999999997</c:v>
                </c:pt>
                <c:pt idx="66">
                  <c:v>0.93799999999999994</c:v>
                </c:pt>
                <c:pt idx="67">
                  <c:v>0.64700000000000002</c:v>
                </c:pt>
                <c:pt idx="68">
                  <c:v>0.70699999999999996</c:v>
                </c:pt>
                <c:pt idx="69">
                  <c:v>0.79700000000000004</c:v>
                </c:pt>
                <c:pt idx="70">
                  <c:v>0.68899999999999995</c:v>
                </c:pt>
                <c:pt idx="71">
                  <c:v>0.94199999999999995</c:v>
                </c:pt>
                <c:pt idx="72">
                  <c:v>0.90600000000000003</c:v>
                </c:pt>
                <c:pt idx="73">
                  <c:v>0.88300000000000001</c:v>
                </c:pt>
                <c:pt idx="74">
                  <c:v>0.51600000000000001</c:v>
                </c:pt>
                <c:pt idx="75">
                  <c:v>0.72599999999999998</c:v>
                </c:pt>
                <c:pt idx="76">
                  <c:v>0.91500000000000004</c:v>
                </c:pt>
                <c:pt idx="77">
                  <c:v>0.72299999999999998</c:v>
                </c:pt>
                <c:pt idx="78">
                  <c:v>0.81699999999999995</c:v>
                </c:pt>
                <c:pt idx="79">
                  <c:v>0.57899999999999996</c:v>
                </c:pt>
                <c:pt idx="80">
                  <c:v>0.80800000000000005</c:v>
                </c:pt>
                <c:pt idx="81">
                  <c:v>0.67400000000000004</c:v>
                </c:pt>
                <c:pt idx="82">
                  <c:v>0.60399999999999998</c:v>
                </c:pt>
                <c:pt idx="83">
                  <c:v>0.85399999999999998</c:v>
                </c:pt>
                <c:pt idx="84">
                  <c:v>0.73</c:v>
                </c:pt>
                <c:pt idx="85">
                  <c:v>0.46500000000000002</c:v>
                </c:pt>
                <c:pt idx="86">
                  <c:v>0.70799999999999996</c:v>
                </c:pt>
                <c:pt idx="87">
                  <c:v>0.86899999999999999</c:v>
                </c:pt>
                <c:pt idx="88">
                  <c:v>0.90900000000000003</c:v>
                </c:pt>
                <c:pt idx="89">
                  <c:v>0.52100000000000002</c:v>
                </c:pt>
                <c:pt idx="90">
                  <c:v>0.48499999999999999</c:v>
                </c:pt>
                <c:pt idx="91">
                  <c:v>0.80400000000000005</c:v>
                </c:pt>
                <c:pt idx="92">
                  <c:v>0.42699999999999999</c:v>
                </c:pt>
                <c:pt idx="93">
                  <c:v>0.88500000000000001</c:v>
                </c:pt>
                <c:pt idx="94">
                  <c:v>0.52700000000000002</c:v>
                </c:pt>
                <c:pt idx="95">
                  <c:v>0.79600000000000004</c:v>
                </c:pt>
                <c:pt idx="96">
                  <c:v>0.76700000000000002</c:v>
                </c:pt>
                <c:pt idx="97">
                  <c:v>0.71099999999999997</c:v>
                </c:pt>
                <c:pt idx="98">
                  <c:v>0.73499999999999999</c:v>
                </c:pt>
                <c:pt idx="99">
                  <c:v>0.81599999999999995</c:v>
                </c:pt>
                <c:pt idx="100">
                  <c:v>0.67600000000000005</c:v>
                </c:pt>
                <c:pt idx="101">
                  <c:v>0.44600000000000001</c:v>
                </c:pt>
                <c:pt idx="102">
                  <c:v>0.58399999999999996</c:v>
                </c:pt>
                <c:pt idx="103">
                  <c:v>0.64500000000000002</c:v>
                </c:pt>
                <c:pt idx="104">
                  <c:v>0.57899999999999996</c:v>
                </c:pt>
                <c:pt idx="105">
                  <c:v>0.93300000000000005</c:v>
                </c:pt>
                <c:pt idx="106">
                  <c:v>0.92100000000000004</c:v>
                </c:pt>
                <c:pt idx="107">
                  <c:v>0.65100000000000002</c:v>
                </c:pt>
                <c:pt idx="108">
                  <c:v>0.377</c:v>
                </c:pt>
                <c:pt idx="109">
                  <c:v>0.53400000000000003</c:v>
                </c:pt>
                <c:pt idx="110">
                  <c:v>0.76</c:v>
                </c:pt>
                <c:pt idx="111">
                  <c:v>0.95399999999999996</c:v>
                </c:pt>
                <c:pt idx="112">
                  <c:v>0.83399999999999996</c:v>
                </c:pt>
                <c:pt idx="113">
                  <c:v>0.56000000000000005</c:v>
                </c:pt>
                <c:pt idx="114">
                  <c:v>0.69</c:v>
                </c:pt>
                <c:pt idx="115">
                  <c:v>0.79500000000000004</c:v>
                </c:pt>
                <c:pt idx="116">
                  <c:v>0.54300000000000004</c:v>
                </c:pt>
                <c:pt idx="117">
                  <c:v>0.72399999999999998</c:v>
                </c:pt>
                <c:pt idx="118">
                  <c:v>0.75900000000000001</c:v>
                </c:pt>
                <c:pt idx="119">
                  <c:v>0.71199999999999997</c:v>
                </c:pt>
                <c:pt idx="120">
                  <c:v>0.872</c:v>
                </c:pt>
                <c:pt idx="121">
                  <c:v>0.85</c:v>
                </c:pt>
                <c:pt idx="122">
                  <c:v>0.84799999999999998</c:v>
                </c:pt>
                <c:pt idx="123">
                  <c:v>0.81599999999999995</c:v>
                </c:pt>
                <c:pt idx="124">
                  <c:v>0.82399999999999995</c:v>
                </c:pt>
                <c:pt idx="125">
                  <c:v>0.53600000000000003</c:v>
                </c:pt>
                <c:pt idx="126">
                  <c:v>0.90600000000000003</c:v>
                </c:pt>
                <c:pt idx="127">
                  <c:v>0.85699999999999998</c:v>
                </c:pt>
                <c:pt idx="128">
                  <c:v>0.51400000000000001</c:v>
                </c:pt>
                <c:pt idx="129">
                  <c:v>0.79900000000000004</c:v>
                </c:pt>
                <c:pt idx="130">
                  <c:v>0.438</c:v>
                </c:pt>
                <c:pt idx="131">
                  <c:v>0.93500000000000005</c:v>
                </c:pt>
                <c:pt idx="132">
                  <c:v>0.85699999999999998</c:v>
                </c:pt>
                <c:pt idx="133">
                  <c:v>0.90200000000000002</c:v>
                </c:pt>
                <c:pt idx="134">
                  <c:v>0.70499999999999996</c:v>
                </c:pt>
                <c:pt idx="135">
                  <c:v>0.89300000000000002</c:v>
                </c:pt>
                <c:pt idx="136">
                  <c:v>0.78</c:v>
                </c:pt>
                <c:pt idx="137">
                  <c:v>0.50700000000000001</c:v>
                </c:pt>
                <c:pt idx="138">
                  <c:v>0.72399999999999998</c:v>
                </c:pt>
                <c:pt idx="139">
                  <c:v>0.93700000000000006</c:v>
                </c:pt>
                <c:pt idx="140">
                  <c:v>0.94599999999999995</c:v>
                </c:pt>
                <c:pt idx="141">
                  <c:v>0.54900000000000004</c:v>
                </c:pt>
                <c:pt idx="142">
                  <c:v>0.91100000000000003</c:v>
                </c:pt>
                <c:pt idx="143">
                  <c:v>0.52800000000000002</c:v>
                </c:pt>
                <c:pt idx="144">
                  <c:v>0.76500000000000001</c:v>
                </c:pt>
                <c:pt idx="145">
                  <c:v>0.626</c:v>
                </c:pt>
                <c:pt idx="146">
                  <c:v>0.51300000000000001</c:v>
                </c:pt>
                <c:pt idx="147">
                  <c:v>0.79900000000000004</c:v>
                </c:pt>
                <c:pt idx="148">
                  <c:v>0.73899999999999999</c:v>
                </c:pt>
                <c:pt idx="149">
                  <c:v>0.80600000000000005</c:v>
                </c:pt>
                <c:pt idx="150">
                  <c:v>0.86599999999999999</c:v>
                </c:pt>
                <c:pt idx="151">
                  <c:v>0.52800000000000002</c:v>
                </c:pt>
                <c:pt idx="152">
                  <c:v>0.92</c:v>
                </c:pt>
                <c:pt idx="153">
                  <c:v>0.75</c:v>
                </c:pt>
                <c:pt idx="154">
                  <c:v>0.80800000000000005</c:v>
                </c:pt>
                <c:pt idx="155">
                  <c:v>0.92</c:v>
                </c:pt>
                <c:pt idx="156">
                  <c:v>0.71</c:v>
                </c:pt>
                <c:pt idx="157">
                  <c:v>0.72599999999999998</c:v>
                </c:pt>
                <c:pt idx="158">
                  <c:v>0.69299999999999995</c:v>
                </c:pt>
                <c:pt idx="159">
                  <c:v>0.59099999999999997</c:v>
                </c:pt>
                <c:pt idx="160">
                  <c:v>0.56299999999999994</c:v>
                </c:pt>
              </c:numCache>
            </c:numRef>
          </c:xVal>
          <c:yVal>
            <c:numRef>
              <c:f>Graphs!$I$3:$I$181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6-4F0F-9BC5-AB6549E1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41272"/>
        <c:axId val="1008843896"/>
      </c:scatterChart>
      <c:valAx>
        <c:axId val="10088412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3896"/>
        <c:crosses val="autoZero"/>
        <c:crossBetween val="midCat"/>
      </c:valAx>
      <c:valAx>
        <c:axId val="10088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vs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Graphs!$D$3:$D$181</c:f>
              <c:numCache>
                <c:formatCode>General</c:formatCode>
                <c:ptCount val="161"/>
                <c:pt idx="0">
                  <c:v>469.91909012746902</c:v>
                </c:pt>
                <c:pt idx="1">
                  <c:v>5303.1978227323398</c:v>
                </c:pt>
                <c:pt idx="2">
                  <c:v>3975.5103811949998</c:v>
                </c:pt>
                <c:pt idx="3">
                  <c:v>2670.8507322676601</c:v>
                </c:pt>
                <c:pt idx="4">
                  <c:v>10041.4633030641</c:v>
                </c:pt>
                <c:pt idx="5">
                  <c:v>4622.7332164960399</c:v>
                </c:pt>
                <c:pt idx="6">
                  <c:v>54763.2023879958</c:v>
                </c:pt>
                <c:pt idx="7">
                  <c:v>49700.761832545897</c:v>
                </c:pt>
                <c:pt idx="8">
                  <c:v>4781.9462149339297</c:v>
                </c:pt>
                <c:pt idx="9">
                  <c:v>23503.9771266729</c:v>
                </c:pt>
                <c:pt idx="10">
                  <c:v>1846.4163765605599</c:v>
                </c:pt>
                <c:pt idx="11">
                  <c:v>6673.5312909978102</c:v>
                </c:pt>
                <c:pt idx="12">
                  <c:v>46198.310320541103</c:v>
                </c:pt>
                <c:pt idx="13">
                  <c:v>1220.49282500615</c:v>
                </c:pt>
                <c:pt idx="14">
                  <c:v>3360.6171938126899</c:v>
                </c:pt>
                <c:pt idx="15">
                  <c:v>3552.0687602686899</c:v>
                </c:pt>
                <c:pt idx="16">
                  <c:v>6108.55803229306</c:v>
                </c:pt>
                <c:pt idx="17">
                  <c:v>7961.3653038484799</c:v>
                </c:pt>
                <c:pt idx="18">
                  <c:v>8755.2712081207992</c:v>
                </c:pt>
                <c:pt idx="19">
                  <c:v>9703.4878142733305</c:v>
                </c:pt>
                <c:pt idx="20">
                  <c:v>786.89561358955405</c:v>
                </c:pt>
                <c:pt idx="21">
                  <c:v>260.38156341093099</c:v>
                </c:pt>
                <c:pt idx="22">
                  <c:v>3603.7825764847398</c:v>
                </c:pt>
                <c:pt idx="23">
                  <c:v>1643.6414513116299</c:v>
                </c:pt>
                <c:pt idx="24">
                  <c:v>1501.8082911532899</c:v>
                </c:pt>
                <c:pt idx="25">
                  <c:v>46550.335507365002</c:v>
                </c:pt>
                <c:pt idx="26">
                  <c:v>467.90724640765899</c:v>
                </c:pt>
                <c:pt idx="27">
                  <c:v>706.82583284397197</c:v>
                </c:pt>
                <c:pt idx="28">
                  <c:v>14896.4538665783</c:v>
                </c:pt>
                <c:pt idx="29">
                  <c:v>10003.555002564301</c:v>
                </c:pt>
                <c:pt idx="30">
                  <c:v>6432.3875833954498</c:v>
                </c:pt>
                <c:pt idx="31">
                  <c:v>2304.1265077365401</c:v>
                </c:pt>
                <c:pt idx="32">
                  <c:v>12238.3750542872</c:v>
                </c:pt>
                <c:pt idx="33">
                  <c:v>14627.294713512199</c:v>
                </c:pt>
                <c:pt idx="34">
                  <c:v>9295.9016358872195</c:v>
                </c:pt>
                <c:pt idx="35">
                  <c:v>28284.907631400602</c:v>
                </c:pt>
                <c:pt idx="36">
                  <c:v>23451.7357205427</c:v>
                </c:pt>
                <c:pt idx="37">
                  <c:v>60656.938516814</c:v>
                </c:pt>
                <c:pt idx="38">
                  <c:v>3252.3204085454399</c:v>
                </c:pt>
                <c:pt idx="39">
                  <c:v>8282.1230868923194</c:v>
                </c:pt>
                <c:pt idx="40">
                  <c:v>545.21620531037502</c:v>
                </c:pt>
                <c:pt idx="41">
                  <c:v>6183.8238248217303</c:v>
                </c:pt>
                <c:pt idx="42">
                  <c:v>3161.3246843337502</c:v>
                </c:pt>
                <c:pt idx="43">
                  <c:v>4187.2500311068898</c:v>
                </c:pt>
                <c:pt idx="44">
                  <c:v>8130.4071776241199</c:v>
                </c:pt>
                <c:pt idx="45">
                  <c:v>566.71167938987105</c:v>
                </c:pt>
                <c:pt idx="46">
                  <c:v>23740.163796304201</c:v>
                </c:pt>
                <c:pt idx="47">
                  <c:v>4001.5782851201898</c:v>
                </c:pt>
                <c:pt idx="48">
                  <c:v>827.54433260203598</c:v>
                </c:pt>
                <c:pt idx="49">
                  <c:v>6185.1003384203304</c:v>
                </c:pt>
                <c:pt idx="50">
                  <c:v>48678.365212476201</c:v>
                </c:pt>
                <c:pt idx="51">
                  <c:v>40318.752735601804</c:v>
                </c:pt>
                <c:pt idx="52">
                  <c:v>7773.1989199763802</c:v>
                </c:pt>
                <c:pt idx="53">
                  <c:v>776.44449674262103</c:v>
                </c:pt>
                <c:pt idx="54">
                  <c:v>4439.3239783445297</c:v>
                </c:pt>
                <c:pt idx="55">
                  <c:v>46231.563365768103</c:v>
                </c:pt>
                <c:pt idx="56">
                  <c:v>2202.6292074756502</c:v>
                </c:pt>
                <c:pt idx="57">
                  <c:v>19604.4891246964</c:v>
                </c:pt>
                <c:pt idx="58">
                  <c:v>4363.1387934982104</c:v>
                </c:pt>
                <c:pt idx="59">
                  <c:v>967.36068416954697</c:v>
                </c:pt>
                <c:pt idx="60">
                  <c:v>688.35161528889898</c:v>
                </c:pt>
                <c:pt idx="61">
                  <c:v>6609.5872736507699</c:v>
                </c:pt>
                <c:pt idx="62">
                  <c:v>714.83024698084898</c:v>
                </c:pt>
                <c:pt idx="63">
                  <c:v>2574.9081022042101</c:v>
                </c:pt>
                <c:pt idx="64">
                  <c:v>49180.094301945297</c:v>
                </c:pt>
                <c:pt idx="65">
                  <c:v>16879.138985190399</c:v>
                </c:pt>
                <c:pt idx="66">
                  <c:v>71344.613668847305</c:v>
                </c:pt>
                <c:pt idx="67">
                  <c:v>2116.1773859896798</c:v>
                </c:pt>
                <c:pt idx="68">
                  <c:v>4135.5692743486798</c:v>
                </c:pt>
                <c:pt idx="69">
                  <c:v>7282.0059456427498</c:v>
                </c:pt>
                <c:pt idx="70">
                  <c:v>5729.6773580271501</c:v>
                </c:pt>
                <c:pt idx="71">
                  <c:v>81636.578554892898</c:v>
                </c:pt>
                <c:pt idx="72">
                  <c:v>46376.466510398699</c:v>
                </c:pt>
                <c:pt idx="73">
                  <c:v>33089.573307680199</c:v>
                </c:pt>
                <c:pt idx="74">
                  <c:v>2276.3403291841601</c:v>
                </c:pt>
                <c:pt idx="75">
                  <c:v>5369.4939903126797</c:v>
                </c:pt>
                <c:pt idx="76">
                  <c:v>40063.4853523743</c:v>
                </c:pt>
                <c:pt idx="77">
                  <c:v>4405.4805957702201</c:v>
                </c:pt>
                <c:pt idx="78">
                  <c:v>9792.6259279935493</c:v>
                </c:pt>
                <c:pt idx="79">
                  <c:v>1816.5237954751201</c:v>
                </c:pt>
                <c:pt idx="80">
                  <c:v>31999.271891386001</c:v>
                </c:pt>
                <c:pt idx="81">
                  <c:v>1317.7707720430101</c:v>
                </c:pt>
                <c:pt idx="82">
                  <c:v>2625.38711055149</c:v>
                </c:pt>
                <c:pt idx="83">
                  <c:v>17885.427444822599</c:v>
                </c:pt>
                <c:pt idx="84">
                  <c:v>7784.3168569297504</c:v>
                </c:pt>
                <c:pt idx="85">
                  <c:v>522.99916777623002</c:v>
                </c:pt>
                <c:pt idx="86">
                  <c:v>4810.0823851312898</c:v>
                </c:pt>
                <c:pt idx="87">
                  <c:v>19795.215752154301</c:v>
                </c:pt>
                <c:pt idx="88">
                  <c:v>115480.86757021501</c:v>
                </c:pt>
                <c:pt idx="89">
                  <c:v>522.98951092679795</c:v>
                </c:pt>
                <c:pt idx="90">
                  <c:v>434.77249401426502</c:v>
                </c:pt>
                <c:pt idx="91">
                  <c:v>11414.2936538307</c:v>
                </c:pt>
                <c:pt idx="92">
                  <c:v>886.79427127170504</c:v>
                </c:pt>
                <c:pt idx="93">
                  <c:v>33752.370516335199</c:v>
                </c:pt>
                <c:pt idx="94">
                  <c:v>1677.91772830989</c:v>
                </c:pt>
                <c:pt idx="95">
                  <c:v>11168.618800149799</c:v>
                </c:pt>
                <c:pt idx="96">
                  <c:v>9848.6043530112802</c:v>
                </c:pt>
                <c:pt idx="97">
                  <c:v>2956.8832437587298</c:v>
                </c:pt>
                <c:pt idx="98">
                  <c:v>4295.2350287909803</c:v>
                </c:pt>
                <c:pt idx="99">
                  <c:v>8825.3445144051893</c:v>
                </c:pt>
                <c:pt idx="100">
                  <c:v>3282.0075972423201</c:v>
                </c:pt>
                <c:pt idx="101">
                  <c:v>503.74520897530198</c:v>
                </c:pt>
                <c:pt idx="102">
                  <c:v>1420.74081277651</c:v>
                </c:pt>
                <c:pt idx="103">
                  <c:v>4957.3585773500599</c:v>
                </c:pt>
                <c:pt idx="104">
                  <c:v>1073.62180058699</c:v>
                </c:pt>
                <c:pt idx="105">
                  <c:v>53052.814311237998</c:v>
                </c:pt>
                <c:pt idx="106">
                  <c:v>43229.343479215197</c:v>
                </c:pt>
                <c:pt idx="107">
                  <c:v>1912.8991623303</c:v>
                </c:pt>
                <c:pt idx="108">
                  <c:v>554.57994254998403</c:v>
                </c:pt>
                <c:pt idx="109">
                  <c:v>2361.2069666529601</c:v>
                </c:pt>
                <c:pt idx="110">
                  <c:v>6093.1476904967603</c:v>
                </c:pt>
                <c:pt idx="111">
                  <c:v>74985.515256561601</c:v>
                </c:pt>
                <c:pt idx="112">
                  <c:v>15343.062004275</c:v>
                </c:pt>
                <c:pt idx="113">
                  <c:v>1186.6920804635599</c:v>
                </c:pt>
                <c:pt idx="114">
                  <c:v>3424.4653131034902</c:v>
                </c:pt>
                <c:pt idx="115">
                  <c:v>15727.970386716899</c:v>
                </c:pt>
                <c:pt idx="116">
                  <c:v>2845.1906361258998</c:v>
                </c:pt>
                <c:pt idx="117">
                  <c:v>5406.4834160630098</c:v>
                </c:pt>
                <c:pt idx="118">
                  <c:v>6977.7678203101204</c:v>
                </c:pt>
                <c:pt idx="119">
                  <c:v>3323.7670062920602</c:v>
                </c:pt>
                <c:pt idx="120">
                  <c:v>15727.0306059784</c:v>
                </c:pt>
                <c:pt idx="121">
                  <c:v>23350.353854372799</c:v>
                </c:pt>
                <c:pt idx="122">
                  <c:v>64781.733197416797</c:v>
                </c:pt>
                <c:pt idx="123">
                  <c:v>12914.107396409399</c:v>
                </c:pt>
                <c:pt idx="124">
                  <c:v>11605.5663888626</c:v>
                </c:pt>
                <c:pt idx="125">
                  <c:v>820.09121074290795</c:v>
                </c:pt>
                <c:pt idx="126">
                  <c:v>32143.0850115414</c:v>
                </c:pt>
                <c:pt idx="127">
                  <c:v>23139.802114032998</c:v>
                </c:pt>
                <c:pt idx="128">
                  <c:v>1452.13466440408</c:v>
                </c:pt>
                <c:pt idx="129">
                  <c:v>7359.3485333911303</c:v>
                </c:pt>
                <c:pt idx="130">
                  <c:v>527.53363182244698</c:v>
                </c:pt>
                <c:pt idx="131">
                  <c:v>64102.737610840602</c:v>
                </c:pt>
                <c:pt idx="132">
                  <c:v>19255.895672180501</c:v>
                </c:pt>
                <c:pt idx="133">
                  <c:v>26062.166819916201</c:v>
                </c:pt>
                <c:pt idx="134">
                  <c:v>6001.3895762868597</c:v>
                </c:pt>
                <c:pt idx="135">
                  <c:v>29815.717808982899</c:v>
                </c:pt>
                <c:pt idx="136">
                  <c:v>3939.6841975958</c:v>
                </c:pt>
                <c:pt idx="137">
                  <c:v>815.06010081404997</c:v>
                </c:pt>
                <c:pt idx="138">
                  <c:v>6359.6348344179196</c:v>
                </c:pt>
                <c:pt idx="139">
                  <c:v>52895.956699620103</c:v>
                </c:pt>
                <c:pt idx="140">
                  <c:v>85134.954826318703</c:v>
                </c:pt>
                <c:pt idx="141">
                  <c:v>1193.85303949527</c:v>
                </c:pt>
                <c:pt idx="142">
                  <c:v>26910</c:v>
                </c:pt>
                <c:pt idx="143">
                  <c:v>1084.37349142841</c:v>
                </c:pt>
                <c:pt idx="144">
                  <c:v>7784.7390802285599</c:v>
                </c:pt>
                <c:pt idx="145">
                  <c:v>1560.5098401616499</c:v>
                </c:pt>
                <c:pt idx="146">
                  <c:v>899.490744447515</c:v>
                </c:pt>
                <c:pt idx="147">
                  <c:v>16637.2598128426</c:v>
                </c:pt>
                <c:pt idx="148">
                  <c:v>3317.5152755870499</c:v>
                </c:pt>
                <c:pt idx="149">
                  <c:v>9126.5624587478796</c:v>
                </c:pt>
                <c:pt idx="150">
                  <c:v>43103.323058315902</c:v>
                </c:pt>
                <c:pt idx="151">
                  <c:v>736.60308673117197</c:v>
                </c:pt>
                <c:pt idx="152">
                  <c:v>41854.503067717</c:v>
                </c:pt>
                <c:pt idx="153">
                  <c:v>3495.5311625907598</c:v>
                </c:pt>
                <c:pt idx="154">
                  <c:v>16190.138438071899</c:v>
                </c:pt>
                <c:pt idx="155">
                  <c:v>65133.731652104303</c:v>
                </c:pt>
                <c:pt idx="156">
                  <c:v>1756.1634958847801</c:v>
                </c:pt>
                <c:pt idx="157">
                  <c:v>4732.8200934200004</c:v>
                </c:pt>
                <c:pt idx="158">
                  <c:v>2715.2758742436499</c:v>
                </c:pt>
                <c:pt idx="159">
                  <c:v>1292.4820763310599</c:v>
                </c:pt>
                <c:pt idx="160">
                  <c:v>1463.9859129117599</c:v>
                </c:pt>
              </c:numCache>
            </c:numRef>
          </c:xVal>
          <c:yVal>
            <c:numRef>
              <c:f>Graphs!$I$3:$I$181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137-AF53-C5FB5691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4056"/>
        <c:axId val="483444384"/>
      </c:scatterChart>
      <c:valAx>
        <c:axId val="48344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384"/>
        <c:crosses val="autoZero"/>
        <c:crossBetween val="midCat"/>
      </c:valAx>
      <c:valAx>
        <c:axId val="483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 vs Case per 1 million</a:t>
            </a:r>
            <a:endParaRPr lang="en-US"/>
          </a:p>
        </c:rich>
      </c:tx>
      <c:layout>
        <c:manualLayout>
          <c:xMode val="edge"/>
          <c:yMode val="edge"/>
          <c:x val="0.198583333333333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Graphs!$D$3:$D$181</c:f>
              <c:numCache>
                <c:formatCode>General</c:formatCode>
                <c:ptCount val="161"/>
                <c:pt idx="0">
                  <c:v>469.91909012746902</c:v>
                </c:pt>
                <c:pt idx="1">
                  <c:v>5303.1978227323398</c:v>
                </c:pt>
                <c:pt idx="2">
                  <c:v>3975.5103811949998</c:v>
                </c:pt>
                <c:pt idx="3">
                  <c:v>2670.8507322676601</c:v>
                </c:pt>
                <c:pt idx="4">
                  <c:v>10041.4633030641</c:v>
                </c:pt>
                <c:pt idx="5">
                  <c:v>4622.7332164960399</c:v>
                </c:pt>
                <c:pt idx="6">
                  <c:v>54763.2023879958</c:v>
                </c:pt>
                <c:pt idx="7">
                  <c:v>49700.761832545897</c:v>
                </c:pt>
                <c:pt idx="8">
                  <c:v>4781.9462149339297</c:v>
                </c:pt>
                <c:pt idx="9">
                  <c:v>23503.9771266729</c:v>
                </c:pt>
                <c:pt idx="10">
                  <c:v>1846.4163765605599</c:v>
                </c:pt>
                <c:pt idx="11">
                  <c:v>6673.5312909978102</c:v>
                </c:pt>
                <c:pt idx="12">
                  <c:v>46198.310320541103</c:v>
                </c:pt>
                <c:pt idx="13">
                  <c:v>1220.49282500615</c:v>
                </c:pt>
                <c:pt idx="14">
                  <c:v>3360.6171938126899</c:v>
                </c:pt>
                <c:pt idx="15">
                  <c:v>3552.0687602686899</c:v>
                </c:pt>
                <c:pt idx="16">
                  <c:v>6108.55803229306</c:v>
                </c:pt>
                <c:pt idx="17">
                  <c:v>7961.3653038484799</c:v>
                </c:pt>
                <c:pt idx="18">
                  <c:v>8755.2712081207992</c:v>
                </c:pt>
                <c:pt idx="19">
                  <c:v>9703.4878142733305</c:v>
                </c:pt>
                <c:pt idx="20">
                  <c:v>786.89561358955405</c:v>
                </c:pt>
                <c:pt idx="21">
                  <c:v>260.38156341093099</c:v>
                </c:pt>
                <c:pt idx="22">
                  <c:v>3603.7825764847398</c:v>
                </c:pt>
                <c:pt idx="23">
                  <c:v>1643.6414513116299</c:v>
                </c:pt>
                <c:pt idx="24">
                  <c:v>1501.8082911532899</c:v>
                </c:pt>
                <c:pt idx="25">
                  <c:v>46550.335507365002</c:v>
                </c:pt>
                <c:pt idx="26">
                  <c:v>467.90724640765899</c:v>
                </c:pt>
                <c:pt idx="27">
                  <c:v>706.82583284397197</c:v>
                </c:pt>
                <c:pt idx="28">
                  <c:v>14896.4538665783</c:v>
                </c:pt>
                <c:pt idx="29">
                  <c:v>10003.555002564301</c:v>
                </c:pt>
                <c:pt idx="30">
                  <c:v>6432.3875833954498</c:v>
                </c:pt>
                <c:pt idx="31">
                  <c:v>2304.1265077365401</c:v>
                </c:pt>
                <c:pt idx="32">
                  <c:v>12238.3750542872</c:v>
                </c:pt>
                <c:pt idx="33">
                  <c:v>14627.294713512199</c:v>
                </c:pt>
                <c:pt idx="34">
                  <c:v>9295.9016358872195</c:v>
                </c:pt>
                <c:pt idx="35">
                  <c:v>28284.907631400602</c:v>
                </c:pt>
                <c:pt idx="36">
                  <c:v>23451.7357205427</c:v>
                </c:pt>
                <c:pt idx="37">
                  <c:v>60656.938516814</c:v>
                </c:pt>
                <c:pt idx="38">
                  <c:v>3252.3204085454399</c:v>
                </c:pt>
                <c:pt idx="39">
                  <c:v>8282.1230868923194</c:v>
                </c:pt>
                <c:pt idx="40">
                  <c:v>545.21620531037502</c:v>
                </c:pt>
                <c:pt idx="41">
                  <c:v>6183.8238248217303</c:v>
                </c:pt>
                <c:pt idx="42">
                  <c:v>3161.3246843337502</c:v>
                </c:pt>
                <c:pt idx="43">
                  <c:v>4187.2500311068898</c:v>
                </c:pt>
                <c:pt idx="44">
                  <c:v>8130.4071776241199</c:v>
                </c:pt>
                <c:pt idx="45">
                  <c:v>566.71167938987105</c:v>
                </c:pt>
                <c:pt idx="46">
                  <c:v>23740.163796304201</c:v>
                </c:pt>
                <c:pt idx="47">
                  <c:v>4001.5782851201898</c:v>
                </c:pt>
                <c:pt idx="48">
                  <c:v>827.54433260203598</c:v>
                </c:pt>
                <c:pt idx="49">
                  <c:v>6185.1003384203304</c:v>
                </c:pt>
                <c:pt idx="50">
                  <c:v>48678.365212476201</c:v>
                </c:pt>
                <c:pt idx="51">
                  <c:v>40318.752735601804</c:v>
                </c:pt>
                <c:pt idx="52">
                  <c:v>7773.1989199763802</c:v>
                </c:pt>
                <c:pt idx="53">
                  <c:v>776.44449674262103</c:v>
                </c:pt>
                <c:pt idx="54">
                  <c:v>4439.3239783445297</c:v>
                </c:pt>
                <c:pt idx="55">
                  <c:v>46231.563365768103</c:v>
                </c:pt>
                <c:pt idx="56">
                  <c:v>2202.6292074756502</c:v>
                </c:pt>
                <c:pt idx="57">
                  <c:v>19604.4891246964</c:v>
                </c:pt>
                <c:pt idx="58">
                  <c:v>4363.1387934982104</c:v>
                </c:pt>
                <c:pt idx="59">
                  <c:v>967.36068416954697</c:v>
                </c:pt>
                <c:pt idx="60">
                  <c:v>688.35161528889898</c:v>
                </c:pt>
                <c:pt idx="61">
                  <c:v>6609.5872736507699</c:v>
                </c:pt>
                <c:pt idx="62">
                  <c:v>714.83024698084898</c:v>
                </c:pt>
                <c:pt idx="63">
                  <c:v>2574.9081022042101</c:v>
                </c:pt>
                <c:pt idx="64">
                  <c:v>49180.094301945297</c:v>
                </c:pt>
                <c:pt idx="65">
                  <c:v>16879.138985190399</c:v>
                </c:pt>
                <c:pt idx="66">
                  <c:v>71344.613668847305</c:v>
                </c:pt>
                <c:pt idx="67">
                  <c:v>2116.1773859896798</c:v>
                </c:pt>
                <c:pt idx="68">
                  <c:v>4135.5692743486798</c:v>
                </c:pt>
                <c:pt idx="69">
                  <c:v>7282.0059456427498</c:v>
                </c:pt>
                <c:pt idx="70">
                  <c:v>5729.6773580271501</c:v>
                </c:pt>
                <c:pt idx="71">
                  <c:v>81636.578554892898</c:v>
                </c:pt>
                <c:pt idx="72">
                  <c:v>46376.466510398699</c:v>
                </c:pt>
                <c:pt idx="73">
                  <c:v>33089.573307680199</c:v>
                </c:pt>
                <c:pt idx="74">
                  <c:v>2276.3403291841601</c:v>
                </c:pt>
                <c:pt idx="75">
                  <c:v>5369.4939903126797</c:v>
                </c:pt>
                <c:pt idx="76">
                  <c:v>40063.4853523743</c:v>
                </c:pt>
                <c:pt idx="77">
                  <c:v>4405.4805957702201</c:v>
                </c:pt>
                <c:pt idx="78">
                  <c:v>9792.6259279935493</c:v>
                </c:pt>
                <c:pt idx="79">
                  <c:v>1816.5237954751201</c:v>
                </c:pt>
                <c:pt idx="80">
                  <c:v>31999.271891386001</c:v>
                </c:pt>
                <c:pt idx="81">
                  <c:v>1317.7707720430101</c:v>
                </c:pt>
                <c:pt idx="82">
                  <c:v>2625.38711055149</c:v>
                </c:pt>
                <c:pt idx="83">
                  <c:v>17885.427444822599</c:v>
                </c:pt>
                <c:pt idx="84">
                  <c:v>7784.3168569297504</c:v>
                </c:pt>
                <c:pt idx="85">
                  <c:v>522.99916777623002</c:v>
                </c:pt>
                <c:pt idx="86">
                  <c:v>4810.0823851312898</c:v>
                </c:pt>
                <c:pt idx="87">
                  <c:v>19795.215752154301</c:v>
                </c:pt>
                <c:pt idx="88">
                  <c:v>115480.86757021501</c:v>
                </c:pt>
                <c:pt idx="89">
                  <c:v>522.98951092679795</c:v>
                </c:pt>
                <c:pt idx="90">
                  <c:v>434.77249401426502</c:v>
                </c:pt>
                <c:pt idx="91">
                  <c:v>11414.2936538307</c:v>
                </c:pt>
                <c:pt idx="92">
                  <c:v>886.79427127170504</c:v>
                </c:pt>
                <c:pt idx="93">
                  <c:v>33752.370516335199</c:v>
                </c:pt>
                <c:pt idx="94">
                  <c:v>1677.91772830989</c:v>
                </c:pt>
                <c:pt idx="95">
                  <c:v>11168.618800149799</c:v>
                </c:pt>
                <c:pt idx="96">
                  <c:v>9848.6043530112802</c:v>
                </c:pt>
                <c:pt idx="97">
                  <c:v>2956.8832437587298</c:v>
                </c:pt>
                <c:pt idx="98">
                  <c:v>4295.2350287909803</c:v>
                </c:pt>
                <c:pt idx="99">
                  <c:v>8825.3445144051893</c:v>
                </c:pt>
                <c:pt idx="100">
                  <c:v>3282.0075972423201</c:v>
                </c:pt>
                <c:pt idx="101">
                  <c:v>503.74520897530198</c:v>
                </c:pt>
                <c:pt idx="102">
                  <c:v>1420.74081277651</c:v>
                </c:pt>
                <c:pt idx="103">
                  <c:v>4957.3585773500599</c:v>
                </c:pt>
                <c:pt idx="104">
                  <c:v>1073.62180058699</c:v>
                </c:pt>
                <c:pt idx="105">
                  <c:v>53052.814311237998</c:v>
                </c:pt>
                <c:pt idx="106">
                  <c:v>43229.343479215197</c:v>
                </c:pt>
                <c:pt idx="107">
                  <c:v>1912.8991623303</c:v>
                </c:pt>
                <c:pt idx="108">
                  <c:v>554.57994254998403</c:v>
                </c:pt>
                <c:pt idx="109">
                  <c:v>2361.2069666529601</c:v>
                </c:pt>
                <c:pt idx="110">
                  <c:v>6093.1476904967603</c:v>
                </c:pt>
                <c:pt idx="111">
                  <c:v>74985.515256561601</c:v>
                </c:pt>
                <c:pt idx="112">
                  <c:v>15343.062004275</c:v>
                </c:pt>
                <c:pt idx="113">
                  <c:v>1186.6920804635599</c:v>
                </c:pt>
                <c:pt idx="114">
                  <c:v>3424.4653131034902</c:v>
                </c:pt>
                <c:pt idx="115">
                  <c:v>15727.970386716899</c:v>
                </c:pt>
                <c:pt idx="116">
                  <c:v>2845.1906361258998</c:v>
                </c:pt>
                <c:pt idx="117">
                  <c:v>5406.4834160630098</c:v>
                </c:pt>
                <c:pt idx="118">
                  <c:v>6977.7678203101204</c:v>
                </c:pt>
                <c:pt idx="119">
                  <c:v>3323.7670062920602</c:v>
                </c:pt>
                <c:pt idx="120">
                  <c:v>15727.0306059784</c:v>
                </c:pt>
                <c:pt idx="121">
                  <c:v>23350.353854372799</c:v>
                </c:pt>
                <c:pt idx="122">
                  <c:v>64781.733197416797</c:v>
                </c:pt>
                <c:pt idx="123">
                  <c:v>12914.107396409399</c:v>
                </c:pt>
                <c:pt idx="124">
                  <c:v>11605.5663888626</c:v>
                </c:pt>
                <c:pt idx="125">
                  <c:v>820.09121074290795</c:v>
                </c:pt>
                <c:pt idx="126">
                  <c:v>32143.0850115414</c:v>
                </c:pt>
                <c:pt idx="127">
                  <c:v>23139.802114032998</c:v>
                </c:pt>
                <c:pt idx="128">
                  <c:v>1452.13466440408</c:v>
                </c:pt>
                <c:pt idx="129">
                  <c:v>7359.3485333911303</c:v>
                </c:pt>
                <c:pt idx="130">
                  <c:v>527.53363182244698</c:v>
                </c:pt>
                <c:pt idx="131">
                  <c:v>64102.737610840602</c:v>
                </c:pt>
                <c:pt idx="132">
                  <c:v>19255.895672180501</c:v>
                </c:pt>
                <c:pt idx="133">
                  <c:v>26062.166819916201</c:v>
                </c:pt>
                <c:pt idx="134">
                  <c:v>6001.3895762868597</c:v>
                </c:pt>
                <c:pt idx="135">
                  <c:v>29815.717808982899</c:v>
                </c:pt>
                <c:pt idx="136">
                  <c:v>3939.6841975958</c:v>
                </c:pt>
                <c:pt idx="137">
                  <c:v>815.06010081404997</c:v>
                </c:pt>
                <c:pt idx="138">
                  <c:v>6359.6348344179196</c:v>
                </c:pt>
                <c:pt idx="139">
                  <c:v>52895.956699620103</c:v>
                </c:pt>
                <c:pt idx="140">
                  <c:v>85134.954826318703</c:v>
                </c:pt>
                <c:pt idx="141">
                  <c:v>1193.85303949527</c:v>
                </c:pt>
                <c:pt idx="142">
                  <c:v>26910</c:v>
                </c:pt>
                <c:pt idx="143">
                  <c:v>1084.37349142841</c:v>
                </c:pt>
                <c:pt idx="144">
                  <c:v>7784.7390802285599</c:v>
                </c:pt>
                <c:pt idx="145">
                  <c:v>1560.5098401616499</c:v>
                </c:pt>
                <c:pt idx="146">
                  <c:v>899.490744447515</c:v>
                </c:pt>
                <c:pt idx="147">
                  <c:v>16637.2598128426</c:v>
                </c:pt>
                <c:pt idx="148">
                  <c:v>3317.5152755870499</c:v>
                </c:pt>
                <c:pt idx="149">
                  <c:v>9126.5624587478796</c:v>
                </c:pt>
                <c:pt idx="150">
                  <c:v>43103.323058315902</c:v>
                </c:pt>
                <c:pt idx="151">
                  <c:v>736.60308673117197</c:v>
                </c:pt>
                <c:pt idx="152">
                  <c:v>41854.503067717</c:v>
                </c:pt>
                <c:pt idx="153">
                  <c:v>3495.5311625907598</c:v>
                </c:pt>
                <c:pt idx="154">
                  <c:v>16190.138438071899</c:v>
                </c:pt>
                <c:pt idx="155">
                  <c:v>65133.731652104303</c:v>
                </c:pt>
                <c:pt idx="156">
                  <c:v>1756.1634958847801</c:v>
                </c:pt>
                <c:pt idx="157">
                  <c:v>4732.8200934200004</c:v>
                </c:pt>
                <c:pt idx="158">
                  <c:v>2715.2758742436499</c:v>
                </c:pt>
                <c:pt idx="159">
                  <c:v>1292.4820763310599</c:v>
                </c:pt>
                <c:pt idx="160">
                  <c:v>1463.9859129117599</c:v>
                </c:pt>
              </c:numCache>
            </c:numRef>
          </c:xVal>
          <c:yVal>
            <c:numRef>
              <c:f>Graphs!$H$3:$H$180</c:f>
              <c:numCache>
                <c:formatCode>General</c:formatCode>
                <c:ptCount val="160"/>
                <c:pt idx="0">
                  <c:v>1384</c:v>
                </c:pt>
                <c:pt idx="1">
                  <c:v>24567</c:v>
                </c:pt>
                <c:pt idx="2">
                  <c:v>2373</c:v>
                </c:pt>
                <c:pt idx="3">
                  <c:v>576</c:v>
                </c:pt>
                <c:pt idx="4">
                  <c:v>40808</c:v>
                </c:pt>
                <c:pt idx="5">
                  <c:v>55863</c:v>
                </c:pt>
                <c:pt idx="6">
                  <c:v>1120</c:v>
                </c:pt>
                <c:pt idx="7">
                  <c:v>44480</c:v>
                </c:pt>
                <c:pt idx="8">
                  <c:v>22426</c:v>
                </c:pt>
                <c:pt idx="9">
                  <c:v>57210</c:v>
                </c:pt>
                <c:pt idx="10">
                  <c:v>3206</c:v>
                </c:pt>
                <c:pt idx="11">
                  <c:v>24780</c:v>
                </c:pt>
                <c:pt idx="12">
                  <c:v>59118</c:v>
                </c:pt>
                <c:pt idx="13">
                  <c:v>296</c:v>
                </c:pt>
                <c:pt idx="14">
                  <c:v>1096</c:v>
                </c:pt>
                <c:pt idx="15">
                  <c:v>16697</c:v>
                </c:pt>
                <c:pt idx="16">
                  <c:v>36528</c:v>
                </c:pt>
                <c:pt idx="17">
                  <c:v>8265</c:v>
                </c:pt>
                <c:pt idx="18">
                  <c:v>41025</c:v>
                </c:pt>
                <c:pt idx="19">
                  <c:v>30992</c:v>
                </c:pt>
                <c:pt idx="20">
                  <c:v>465</c:v>
                </c:pt>
                <c:pt idx="21">
                  <c:v>114</c:v>
                </c:pt>
                <c:pt idx="22">
                  <c:v>23922</c:v>
                </c:pt>
                <c:pt idx="23">
                  <c:v>27</c:v>
                </c:pt>
                <c:pt idx="24">
                  <c:v>1041</c:v>
                </c:pt>
                <c:pt idx="25">
                  <c:v>19442</c:v>
                </c:pt>
                <c:pt idx="26">
                  <c:v>1020</c:v>
                </c:pt>
                <c:pt idx="27">
                  <c:v>186</c:v>
                </c:pt>
                <c:pt idx="28">
                  <c:v>35926</c:v>
                </c:pt>
                <c:pt idx="29">
                  <c:v>62</c:v>
                </c:pt>
                <c:pt idx="30">
                  <c:v>38827</c:v>
                </c:pt>
                <c:pt idx="31">
                  <c:v>1393</c:v>
                </c:pt>
                <c:pt idx="32">
                  <c:v>36973</c:v>
                </c:pt>
                <c:pt idx="33">
                  <c:v>55725</c:v>
                </c:pt>
                <c:pt idx="34">
                  <c:v>1772</c:v>
                </c:pt>
                <c:pt idx="35">
                  <c:v>24547</c:v>
                </c:pt>
                <c:pt idx="36">
                  <c:v>86280</c:v>
                </c:pt>
                <c:pt idx="37">
                  <c:v>33261</c:v>
                </c:pt>
                <c:pt idx="38">
                  <c:v>5941</c:v>
                </c:pt>
                <c:pt idx="39">
                  <c:v>18439</c:v>
                </c:pt>
                <c:pt idx="40">
                  <c:v>237</c:v>
                </c:pt>
                <c:pt idx="41">
                  <c:v>13329</c:v>
                </c:pt>
                <c:pt idx="42">
                  <c:v>1552</c:v>
                </c:pt>
                <c:pt idx="43">
                  <c:v>8098</c:v>
                </c:pt>
                <c:pt idx="44">
                  <c:v>3781</c:v>
                </c:pt>
                <c:pt idx="45">
                  <c:v>543</c:v>
                </c:pt>
                <c:pt idx="46">
                  <c:v>29914</c:v>
                </c:pt>
                <c:pt idx="47">
                  <c:v>12185</c:v>
                </c:pt>
                <c:pt idx="48">
                  <c:v>1140</c:v>
                </c:pt>
                <c:pt idx="49">
                  <c:v>61</c:v>
                </c:pt>
                <c:pt idx="50">
                  <c:v>7558</c:v>
                </c:pt>
                <c:pt idx="51">
                  <c:v>46076</c:v>
                </c:pt>
                <c:pt idx="52">
                  <c:v>4558</c:v>
                </c:pt>
                <c:pt idx="53">
                  <c:v>1613</c:v>
                </c:pt>
                <c:pt idx="54">
                  <c:v>63233</c:v>
                </c:pt>
                <c:pt idx="55">
                  <c:v>25320</c:v>
                </c:pt>
                <c:pt idx="56">
                  <c:v>1892</c:v>
                </c:pt>
                <c:pt idx="57">
                  <c:v>14531</c:v>
                </c:pt>
                <c:pt idx="58">
                  <c:v>8451</c:v>
                </c:pt>
                <c:pt idx="59">
                  <c:v>1070</c:v>
                </c:pt>
                <c:pt idx="60">
                  <c:v>1259</c:v>
                </c:pt>
                <c:pt idx="61">
                  <c:v>9057</c:v>
                </c:pt>
                <c:pt idx="62">
                  <c:v>961</c:v>
                </c:pt>
                <c:pt idx="63">
                  <c:v>13815</c:v>
                </c:pt>
                <c:pt idx="64">
                  <c:v>1318</c:v>
                </c:pt>
                <c:pt idx="65">
                  <c:v>37005</c:v>
                </c:pt>
                <c:pt idx="66">
                  <c:v>17463</c:v>
                </c:pt>
                <c:pt idx="67">
                  <c:v>7668</c:v>
                </c:pt>
                <c:pt idx="68">
                  <c:v>3508</c:v>
                </c:pt>
                <c:pt idx="69">
                  <c:v>16087</c:v>
                </c:pt>
                <c:pt idx="70">
                  <c:v>15030</c:v>
                </c:pt>
                <c:pt idx="71">
                  <c:v>37088</c:v>
                </c:pt>
                <c:pt idx="72">
                  <c:v>64042</c:v>
                </c:pt>
                <c:pt idx="73">
                  <c:v>40420</c:v>
                </c:pt>
                <c:pt idx="74">
                  <c:v>984</c:v>
                </c:pt>
                <c:pt idx="75">
                  <c:v>4938</c:v>
                </c:pt>
                <c:pt idx="76">
                  <c:v>2780</c:v>
                </c:pt>
                <c:pt idx="77">
                  <c:v>31083</c:v>
                </c:pt>
                <c:pt idx="78">
                  <c:v>9197</c:v>
                </c:pt>
                <c:pt idx="79">
                  <c:v>1833</c:v>
                </c:pt>
                <c:pt idx="80">
                  <c:v>37244</c:v>
                </c:pt>
                <c:pt idx="81">
                  <c:v>12713</c:v>
                </c:pt>
                <c:pt idx="82">
                  <c:v>6</c:v>
                </c:pt>
                <c:pt idx="83">
                  <c:v>31790</c:v>
                </c:pt>
                <c:pt idx="84">
                  <c:v>40020</c:v>
                </c:pt>
                <c:pt idx="85">
                  <c:v>373</c:v>
                </c:pt>
                <c:pt idx="86">
                  <c:v>16255</c:v>
                </c:pt>
                <c:pt idx="87">
                  <c:v>64742</c:v>
                </c:pt>
                <c:pt idx="88">
                  <c:v>78267</c:v>
                </c:pt>
                <c:pt idx="89">
                  <c:v>652</c:v>
                </c:pt>
                <c:pt idx="90">
                  <c:v>895</c:v>
                </c:pt>
                <c:pt idx="91">
                  <c:v>5405</c:v>
                </c:pt>
                <c:pt idx="92">
                  <c:v>386</c:v>
                </c:pt>
                <c:pt idx="93">
                  <c:v>37139</c:v>
                </c:pt>
                <c:pt idx="94">
                  <c:v>3460</c:v>
                </c:pt>
                <c:pt idx="95">
                  <c:v>437</c:v>
                </c:pt>
                <c:pt idx="96">
                  <c:v>13195</c:v>
                </c:pt>
                <c:pt idx="97">
                  <c:v>38549</c:v>
                </c:pt>
                <c:pt idx="98">
                  <c:v>481</c:v>
                </c:pt>
                <c:pt idx="99">
                  <c:v>91516</c:v>
                </c:pt>
                <c:pt idx="100">
                  <c:v>12511</c:v>
                </c:pt>
                <c:pt idx="101">
                  <c:v>972</c:v>
                </c:pt>
                <c:pt idx="102">
                  <c:v>2501</c:v>
                </c:pt>
                <c:pt idx="103">
                  <c:v>12409</c:v>
                </c:pt>
                <c:pt idx="104">
                  <c:v>9139</c:v>
                </c:pt>
                <c:pt idx="105">
                  <c:v>54711</c:v>
                </c:pt>
                <c:pt idx="106">
                  <c:v>455</c:v>
                </c:pt>
                <c:pt idx="107">
                  <c:v>930</c:v>
                </c:pt>
                <c:pt idx="108">
                  <c:v>174</c:v>
                </c:pt>
                <c:pt idx="109">
                  <c:v>565</c:v>
                </c:pt>
                <c:pt idx="110">
                  <c:v>43260</c:v>
                </c:pt>
                <c:pt idx="111">
                  <c:v>11123</c:v>
                </c:pt>
                <c:pt idx="112">
                  <c:v>25583</c:v>
                </c:pt>
                <c:pt idx="113">
                  <c:v>2369</c:v>
                </c:pt>
                <c:pt idx="114">
                  <c:v>29911</c:v>
                </c:pt>
                <c:pt idx="115">
                  <c:v>70714</c:v>
                </c:pt>
                <c:pt idx="116">
                  <c:v>92</c:v>
                </c:pt>
                <c:pt idx="117">
                  <c:v>17597</c:v>
                </c:pt>
                <c:pt idx="118">
                  <c:v>32746</c:v>
                </c:pt>
                <c:pt idx="119">
                  <c:v>4619</c:v>
                </c:pt>
                <c:pt idx="120">
                  <c:v>38721</c:v>
                </c:pt>
                <c:pt idx="121">
                  <c:v>59837</c:v>
                </c:pt>
                <c:pt idx="122">
                  <c:v>52896</c:v>
                </c:pt>
                <c:pt idx="123">
                  <c:v>36863</c:v>
                </c:pt>
                <c:pt idx="124">
                  <c:v>25193</c:v>
                </c:pt>
                <c:pt idx="125">
                  <c:v>948</c:v>
                </c:pt>
                <c:pt idx="126">
                  <c:v>1448</c:v>
                </c:pt>
                <c:pt idx="127">
                  <c:v>10422</c:v>
                </c:pt>
                <c:pt idx="128">
                  <c:v>1425</c:v>
                </c:pt>
                <c:pt idx="129">
                  <c:v>43683</c:v>
                </c:pt>
                <c:pt idx="130">
                  <c:v>383</c:v>
                </c:pt>
                <c:pt idx="131">
                  <c:v>10083</c:v>
                </c:pt>
                <c:pt idx="132">
                  <c:v>42670</c:v>
                </c:pt>
                <c:pt idx="133">
                  <c:v>74913</c:v>
                </c:pt>
                <c:pt idx="134">
                  <c:v>23316</c:v>
                </c:pt>
                <c:pt idx="135">
                  <c:v>55671</c:v>
                </c:pt>
                <c:pt idx="136">
                  <c:v>2649</c:v>
                </c:pt>
                <c:pt idx="137">
                  <c:v>592</c:v>
                </c:pt>
                <c:pt idx="138">
                  <c:v>13476</c:v>
                </c:pt>
                <c:pt idx="139">
                  <c:v>53990</c:v>
                </c:pt>
                <c:pt idx="140">
                  <c:v>58604</c:v>
                </c:pt>
                <c:pt idx="141">
                  <c:v>760</c:v>
                </c:pt>
                <c:pt idx="142">
                  <c:v>37</c:v>
                </c:pt>
                <c:pt idx="143">
                  <c:v>8</c:v>
                </c:pt>
                <c:pt idx="144">
                  <c:v>187</c:v>
                </c:pt>
                <c:pt idx="145">
                  <c:v>40</c:v>
                </c:pt>
                <c:pt idx="146">
                  <c:v>542</c:v>
                </c:pt>
                <c:pt idx="147">
                  <c:v>5318</c:v>
                </c:pt>
                <c:pt idx="148">
                  <c:v>16258</c:v>
                </c:pt>
                <c:pt idx="149">
                  <c:v>28504</c:v>
                </c:pt>
                <c:pt idx="150">
                  <c:v>27197</c:v>
                </c:pt>
                <c:pt idx="151">
                  <c:v>837</c:v>
                </c:pt>
                <c:pt idx="152">
                  <c:v>52638</c:v>
                </c:pt>
                <c:pt idx="153">
                  <c:v>27142</c:v>
                </c:pt>
                <c:pt idx="154">
                  <c:v>10392</c:v>
                </c:pt>
                <c:pt idx="155">
                  <c:v>76462</c:v>
                </c:pt>
                <c:pt idx="156">
                  <c:v>2320</c:v>
                </c:pt>
                <c:pt idx="157">
                  <c:v>4325</c:v>
                </c:pt>
                <c:pt idx="158">
                  <c:v>16</c:v>
                </c:pt>
                <c:pt idx="159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0-4048-951F-1FE94E37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00912"/>
        <c:axId val="497102224"/>
      </c:scatterChart>
      <c:valAx>
        <c:axId val="497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2224"/>
        <c:crosses val="autoZero"/>
        <c:crossBetween val="midCat"/>
      </c:valAx>
      <c:valAx>
        <c:axId val="4971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Density Vs. Death Rates</a:t>
            </a:r>
          </a:p>
        </c:rich>
      </c:tx>
      <c:layout>
        <c:manualLayout>
          <c:xMode val="edge"/>
          <c:yMode val="edge"/>
          <c:x val="0.36536565919574043"/>
          <c:y val="4.4333035346789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Deaths/M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Graphs!$C$3:$C$181</c:f>
              <c:numCache>
                <c:formatCode>0.00</c:formatCode>
                <c:ptCount val="161"/>
                <c:pt idx="0">
                  <c:v>56.937760009999998</c:v>
                </c:pt>
                <c:pt idx="1">
                  <c:v>104.6122628</c:v>
                </c:pt>
                <c:pt idx="2">
                  <c:v>17.730075070000002</c:v>
                </c:pt>
                <c:pt idx="3">
                  <c:v>24.713052059999999</c:v>
                </c:pt>
                <c:pt idx="4">
                  <c:v>16.16</c:v>
                </c:pt>
                <c:pt idx="5">
                  <c:v>99.44</c:v>
                </c:pt>
                <c:pt idx="6">
                  <c:v>3</c:v>
                </c:pt>
                <c:pt idx="7">
                  <c:v>106.14</c:v>
                </c:pt>
                <c:pt idx="8">
                  <c:v>116.25</c:v>
                </c:pt>
                <c:pt idx="9">
                  <c:v>1982.91</c:v>
                </c:pt>
                <c:pt idx="10">
                  <c:v>1181</c:v>
                </c:pt>
                <c:pt idx="11">
                  <c:v>45.59</c:v>
                </c:pt>
                <c:pt idx="12">
                  <c:v>375.73</c:v>
                </c:pt>
                <c:pt idx="13">
                  <c:v>104.18</c:v>
                </c:pt>
                <c:pt idx="14">
                  <c:v>21.75</c:v>
                </c:pt>
                <c:pt idx="15">
                  <c:v>10.29</c:v>
                </c:pt>
                <c:pt idx="16">
                  <c:v>68.569999999999993</c:v>
                </c:pt>
                <c:pt idx="17">
                  <c:v>3.96</c:v>
                </c:pt>
                <c:pt idx="18">
                  <c:v>25</c:v>
                </c:pt>
                <c:pt idx="19">
                  <c:v>62.62</c:v>
                </c:pt>
                <c:pt idx="20">
                  <c:v>74.77</c:v>
                </c:pt>
                <c:pt idx="21">
                  <c:v>403.21</c:v>
                </c:pt>
                <c:pt idx="22">
                  <c:v>136.49</c:v>
                </c:pt>
                <c:pt idx="23">
                  <c:v>89.98</c:v>
                </c:pt>
                <c:pt idx="24">
                  <c:v>52.24</c:v>
                </c:pt>
                <c:pt idx="25">
                  <c:v>4</c:v>
                </c:pt>
                <c:pt idx="26">
                  <c:v>7.61</c:v>
                </c:pt>
                <c:pt idx="27">
                  <c:v>11.96</c:v>
                </c:pt>
                <c:pt idx="28">
                  <c:v>22.98</c:v>
                </c:pt>
                <c:pt idx="29">
                  <c:v>146</c:v>
                </c:pt>
                <c:pt idx="30">
                  <c:v>41</c:v>
                </c:pt>
                <c:pt idx="31">
                  <c:v>15.79</c:v>
                </c:pt>
                <c:pt idx="32">
                  <c:v>98.98</c:v>
                </c:pt>
                <c:pt idx="33">
                  <c:v>72.3</c:v>
                </c:pt>
                <c:pt idx="34">
                  <c:v>101.87</c:v>
                </c:pt>
                <c:pt idx="35">
                  <c:v>148.56</c:v>
                </c:pt>
                <c:pt idx="36">
                  <c:v>135.43</c:v>
                </c:pt>
                <c:pt idx="37">
                  <c:v>134.91</c:v>
                </c:pt>
                <c:pt idx="38">
                  <c:v>46.89</c:v>
                </c:pt>
                <c:pt idx="39">
                  <c:v>216.36</c:v>
                </c:pt>
                <c:pt idx="40">
                  <c:v>37.01</c:v>
                </c:pt>
                <c:pt idx="41">
                  <c:v>64</c:v>
                </c:pt>
                <c:pt idx="42">
                  <c:v>101</c:v>
                </c:pt>
                <c:pt idx="43">
                  <c:v>318.67</c:v>
                </c:pt>
                <c:pt idx="44">
                  <c:v>48.42</c:v>
                </c:pt>
                <c:pt idx="45">
                  <c:v>28.88</c:v>
                </c:pt>
                <c:pt idx="46">
                  <c:v>29.22</c:v>
                </c:pt>
                <c:pt idx="47">
                  <c:v>66.760000000000005</c:v>
                </c:pt>
                <c:pt idx="48">
                  <c:v>101.1</c:v>
                </c:pt>
                <c:pt idx="49">
                  <c:v>48.27</c:v>
                </c:pt>
                <c:pt idx="50">
                  <c:v>16.329999999999998</c:v>
                </c:pt>
                <c:pt idx="51">
                  <c:v>123.38</c:v>
                </c:pt>
                <c:pt idx="52">
                  <c:v>7.72</c:v>
                </c:pt>
                <c:pt idx="53">
                  <c:v>208.43</c:v>
                </c:pt>
                <c:pt idx="54">
                  <c:v>53.51</c:v>
                </c:pt>
                <c:pt idx="55">
                  <c:v>232.8</c:v>
                </c:pt>
                <c:pt idx="56">
                  <c:v>126.95</c:v>
                </c:pt>
                <c:pt idx="57">
                  <c:v>81.27</c:v>
                </c:pt>
                <c:pt idx="58">
                  <c:v>162.36000000000001</c:v>
                </c:pt>
                <c:pt idx="59">
                  <c:v>49.7</c:v>
                </c:pt>
                <c:pt idx="60">
                  <c:v>44.42</c:v>
                </c:pt>
                <c:pt idx="61">
                  <c:v>3.64</c:v>
                </c:pt>
                <c:pt idx="62">
                  <c:v>421.32</c:v>
                </c:pt>
                <c:pt idx="63">
                  <c:v>81.41</c:v>
                </c:pt>
                <c:pt idx="64">
                  <c:v>6781.83</c:v>
                </c:pt>
                <c:pt idx="65">
                  <c:v>104.96</c:v>
                </c:pt>
                <c:pt idx="66">
                  <c:v>3.56</c:v>
                </c:pt>
                <c:pt idx="67">
                  <c:v>41148</c:v>
                </c:pt>
                <c:pt idx="68">
                  <c:v>140.75</c:v>
                </c:pt>
                <c:pt idx="69">
                  <c:v>51</c:v>
                </c:pt>
                <c:pt idx="70">
                  <c:v>89.68</c:v>
                </c:pt>
                <c:pt idx="71">
                  <c:v>70.03</c:v>
                </c:pt>
                <c:pt idx="72">
                  <c:v>422</c:v>
                </c:pt>
                <c:pt idx="73">
                  <c:v>199.97</c:v>
                </c:pt>
                <c:pt idx="74">
                  <c:v>79.97</c:v>
                </c:pt>
                <c:pt idx="75">
                  <c:v>248.08</c:v>
                </c:pt>
                <c:pt idx="76">
                  <c:v>333.38</c:v>
                </c:pt>
                <c:pt idx="77">
                  <c:v>122</c:v>
                </c:pt>
                <c:pt idx="78">
                  <c:v>6.69</c:v>
                </c:pt>
                <c:pt idx="79">
                  <c:v>81.75</c:v>
                </c:pt>
                <c:pt idx="80">
                  <c:v>248.07</c:v>
                </c:pt>
                <c:pt idx="81">
                  <c:v>31.56</c:v>
                </c:pt>
                <c:pt idx="82">
                  <c:v>27.42</c:v>
                </c:pt>
                <c:pt idx="83">
                  <c:v>29.59</c:v>
                </c:pt>
                <c:pt idx="84">
                  <c:v>672.06</c:v>
                </c:pt>
                <c:pt idx="85">
                  <c:v>46.12</c:v>
                </c:pt>
                <c:pt idx="86">
                  <c:v>3.66</c:v>
                </c:pt>
                <c:pt idx="87">
                  <c:v>42.78</c:v>
                </c:pt>
                <c:pt idx="88">
                  <c:v>237.39</c:v>
                </c:pt>
                <c:pt idx="89">
                  <c:v>43.75</c:v>
                </c:pt>
                <c:pt idx="90">
                  <c:v>148.24</c:v>
                </c:pt>
                <c:pt idx="91">
                  <c:v>99</c:v>
                </c:pt>
                <c:pt idx="92">
                  <c:v>15.3</c:v>
                </c:pt>
                <c:pt idx="93">
                  <c:v>1633.54</c:v>
                </c:pt>
                <c:pt idx="94">
                  <c:v>3.87</c:v>
                </c:pt>
                <c:pt idx="95">
                  <c:v>620.38</c:v>
                </c:pt>
                <c:pt idx="96">
                  <c:v>64.349999999999994</c:v>
                </c:pt>
                <c:pt idx="97">
                  <c:v>79.239999999999995</c:v>
                </c:pt>
                <c:pt idx="98">
                  <c:v>2.0699999999999998</c:v>
                </c:pt>
                <c:pt idx="99">
                  <c:v>45.05</c:v>
                </c:pt>
                <c:pt idx="100">
                  <c:v>81</c:v>
                </c:pt>
                <c:pt idx="101">
                  <c:v>35.74</c:v>
                </c:pt>
                <c:pt idx="102">
                  <c:v>80.319999999999993</c:v>
                </c:pt>
                <c:pt idx="103">
                  <c:v>2.93</c:v>
                </c:pt>
                <c:pt idx="104">
                  <c:v>200.72</c:v>
                </c:pt>
                <c:pt idx="105">
                  <c:v>423</c:v>
                </c:pt>
                <c:pt idx="106">
                  <c:v>19</c:v>
                </c:pt>
                <c:pt idx="107">
                  <c:v>52.66</c:v>
                </c:pt>
                <c:pt idx="108">
                  <c:v>18.809999999999999</c:v>
                </c:pt>
                <c:pt idx="109">
                  <c:v>217.55</c:v>
                </c:pt>
                <c:pt idx="110">
                  <c:v>80.78</c:v>
                </c:pt>
                <c:pt idx="111">
                  <c:v>16.579999999999998</c:v>
                </c:pt>
                <c:pt idx="112">
                  <c:v>15.01</c:v>
                </c:pt>
                <c:pt idx="113">
                  <c:v>277</c:v>
                </c:pt>
                <c:pt idx="114">
                  <c:v>826.69</c:v>
                </c:pt>
                <c:pt idx="115">
                  <c:v>56.07</c:v>
                </c:pt>
                <c:pt idx="116">
                  <c:v>19.3</c:v>
                </c:pt>
                <c:pt idx="117">
                  <c:v>17.100000000000001</c:v>
                </c:pt>
                <c:pt idx="118">
                  <c:v>25.02</c:v>
                </c:pt>
                <c:pt idx="119">
                  <c:v>366</c:v>
                </c:pt>
                <c:pt idx="120">
                  <c:v>122.76</c:v>
                </c:pt>
                <c:pt idx="121">
                  <c:v>111.59</c:v>
                </c:pt>
                <c:pt idx="122">
                  <c:v>236.84</c:v>
                </c:pt>
                <c:pt idx="123">
                  <c:v>81.400000000000006</c:v>
                </c:pt>
                <c:pt idx="124">
                  <c:v>8.58</c:v>
                </c:pt>
                <c:pt idx="125">
                  <c:v>469.83</c:v>
                </c:pt>
                <c:pt idx="126">
                  <c:v>516.72</c:v>
                </c:pt>
                <c:pt idx="127">
                  <c:v>15.92</c:v>
                </c:pt>
                <c:pt idx="128">
                  <c:v>82.4</c:v>
                </c:pt>
                <c:pt idx="129">
                  <c:v>89.08</c:v>
                </c:pt>
                <c:pt idx="130">
                  <c:v>110.14</c:v>
                </c:pt>
                <c:pt idx="131">
                  <c:v>7894.26</c:v>
                </c:pt>
                <c:pt idx="132">
                  <c:v>111.15</c:v>
                </c:pt>
                <c:pt idx="133">
                  <c:v>10281</c:v>
                </c:pt>
                <c:pt idx="134">
                  <c:v>48.14</c:v>
                </c:pt>
                <c:pt idx="135">
                  <c:v>92.76</c:v>
                </c:pt>
                <c:pt idx="136">
                  <c:v>332.31</c:v>
                </c:pt>
                <c:pt idx="137">
                  <c:v>22.17</c:v>
                </c:pt>
                <c:pt idx="138">
                  <c:v>3.47</c:v>
                </c:pt>
                <c:pt idx="139">
                  <c:v>22.97</c:v>
                </c:pt>
                <c:pt idx="140">
                  <c:v>207.98</c:v>
                </c:pt>
                <c:pt idx="141">
                  <c:v>92.18</c:v>
                </c:pt>
                <c:pt idx="142">
                  <c:v>652.11</c:v>
                </c:pt>
                <c:pt idx="143">
                  <c:v>59.14</c:v>
                </c:pt>
                <c:pt idx="144">
                  <c:v>130</c:v>
                </c:pt>
                <c:pt idx="145">
                  <c:v>78.239999999999995</c:v>
                </c:pt>
                <c:pt idx="146">
                  <c:v>133.18</c:v>
                </c:pt>
                <c:pt idx="147">
                  <c:v>264.58999999999997</c:v>
                </c:pt>
                <c:pt idx="148">
                  <c:v>71.650000000000006</c:v>
                </c:pt>
                <c:pt idx="149">
                  <c:v>106.12</c:v>
                </c:pt>
                <c:pt idx="150">
                  <c:v>116.87</c:v>
                </c:pt>
                <c:pt idx="151">
                  <c:v>165.62</c:v>
                </c:pt>
                <c:pt idx="152">
                  <c:v>279.95</c:v>
                </c:pt>
                <c:pt idx="153">
                  <c:v>69.489999999999995</c:v>
                </c:pt>
                <c:pt idx="154">
                  <c:v>18.87</c:v>
                </c:pt>
                <c:pt idx="155">
                  <c:v>24</c:v>
                </c:pt>
                <c:pt idx="156">
                  <c:v>72.989999999999995</c:v>
                </c:pt>
                <c:pt idx="157">
                  <c:v>35.159999999999997</c:v>
                </c:pt>
                <c:pt idx="158">
                  <c:v>290.48</c:v>
                </c:pt>
                <c:pt idx="159">
                  <c:v>21.8</c:v>
                </c:pt>
                <c:pt idx="160">
                  <c:v>38.799999999999997</c:v>
                </c:pt>
              </c:numCache>
            </c:numRef>
          </c:xVal>
          <c:yVal>
            <c:numRef>
              <c:f>Graphs!$I$3:$I$181</c:f>
              <c:numCache>
                <c:formatCode>General</c:formatCode>
                <c:ptCount val="161"/>
                <c:pt idx="0">
                  <c:v>60</c:v>
                </c:pt>
                <c:pt idx="1">
                  <c:v>453</c:v>
                </c:pt>
                <c:pt idx="2">
                  <c:v>64</c:v>
                </c:pt>
                <c:pt idx="3">
                  <c:v>14</c:v>
                </c:pt>
                <c:pt idx="4">
                  <c:v>1025</c:v>
                </c:pt>
                <c:pt idx="5">
                  <c:v>1021</c:v>
                </c:pt>
                <c:pt idx="6">
                  <c:v>35</c:v>
                </c:pt>
                <c:pt idx="7">
                  <c:v>811</c:v>
                </c:pt>
                <c:pt idx="8">
                  <c:v>301</c:v>
                </c:pt>
                <c:pt idx="9">
                  <c:v>211</c:v>
                </c:pt>
                <c:pt idx="10">
                  <c:v>48</c:v>
                </c:pt>
                <c:pt idx="11">
                  <c:v>172</c:v>
                </c:pt>
                <c:pt idx="12">
                  <c:v>1775</c:v>
                </c:pt>
                <c:pt idx="13">
                  <c:v>4</c:v>
                </c:pt>
                <c:pt idx="14">
                  <c:v>1</c:v>
                </c:pt>
                <c:pt idx="15">
                  <c:v>835</c:v>
                </c:pt>
                <c:pt idx="16">
                  <c:v>1393</c:v>
                </c:pt>
                <c:pt idx="17">
                  <c:v>44</c:v>
                </c:pt>
                <c:pt idx="18">
                  <c:v>1009</c:v>
                </c:pt>
                <c:pt idx="19">
                  <c:v>1272</c:v>
                </c:pt>
                <c:pt idx="20">
                  <c:v>5</c:v>
                </c:pt>
                <c:pt idx="21">
                  <c:v>0.2</c:v>
                </c:pt>
                <c:pt idx="22">
                  <c:v>218</c:v>
                </c:pt>
                <c:pt idx="23">
                  <c:v>0</c:v>
                </c:pt>
                <c:pt idx="24">
                  <c:v>17</c:v>
                </c:pt>
                <c:pt idx="25">
                  <c:v>496</c:v>
                </c:pt>
                <c:pt idx="26">
                  <c:v>13</c:v>
                </c:pt>
                <c:pt idx="27">
                  <c:v>7</c:v>
                </c:pt>
                <c:pt idx="28">
                  <c:v>926</c:v>
                </c:pt>
                <c:pt idx="29">
                  <c:v>3</c:v>
                </c:pt>
                <c:pt idx="30">
                  <c:v>988</c:v>
                </c:pt>
                <c:pt idx="31">
                  <c:v>21</c:v>
                </c:pt>
                <c:pt idx="32">
                  <c:v>492</c:v>
                </c:pt>
                <c:pt idx="33">
                  <c:v>1166</c:v>
                </c:pt>
                <c:pt idx="34">
                  <c:v>17</c:v>
                </c:pt>
                <c:pt idx="35">
                  <c:v>148</c:v>
                </c:pt>
                <c:pt idx="36">
                  <c:v>1419</c:v>
                </c:pt>
                <c:pt idx="37">
                  <c:v>334</c:v>
                </c:pt>
                <c:pt idx="38">
                  <c:v>61</c:v>
                </c:pt>
                <c:pt idx="39">
                  <c:v>229</c:v>
                </c:pt>
                <c:pt idx="40">
                  <c:v>7</c:v>
                </c:pt>
                <c:pt idx="41">
                  <c:v>818</c:v>
                </c:pt>
                <c:pt idx="42">
                  <c:v>86</c:v>
                </c:pt>
                <c:pt idx="43">
                  <c:v>237</c:v>
                </c:pt>
                <c:pt idx="44">
                  <c:v>60</c:v>
                </c:pt>
                <c:pt idx="45">
                  <c:v>2</c:v>
                </c:pt>
                <c:pt idx="46">
                  <c:v>270</c:v>
                </c:pt>
                <c:pt idx="47">
                  <c:v>392</c:v>
                </c:pt>
                <c:pt idx="48">
                  <c:v>18</c:v>
                </c:pt>
                <c:pt idx="49">
                  <c:v>2</c:v>
                </c:pt>
                <c:pt idx="50">
                  <c:v>116</c:v>
                </c:pt>
                <c:pt idx="51">
                  <c:v>1112</c:v>
                </c:pt>
                <c:pt idx="52">
                  <c:v>30</c:v>
                </c:pt>
                <c:pt idx="53">
                  <c:v>52</c:v>
                </c:pt>
                <c:pt idx="54">
                  <c:v>758</c:v>
                </c:pt>
                <c:pt idx="55">
                  <c:v>620</c:v>
                </c:pt>
                <c:pt idx="56">
                  <c:v>11</c:v>
                </c:pt>
                <c:pt idx="57">
                  <c:v>539</c:v>
                </c:pt>
                <c:pt idx="58">
                  <c:v>299</c:v>
                </c:pt>
                <c:pt idx="59">
                  <c:v>6</c:v>
                </c:pt>
                <c:pt idx="60">
                  <c:v>23</c:v>
                </c:pt>
                <c:pt idx="61">
                  <c:v>216</c:v>
                </c:pt>
                <c:pt idx="62">
                  <c:v>21</c:v>
                </c:pt>
                <c:pt idx="63">
                  <c:v>342</c:v>
                </c:pt>
                <c:pt idx="64">
                  <c:v>22</c:v>
                </c:pt>
                <c:pt idx="65">
                  <c:v>1224</c:v>
                </c:pt>
                <c:pt idx="66">
                  <c:v>85</c:v>
                </c:pt>
                <c:pt idx="67">
                  <c:v>110</c:v>
                </c:pt>
                <c:pt idx="68">
                  <c:v>100</c:v>
                </c:pt>
                <c:pt idx="69">
                  <c:v>676</c:v>
                </c:pt>
                <c:pt idx="70">
                  <c:v>319</c:v>
                </c:pt>
                <c:pt idx="71">
                  <c:v>578</c:v>
                </c:pt>
                <c:pt idx="72">
                  <c:v>464</c:v>
                </c:pt>
                <c:pt idx="73">
                  <c:v>1402</c:v>
                </c:pt>
                <c:pt idx="74">
                  <c:v>5</c:v>
                </c:pt>
                <c:pt idx="75">
                  <c:v>112</c:v>
                </c:pt>
                <c:pt idx="76">
                  <c:v>38</c:v>
                </c:pt>
                <c:pt idx="77">
                  <c:v>410</c:v>
                </c:pt>
                <c:pt idx="78">
                  <c:v>127</c:v>
                </c:pt>
                <c:pt idx="79">
                  <c:v>32</c:v>
                </c:pt>
                <c:pt idx="80">
                  <c:v>221</c:v>
                </c:pt>
                <c:pt idx="81">
                  <c:v>212</c:v>
                </c:pt>
                <c:pt idx="82">
                  <c:v>0</c:v>
                </c:pt>
                <c:pt idx="83">
                  <c:v>574</c:v>
                </c:pt>
                <c:pt idx="84">
                  <c:v>324</c:v>
                </c:pt>
                <c:pt idx="85">
                  <c:v>16</c:v>
                </c:pt>
                <c:pt idx="86">
                  <c:v>251</c:v>
                </c:pt>
                <c:pt idx="87">
                  <c:v>959</c:v>
                </c:pt>
                <c:pt idx="88">
                  <c:v>890</c:v>
                </c:pt>
                <c:pt idx="89">
                  <c:v>10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561</c:v>
                </c:pt>
                <c:pt idx="94">
                  <c:v>88</c:v>
                </c:pt>
                <c:pt idx="95">
                  <c:v>8</c:v>
                </c:pt>
                <c:pt idx="96">
                  <c:v>1127</c:v>
                </c:pt>
                <c:pt idx="97">
                  <c:v>827</c:v>
                </c:pt>
                <c:pt idx="98">
                  <c:v>0.6</c:v>
                </c:pt>
                <c:pt idx="99">
                  <c:v>1218</c:v>
                </c:pt>
                <c:pt idx="100">
                  <c:v>218</c:v>
                </c:pt>
                <c:pt idx="101">
                  <c:v>9</c:v>
                </c:pt>
                <c:pt idx="102">
                  <c:v>55</c:v>
                </c:pt>
                <c:pt idx="103">
                  <c:v>121</c:v>
                </c:pt>
                <c:pt idx="104">
                  <c:v>67</c:v>
                </c:pt>
                <c:pt idx="105">
                  <c:v>782</c:v>
                </c:pt>
                <c:pt idx="106">
                  <c:v>5</c:v>
                </c:pt>
                <c:pt idx="107">
                  <c:v>25</c:v>
                </c:pt>
                <c:pt idx="108">
                  <c:v>6</c:v>
                </c:pt>
                <c:pt idx="109">
                  <c:v>7</c:v>
                </c:pt>
                <c:pt idx="110">
                  <c:v>1329</c:v>
                </c:pt>
                <c:pt idx="111">
                  <c:v>100</c:v>
                </c:pt>
                <c:pt idx="112">
                  <c:v>293</c:v>
                </c:pt>
                <c:pt idx="113">
                  <c:v>50</c:v>
                </c:pt>
                <c:pt idx="114">
                  <c:v>342</c:v>
                </c:pt>
                <c:pt idx="115">
                  <c:v>1144</c:v>
                </c:pt>
                <c:pt idx="116">
                  <c:v>1</c:v>
                </c:pt>
                <c:pt idx="117">
                  <c:v>360</c:v>
                </c:pt>
                <c:pt idx="118">
                  <c:v>1187</c:v>
                </c:pt>
                <c:pt idx="119">
                  <c:v>92</c:v>
                </c:pt>
                <c:pt idx="120">
                  <c:v>923</c:v>
                </c:pt>
                <c:pt idx="121">
                  <c:v>974</c:v>
                </c:pt>
                <c:pt idx="122">
                  <c:v>88</c:v>
                </c:pt>
                <c:pt idx="123">
                  <c:v>920</c:v>
                </c:pt>
                <c:pt idx="124">
                  <c:v>469</c:v>
                </c:pt>
                <c:pt idx="125">
                  <c:v>13</c:v>
                </c:pt>
                <c:pt idx="126">
                  <c:v>26</c:v>
                </c:pt>
                <c:pt idx="127">
                  <c:v>181</c:v>
                </c:pt>
                <c:pt idx="128">
                  <c:v>33</c:v>
                </c:pt>
                <c:pt idx="129">
                  <c:v>442</c:v>
                </c:pt>
                <c:pt idx="130">
                  <c:v>10</c:v>
                </c:pt>
                <c:pt idx="131">
                  <c:v>5</c:v>
                </c:pt>
                <c:pt idx="132">
                  <c:v>713</c:v>
                </c:pt>
                <c:pt idx="133">
                  <c:v>1592</c:v>
                </c:pt>
                <c:pt idx="134">
                  <c:v>671</c:v>
                </c:pt>
                <c:pt idx="135">
                  <c:v>1186</c:v>
                </c:pt>
                <c:pt idx="136">
                  <c:v>13</c:v>
                </c:pt>
                <c:pt idx="137">
                  <c:v>36</c:v>
                </c:pt>
                <c:pt idx="138">
                  <c:v>251</c:v>
                </c:pt>
                <c:pt idx="139">
                  <c:v>1086</c:v>
                </c:pt>
                <c:pt idx="140">
                  <c:v>1040</c:v>
                </c:pt>
                <c:pt idx="141">
                  <c:v>49</c:v>
                </c:pt>
                <c:pt idx="142">
                  <c:v>0.3</c:v>
                </c:pt>
                <c:pt idx="143">
                  <c:v>0.3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95</c:v>
                </c:pt>
                <c:pt idx="148">
                  <c:v>512</c:v>
                </c:pt>
                <c:pt idx="149">
                  <c:v>292</c:v>
                </c:pt>
                <c:pt idx="150">
                  <c:v>78</c:v>
                </c:pt>
                <c:pt idx="151">
                  <c:v>7</c:v>
                </c:pt>
                <c:pt idx="152">
                  <c:v>1410</c:v>
                </c:pt>
                <c:pt idx="153">
                  <c:v>497</c:v>
                </c:pt>
                <c:pt idx="154">
                  <c:v>105</c:v>
                </c:pt>
                <c:pt idx="155">
                  <c:v>1277</c:v>
                </c:pt>
                <c:pt idx="156">
                  <c:v>18</c:v>
                </c:pt>
                <c:pt idx="157">
                  <c:v>40</c:v>
                </c:pt>
                <c:pt idx="158">
                  <c:v>0.4</c:v>
                </c:pt>
                <c:pt idx="159">
                  <c:v>33</c:v>
                </c:pt>
                <c:pt idx="16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4620-A461-3C605014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81624"/>
        <c:axId val="1004481952"/>
      </c:scatterChart>
      <c:valAx>
        <c:axId val="10044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81952"/>
        <c:crosses val="autoZero"/>
        <c:crossBetween val="midCat"/>
      </c:valAx>
      <c:valAx>
        <c:axId val="10044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8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212</xdr:row>
      <xdr:rowOff>57150</xdr:rowOff>
    </xdr:from>
    <xdr:to>
      <xdr:col>5</xdr:col>
      <xdr:colOff>754380</xdr:colOff>
      <xdr:row>231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1DAF0-CE58-4B0A-BEB4-C6294A3DD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214</xdr:row>
      <xdr:rowOff>118110</xdr:rowOff>
    </xdr:from>
    <xdr:to>
      <xdr:col>10</xdr:col>
      <xdr:colOff>640080</xdr:colOff>
      <xdr:row>229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106EF-4952-425F-9F72-9FE32949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1227717</xdr:colOff>
      <xdr:row>5</xdr:row>
      <xdr:rowOff>89423</xdr:rowOff>
    </xdr:from>
    <xdr:to>
      <xdr:col>12</xdr:col>
      <xdr:colOff>173019</xdr:colOff>
      <xdr:row>20</xdr:row>
      <xdr:rowOff>89423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E3D6C-FFD6-4903-A34F-9ED88CB4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1208315</xdr:colOff>
      <xdr:row>21</xdr:row>
      <xdr:rowOff>106498</xdr:rowOff>
    </xdr:from>
    <xdr:to>
      <xdr:col>12</xdr:col>
      <xdr:colOff>129178</xdr:colOff>
      <xdr:row>36</xdr:row>
      <xdr:rowOff>106498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9E244-5DFA-4B49-8762-D07BCCA5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200</xdr:row>
      <xdr:rowOff>138832</xdr:rowOff>
    </xdr:from>
    <xdr:to>
      <xdr:col>19</xdr:col>
      <xdr:colOff>195147</xdr:colOff>
      <xdr:row>218</xdr:row>
      <xdr:rowOff>115972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099F4-F912-4510-9CA7-A6FAA5AA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182</xdr:row>
      <xdr:rowOff>7620</xdr:rowOff>
    </xdr:from>
    <xdr:to>
      <xdr:col>19</xdr:col>
      <xdr:colOff>274320</xdr:colOff>
      <xdr:row>199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4FD0-24FB-4283-8E33-74A4380F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181</xdr:row>
      <xdr:rowOff>163830</xdr:rowOff>
    </xdr:from>
    <xdr:to>
      <xdr:col>9</xdr:col>
      <xdr:colOff>0</xdr:colOff>
      <xdr:row>199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CB45E-B367-407D-9D7B-B2732FE2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117088</xdr:colOff>
      <xdr:row>200</xdr:row>
      <xdr:rowOff>118110</xdr:rowOff>
    </xdr:from>
    <xdr:to>
      <xdr:col>8</xdr:col>
      <xdr:colOff>0</xdr:colOff>
      <xdr:row>218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8D5A2-500E-4895-B6F6-B53ECC38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113179</xdr:colOff>
      <xdr:row>220</xdr:row>
      <xdr:rowOff>19538</xdr:rowOff>
    </xdr:from>
    <xdr:to>
      <xdr:col>9</xdr:col>
      <xdr:colOff>0</xdr:colOff>
      <xdr:row>237</xdr:row>
      <xdr:rowOff>21183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E173AA-976E-4418-BAB7-F0924DBD7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11</xdr:row>
      <xdr:rowOff>175260</xdr:rowOff>
    </xdr:from>
    <xdr:to>
      <xdr:col>10</xdr:col>
      <xdr:colOff>586740</xdr:colOff>
      <xdr:row>32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512A7-A501-4E89-BD10-3560F5E5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120" y="2186940"/>
          <a:ext cx="6858000" cy="3771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327073</xdr:colOff>
      <xdr:row>2</xdr:row>
      <xdr:rowOff>9673</xdr:rowOff>
    </xdr:from>
    <xdr:to>
      <xdr:col>14</xdr:col>
      <xdr:colOff>22274</xdr:colOff>
      <xdr:row>17</xdr:row>
      <xdr:rowOff>9672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5CD4B-8D31-4088-9656-E696FB4A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19</xdr:row>
      <xdr:rowOff>87630</xdr:rowOff>
    </xdr:from>
    <xdr:to>
      <xdr:col>13</xdr:col>
      <xdr:colOff>579120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A0E9D-4577-415C-8455-C46B37E9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601288</xdr:colOff>
      <xdr:row>25</xdr:row>
      <xdr:rowOff>75854</xdr:rowOff>
    </xdr:from>
    <xdr:to>
      <xdr:col>13</xdr:col>
      <xdr:colOff>282633</xdr:colOff>
      <xdr:row>40</xdr:row>
      <xdr:rowOff>75853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09C89-59B3-40D8-A12E-402EB0A4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326968</xdr:colOff>
      <xdr:row>2</xdr:row>
      <xdr:rowOff>82781</xdr:rowOff>
    </xdr:from>
    <xdr:to>
      <xdr:col>14</xdr:col>
      <xdr:colOff>36023</xdr:colOff>
      <xdr:row>17</xdr:row>
      <xdr:rowOff>82781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1163A-CD94-4C1D-BDA1-DF1A85B95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76</xdr:row>
      <xdr:rowOff>72390</xdr:rowOff>
    </xdr:from>
    <xdr:to>
      <xdr:col>17</xdr:col>
      <xdr:colOff>350520</xdr:colOff>
      <xdr:row>91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12A8A-5CDF-4621-A82A-705CCB6A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76</xdr:row>
      <xdr:rowOff>41910</xdr:rowOff>
    </xdr:from>
    <xdr:to>
      <xdr:col>9</xdr:col>
      <xdr:colOff>495300</xdr:colOff>
      <xdr:row>91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B58CD-9CFB-46EE-99C9-82D6D836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shriya/Downloads/Keshav_Covid_21Jan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A4" t="str">
            <v>Afghanistan</v>
          </cell>
          <cell r="B4">
            <v>469.91909012746902</v>
          </cell>
          <cell r="C4">
            <v>0.496</v>
          </cell>
          <cell r="D4">
            <v>56.937760009999998</v>
          </cell>
          <cell r="E4">
            <v>28.5</v>
          </cell>
          <cell r="J4">
            <v>54403</v>
          </cell>
          <cell r="K4">
            <v>2370</v>
          </cell>
          <cell r="N4">
            <v>23.9</v>
          </cell>
        </row>
        <row r="5">
          <cell r="A5" t="str">
            <v>Albania</v>
          </cell>
          <cell r="B5">
            <v>5303.1978227323398</v>
          </cell>
          <cell r="C5">
            <v>0.79100000000000004</v>
          </cell>
          <cell r="D5">
            <v>104.6122628</v>
          </cell>
          <cell r="E5">
            <v>58.9</v>
          </cell>
          <cell r="F5">
            <v>80</v>
          </cell>
          <cell r="J5">
            <v>69238</v>
          </cell>
          <cell r="K5">
            <v>1291</v>
          </cell>
          <cell r="L5"/>
          <cell r="M5"/>
          <cell r="N5">
            <v>14</v>
          </cell>
        </row>
        <row r="6">
          <cell r="A6" t="str">
            <v>Algeria</v>
          </cell>
          <cell r="B6">
            <v>3975.5103811949998</v>
          </cell>
          <cell r="C6">
            <v>0.75900000000000001</v>
          </cell>
          <cell r="D6">
            <v>17.730075070000002</v>
          </cell>
          <cell r="E6">
            <v>40.099999999999994</v>
          </cell>
          <cell r="G6"/>
          <cell r="J6">
            <v>104606</v>
          </cell>
          <cell r="K6">
            <v>2849</v>
          </cell>
          <cell r="L6"/>
          <cell r="M6"/>
          <cell r="N6">
            <v>11.7</v>
          </cell>
        </row>
        <row r="7">
          <cell r="A7" t="str">
            <v>Andorra</v>
          </cell>
          <cell r="B7">
            <v>40887.421646574701</v>
          </cell>
          <cell r="C7">
            <v>0.85699999999999998</v>
          </cell>
          <cell r="D7">
            <v>163.8425532</v>
          </cell>
          <cell r="E7"/>
          <cell r="J7">
            <v>9308</v>
          </cell>
          <cell r="K7">
            <v>92</v>
          </cell>
          <cell r="L7"/>
          <cell r="M7"/>
          <cell r="N7">
            <v>3.7</v>
          </cell>
        </row>
        <row r="8">
          <cell r="A8" t="str">
            <v>Angola</v>
          </cell>
          <cell r="B8">
            <v>2670.8507322676601</v>
          </cell>
          <cell r="C8">
            <v>0.57399999999999995</v>
          </cell>
          <cell r="D8">
            <v>24.713052059999999</v>
          </cell>
          <cell r="E8">
            <v>37.200000000000003</v>
          </cell>
          <cell r="J8">
            <v>19093</v>
          </cell>
          <cell r="K8">
            <v>444</v>
          </cell>
          <cell r="L8"/>
          <cell r="M8"/>
          <cell r="N8">
            <v>6.6</v>
          </cell>
        </row>
        <row r="9">
          <cell r="A9" t="str">
            <v>Antigua and Barbuda</v>
          </cell>
          <cell r="B9">
            <v>17112.8211347326</v>
          </cell>
          <cell r="C9">
            <v>0.77600000000000002</v>
          </cell>
          <cell r="D9">
            <v>235.48</v>
          </cell>
          <cell r="E9"/>
          <cell r="J9">
            <v>190</v>
          </cell>
          <cell r="K9">
            <v>6</v>
          </cell>
          <cell r="L9"/>
          <cell r="M9"/>
          <cell r="N9">
            <v>11</v>
          </cell>
        </row>
        <row r="10">
          <cell r="A10" t="str">
            <v>Argentina</v>
          </cell>
          <cell r="B10">
            <v>10041.4633030641</v>
          </cell>
          <cell r="C10">
            <v>0.83</v>
          </cell>
          <cell r="D10">
            <v>16.16</v>
          </cell>
          <cell r="E10">
            <v>70.199999999999989</v>
          </cell>
          <cell r="F10">
            <v>52</v>
          </cell>
          <cell r="J10">
            <v>1831681</v>
          </cell>
          <cell r="K10">
            <v>46216</v>
          </cell>
          <cell r="L10"/>
          <cell r="M10"/>
          <cell r="N10">
            <v>8.1</v>
          </cell>
        </row>
        <row r="11">
          <cell r="A11" t="str">
            <v>Armenia</v>
          </cell>
          <cell r="B11">
            <v>4622.7332164960399</v>
          </cell>
          <cell r="C11">
            <v>0.76</v>
          </cell>
          <cell r="D11">
            <v>99.44</v>
          </cell>
          <cell r="E11">
            <v>55.4</v>
          </cell>
          <cell r="F11">
            <v>41</v>
          </cell>
          <cell r="J11">
            <v>165221</v>
          </cell>
          <cell r="K11">
            <v>3021</v>
          </cell>
          <cell r="L11"/>
          <cell r="M11"/>
          <cell r="N11">
            <v>18.899999999999999</v>
          </cell>
        </row>
        <row r="12">
          <cell r="A12" t="str">
            <v>Australia</v>
          </cell>
          <cell r="B12">
            <v>54763.2023879958</v>
          </cell>
          <cell r="C12">
            <v>0.93799999999999994</v>
          </cell>
          <cell r="D12">
            <v>3</v>
          </cell>
          <cell r="E12">
            <v>90.9</v>
          </cell>
          <cell r="F12">
            <v>52</v>
          </cell>
          <cell r="J12">
            <v>28740</v>
          </cell>
          <cell r="K12">
            <v>909</v>
          </cell>
          <cell r="L12"/>
          <cell r="M12"/>
          <cell r="N12">
            <v>5.6</v>
          </cell>
        </row>
        <row r="13">
          <cell r="A13" t="str">
            <v>Austria</v>
          </cell>
          <cell r="B13">
            <v>49700.761832545897</v>
          </cell>
          <cell r="C13">
            <v>0.91400000000000003</v>
          </cell>
          <cell r="D13">
            <v>106.14</v>
          </cell>
          <cell r="E13">
            <v>82.899999999999991</v>
          </cell>
          <cell r="F13">
            <v>98</v>
          </cell>
          <cell r="J13">
            <v>398096</v>
          </cell>
          <cell r="K13">
            <v>7288</v>
          </cell>
          <cell r="L13"/>
          <cell r="M13"/>
          <cell r="N13">
            <v>5.5</v>
          </cell>
        </row>
        <row r="14">
          <cell r="A14" t="str">
            <v>Azerbaijan</v>
          </cell>
          <cell r="B14">
            <v>4781.9462149339297</v>
          </cell>
          <cell r="C14">
            <v>0.754</v>
          </cell>
          <cell r="D14">
            <v>116.25</v>
          </cell>
          <cell r="E14">
            <v>27.5</v>
          </cell>
          <cell r="F14">
            <v>152</v>
          </cell>
          <cell r="J14">
            <v>228028</v>
          </cell>
          <cell r="K14">
            <v>3053</v>
          </cell>
          <cell r="L14"/>
          <cell r="M14"/>
          <cell r="N14">
            <v>6</v>
          </cell>
        </row>
        <row r="15">
          <cell r="A15" t="str">
            <v>Bahamas</v>
          </cell>
          <cell r="B15">
            <v>34863.742098479503</v>
          </cell>
          <cell r="C15">
            <v>0.80500000000000005</v>
          </cell>
          <cell r="D15">
            <v>27.75</v>
          </cell>
          <cell r="J15">
            <v>8075</v>
          </cell>
          <cell r="K15">
            <v>175</v>
          </cell>
          <cell r="L15"/>
          <cell r="M15"/>
          <cell r="N15">
            <v>10</v>
          </cell>
        </row>
        <row r="16">
          <cell r="A16" t="str">
            <v>Bahrain</v>
          </cell>
          <cell r="B16">
            <v>23503.9771266729</v>
          </cell>
          <cell r="C16">
            <v>0.83799999999999997</v>
          </cell>
          <cell r="D16">
            <v>1982.91</v>
          </cell>
          <cell r="E16">
            <v>25.5</v>
          </cell>
          <cell r="J16">
            <v>98573</v>
          </cell>
          <cell r="K16">
            <v>366</v>
          </cell>
          <cell r="L16"/>
          <cell r="M16"/>
          <cell r="N16">
            <v>3.8</v>
          </cell>
        </row>
        <row r="17">
          <cell r="A17" t="str">
            <v>Bangladesh</v>
          </cell>
          <cell r="B17">
            <v>1846.4163765605599</v>
          </cell>
          <cell r="C17">
            <v>0.61399999999999999</v>
          </cell>
          <cell r="D17">
            <v>1181</v>
          </cell>
          <cell r="E17">
            <v>58.8</v>
          </cell>
          <cell r="F17">
            <v>51</v>
          </cell>
          <cell r="J17">
            <v>529687</v>
          </cell>
          <cell r="K17">
            <v>7966</v>
          </cell>
          <cell r="L17"/>
          <cell r="M17"/>
          <cell r="N17">
            <v>4</v>
          </cell>
        </row>
        <row r="18">
          <cell r="A18" t="str">
            <v>Barbados</v>
          </cell>
          <cell r="B18">
            <v>18148.958510582699</v>
          </cell>
          <cell r="C18">
            <v>0.81299999999999994</v>
          </cell>
          <cell r="D18">
            <v>667.5</v>
          </cell>
          <cell r="E18"/>
          <cell r="F18">
            <v>36</v>
          </cell>
          <cell r="J18">
            <v>1156</v>
          </cell>
          <cell r="K18">
            <v>9</v>
          </cell>
          <cell r="L18"/>
          <cell r="M18"/>
          <cell r="N18">
            <v>10.5</v>
          </cell>
        </row>
        <row r="19">
          <cell r="A19" t="str">
            <v>Belarus</v>
          </cell>
          <cell r="B19">
            <v>6673.5312909978102</v>
          </cell>
          <cell r="C19">
            <v>0.81699999999999995</v>
          </cell>
          <cell r="D19">
            <v>45.59</v>
          </cell>
          <cell r="E19">
            <v>24.8</v>
          </cell>
          <cell r="J19">
            <v>230494</v>
          </cell>
          <cell r="K19">
            <v>1619</v>
          </cell>
          <cell r="L19"/>
          <cell r="M19"/>
          <cell r="N19">
            <v>1</v>
          </cell>
        </row>
        <row r="20">
          <cell r="A20" t="str">
            <v>Belgium</v>
          </cell>
          <cell r="B20">
            <v>46198.310320541103</v>
          </cell>
          <cell r="C20">
            <v>0.91900000000000004</v>
          </cell>
          <cell r="D20">
            <v>375.73</v>
          </cell>
          <cell r="E20">
            <v>76.399999999999991</v>
          </cell>
          <cell r="F20">
            <v>89</v>
          </cell>
          <cell r="J20">
            <v>681250</v>
          </cell>
          <cell r="K20">
            <v>20572</v>
          </cell>
          <cell r="L20"/>
          <cell r="M20"/>
          <cell r="N20">
            <v>7.3</v>
          </cell>
        </row>
        <row r="21">
          <cell r="A21" t="str">
            <v>Belize</v>
          </cell>
          <cell r="B21">
            <v>4815.1718521440798</v>
          </cell>
          <cell r="C21">
            <v>0.72</v>
          </cell>
          <cell r="D21">
            <v>17.79</v>
          </cell>
          <cell r="E21"/>
          <cell r="J21">
            <v>11642</v>
          </cell>
          <cell r="K21">
            <v>286</v>
          </cell>
          <cell r="L21"/>
          <cell r="M21"/>
          <cell r="N21">
            <v>10.1</v>
          </cell>
        </row>
        <row r="22">
          <cell r="A22" t="str">
            <v>Benin</v>
          </cell>
          <cell r="B22">
            <v>1220.49282500615</v>
          </cell>
          <cell r="C22">
            <v>0.52</v>
          </cell>
          <cell r="D22">
            <v>104.18</v>
          </cell>
          <cell r="E22">
            <v>50.9</v>
          </cell>
          <cell r="J22">
            <v>3557</v>
          </cell>
          <cell r="K22">
            <v>46</v>
          </cell>
          <cell r="L22"/>
          <cell r="M22"/>
          <cell r="N22">
            <v>1</v>
          </cell>
        </row>
        <row r="23">
          <cell r="A23" t="str">
            <v>Bhutan</v>
          </cell>
          <cell r="B23">
            <v>3360.6171938126899</v>
          </cell>
          <cell r="C23">
            <v>0.61699999999999999</v>
          </cell>
          <cell r="D23">
            <v>21.75</v>
          </cell>
          <cell r="E23">
            <v>53</v>
          </cell>
          <cell r="F23">
            <v>163</v>
          </cell>
          <cell r="J23">
            <v>850</v>
          </cell>
          <cell r="K23">
            <v>1</v>
          </cell>
          <cell r="L23"/>
          <cell r="M23"/>
          <cell r="N23">
            <v>3.2</v>
          </cell>
        </row>
        <row r="24">
          <cell r="A24" t="str">
            <v>Bolivia</v>
          </cell>
          <cell r="B24">
            <v>3552.0687602686899</v>
          </cell>
          <cell r="C24">
            <v>0.70299999999999996</v>
          </cell>
          <cell r="D24">
            <v>10.29</v>
          </cell>
          <cell r="E24">
            <v>48.4</v>
          </cell>
          <cell r="F24">
            <v>131</v>
          </cell>
          <cell r="J24">
            <v>191090</v>
          </cell>
          <cell r="K24">
            <v>9764</v>
          </cell>
          <cell r="L24"/>
          <cell r="M24"/>
          <cell r="N24">
            <v>4</v>
          </cell>
        </row>
        <row r="25">
          <cell r="A25" t="str">
            <v>Bosnia and Herzegovina</v>
          </cell>
          <cell r="B25">
            <v>6108.55803229306</v>
          </cell>
          <cell r="C25">
            <v>0.76900000000000002</v>
          </cell>
          <cell r="D25">
            <v>68.569999999999993</v>
          </cell>
          <cell r="E25">
            <v>48.6</v>
          </cell>
          <cell r="J25">
            <v>118717</v>
          </cell>
          <cell r="K25">
            <v>4536</v>
          </cell>
          <cell r="L25"/>
          <cell r="M25"/>
          <cell r="N25">
            <v>20.5</v>
          </cell>
        </row>
        <row r="26">
          <cell r="A26" t="str">
            <v>Botswana</v>
          </cell>
          <cell r="B26">
            <v>7961.3653038484799</v>
          </cell>
          <cell r="C26">
            <v>0.72799999999999998</v>
          </cell>
          <cell r="D26">
            <v>3.96</v>
          </cell>
          <cell r="E26">
            <v>78.099999999999994</v>
          </cell>
          <cell r="F26">
            <v>28</v>
          </cell>
          <cell r="J26">
            <v>18630</v>
          </cell>
          <cell r="K26">
            <v>88</v>
          </cell>
          <cell r="L26"/>
          <cell r="M26"/>
          <cell r="N26">
            <v>20</v>
          </cell>
        </row>
        <row r="27">
          <cell r="A27" t="str">
            <v>Brazil</v>
          </cell>
          <cell r="B27">
            <v>8755.2712081207992</v>
          </cell>
          <cell r="C27">
            <v>0.76100000000000001</v>
          </cell>
          <cell r="D27">
            <v>25</v>
          </cell>
          <cell r="E27">
            <v>68.600000000000009</v>
          </cell>
          <cell r="J27">
            <v>8639868</v>
          </cell>
          <cell r="K27">
            <v>212893</v>
          </cell>
          <cell r="L27"/>
          <cell r="M27"/>
          <cell r="N27">
            <v>11.8</v>
          </cell>
        </row>
        <row r="28">
          <cell r="A28" t="str">
            <v>Brunei</v>
          </cell>
          <cell r="B28">
            <v>31086.329196002898</v>
          </cell>
          <cell r="C28">
            <v>0.84499999999999997</v>
          </cell>
          <cell r="D28">
            <v>73.08</v>
          </cell>
          <cell r="E28"/>
          <cell r="J28">
            <v>174</v>
          </cell>
          <cell r="K28">
            <v>3</v>
          </cell>
          <cell r="L28"/>
          <cell r="M28"/>
          <cell r="N28">
            <v>6.9</v>
          </cell>
        </row>
        <row r="29">
          <cell r="A29" t="str">
            <v>Bulgaria</v>
          </cell>
          <cell r="B29">
            <v>9703.4878142733305</v>
          </cell>
          <cell r="C29">
            <v>0.81599999999999995</v>
          </cell>
          <cell r="D29">
            <v>62.62</v>
          </cell>
          <cell r="E29">
            <v>70.3</v>
          </cell>
          <cell r="F29">
            <v>159</v>
          </cell>
          <cell r="J29">
            <v>213409</v>
          </cell>
          <cell r="K29">
            <v>8651</v>
          </cell>
          <cell r="L29"/>
          <cell r="M29"/>
          <cell r="N29">
            <v>6.2</v>
          </cell>
        </row>
        <row r="30">
          <cell r="A30" t="str">
            <v>Burkina Faso</v>
          </cell>
          <cell r="B30">
            <v>786.89561358955405</v>
          </cell>
          <cell r="C30">
            <v>0.434</v>
          </cell>
          <cell r="D30">
            <v>74.77</v>
          </cell>
          <cell r="E30">
            <v>40.4</v>
          </cell>
          <cell r="J30">
            <v>9553</v>
          </cell>
          <cell r="K30">
            <v>106</v>
          </cell>
          <cell r="L30"/>
          <cell r="M30"/>
          <cell r="N30">
            <v>77</v>
          </cell>
        </row>
        <row r="31">
          <cell r="A31" t="str">
            <v>Burundi</v>
          </cell>
          <cell r="B31">
            <v>260.38156341093099</v>
          </cell>
          <cell r="C31">
            <v>0.42299999999999999</v>
          </cell>
          <cell r="D31">
            <v>403.21</v>
          </cell>
          <cell r="E31">
            <v>21.5</v>
          </cell>
          <cell r="J31">
            <v>1322</v>
          </cell>
          <cell r="K31">
            <v>2</v>
          </cell>
          <cell r="L31"/>
          <cell r="M31"/>
        </row>
        <row r="32">
          <cell r="A32" t="str">
            <v>Cambodia</v>
          </cell>
          <cell r="B32">
            <v>1643.6414513116299</v>
          </cell>
          <cell r="C32">
            <v>0.58099999999999996</v>
          </cell>
          <cell r="D32">
            <v>89.98</v>
          </cell>
          <cell r="E32">
            <v>35.299999999999997</v>
          </cell>
          <cell r="J32">
            <v>448</v>
          </cell>
          <cell r="K32">
            <v>0</v>
          </cell>
          <cell r="L32"/>
          <cell r="M32"/>
          <cell r="N32">
            <v>0.3</v>
          </cell>
        </row>
        <row r="33">
          <cell r="A33" t="str">
            <v>Cameroon</v>
          </cell>
          <cell r="B33">
            <v>1501.8082911532899</v>
          </cell>
          <cell r="C33">
            <v>0.56299999999999994</v>
          </cell>
          <cell r="D33">
            <v>52.24</v>
          </cell>
          <cell r="E33">
            <v>28.5</v>
          </cell>
          <cell r="J33">
            <v>28010</v>
          </cell>
          <cell r="K33">
            <v>455</v>
          </cell>
          <cell r="L33"/>
          <cell r="M33"/>
          <cell r="N33">
            <v>4.3</v>
          </cell>
        </row>
        <row r="34">
          <cell r="A34" t="str">
            <v>Canada</v>
          </cell>
          <cell r="B34">
            <v>46550.335507365002</v>
          </cell>
          <cell r="C34">
            <v>0.92200000000000004</v>
          </cell>
          <cell r="D34">
            <v>4</v>
          </cell>
          <cell r="E34">
            <v>92.2</v>
          </cell>
          <cell r="J34">
            <v>725495</v>
          </cell>
          <cell r="K34">
            <v>18462</v>
          </cell>
          <cell r="L34"/>
          <cell r="M34"/>
          <cell r="N34">
            <v>6.5</v>
          </cell>
        </row>
        <row r="35">
          <cell r="A35" t="str">
            <v>Cabo Verde</v>
          </cell>
          <cell r="B35">
            <v>3603.7825764847398</v>
          </cell>
          <cell r="C35">
            <v>0.66500000000000004</v>
          </cell>
          <cell r="D35">
            <v>136.49</v>
          </cell>
          <cell r="E35">
            <v>77.8</v>
          </cell>
          <cell r="J35">
            <v>13224</v>
          </cell>
          <cell r="K35">
            <v>121</v>
          </cell>
          <cell r="L35"/>
          <cell r="M35"/>
          <cell r="N35">
            <v>9</v>
          </cell>
        </row>
        <row r="36">
          <cell r="A36" t="str">
            <v>CAR</v>
          </cell>
          <cell r="B36">
            <v>467.90724640765899</v>
          </cell>
          <cell r="C36">
            <v>0.38100000000000001</v>
          </cell>
          <cell r="D36">
            <v>7.61</v>
          </cell>
          <cell r="E36">
            <v>13.200000000000001</v>
          </cell>
          <cell r="J36">
            <v>4974</v>
          </cell>
          <cell r="K36">
            <v>63</v>
          </cell>
          <cell r="L36"/>
          <cell r="M36"/>
          <cell r="N36">
            <v>6.9</v>
          </cell>
        </row>
        <row r="37">
          <cell r="A37" t="str">
            <v>Chad</v>
          </cell>
          <cell r="B37">
            <v>706.82583284397197</v>
          </cell>
          <cell r="C37">
            <v>0.40100000000000002</v>
          </cell>
          <cell r="D37">
            <v>11.96</v>
          </cell>
          <cell r="E37">
            <v>16.100000000000001</v>
          </cell>
          <cell r="J37">
            <v>3012</v>
          </cell>
          <cell r="K37">
            <v>114</v>
          </cell>
          <cell r="L37"/>
          <cell r="M37"/>
        </row>
        <row r="38">
          <cell r="A38" t="str">
            <v>Chile</v>
          </cell>
          <cell r="B38">
            <v>14896.4538665783</v>
          </cell>
          <cell r="C38">
            <v>0.84699999999999998</v>
          </cell>
          <cell r="D38">
            <v>22.98</v>
          </cell>
          <cell r="E38">
            <v>80.8</v>
          </cell>
          <cell r="J38">
            <v>680740</v>
          </cell>
          <cell r="K38">
            <v>17594</v>
          </cell>
          <cell r="L38"/>
          <cell r="M38"/>
          <cell r="N38">
            <v>7</v>
          </cell>
        </row>
        <row r="39">
          <cell r="A39" t="str">
            <v>China</v>
          </cell>
          <cell r="B39">
            <v>10003.555002564301</v>
          </cell>
          <cell r="C39">
            <v>0.75800000000000001</v>
          </cell>
          <cell r="D39">
            <v>146</v>
          </cell>
          <cell r="E39">
            <v>22.599999999999998</v>
          </cell>
          <cell r="J39">
            <v>88557</v>
          </cell>
          <cell r="K39">
            <v>4635</v>
          </cell>
          <cell r="L39"/>
          <cell r="M39"/>
          <cell r="N39">
            <v>3.9</v>
          </cell>
        </row>
        <row r="40">
          <cell r="A40" t="str">
            <v>Colombia</v>
          </cell>
          <cell r="B40">
            <v>6432.3875833954498</v>
          </cell>
          <cell r="C40">
            <v>0.76100000000000001</v>
          </cell>
          <cell r="D40">
            <v>41</v>
          </cell>
          <cell r="E40">
            <v>71.3</v>
          </cell>
          <cell r="F40">
            <v>97</v>
          </cell>
          <cell r="J40">
            <v>1956979</v>
          </cell>
          <cell r="K40">
            <v>49792</v>
          </cell>
          <cell r="L40"/>
          <cell r="M40"/>
          <cell r="N40">
            <v>10.5</v>
          </cell>
        </row>
        <row r="41">
          <cell r="A41" t="str">
            <v>Comoros</v>
          </cell>
          <cell r="B41">
            <v>1370.14916822284</v>
          </cell>
          <cell r="C41">
            <v>0.53800000000000003</v>
          </cell>
          <cell r="D41">
            <v>469.49</v>
          </cell>
          <cell r="E41">
            <v>31.5</v>
          </cell>
          <cell r="J41">
            <v>1933</v>
          </cell>
          <cell r="K41">
            <v>54</v>
          </cell>
          <cell r="L41"/>
          <cell r="M41"/>
          <cell r="N41">
            <v>6.5</v>
          </cell>
        </row>
        <row r="42">
          <cell r="A42" t="str">
            <v>Congo</v>
          </cell>
          <cell r="B42">
            <v>2304.1265077365401</v>
          </cell>
          <cell r="C42">
            <v>0.60799999999999998</v>
          </cell>
          <cell r="D42">
            <v>15.79</v>
          </cell>
          <cell r="E42">
            <v>31.099999999999998</v>
          </cell>
          <cell r="F42">
            <v>20</v>
          </cell>
          <cell r="J42">
            <v>7709</v>
          </cell>
          <cell r="K42">
            <v>114</v>
          </cell>
          <cell r="L42"/>
          <cell r="M42"/>
          <cell r="N42">
            <v>36</v>
          </cell>
        </row>
        <row r="43">
          <cell r="A43" t="str">
            <v>DRC</v>
          </cell>
          <cell r="B43">
            <v>545.21620531037502</v>
          </cell>
          <cell r="C43">
            <v>0.45900000000000002</v>
          </cell>
          <cell r="D43">
            <v>37.01</v>
          </cell>
          <cell r="E43">
            <v>11.299999999999999</v>
          </cell>
          <cell r="J43">
            <v>21302</v>
          </cell>
          <cell r="K43">
            <v>644</v>
          </cell>
          <cell r="L43"/>
          <cell r="M43"/>
        </row>
        <row r="44">
          <cell r="A44" t="str">
            <v>Costa Rica</v>
          </cell>
          <cell r="B44">
            <v>12238.3750542872</v>
          </cell>
          <cell r="C44">
            <v>0.79400000000000004</v>
          </cell>
          <cell r="D44">
            <v>98.98</v>
          </cell>
          <cell r="E44">
            <v>81.300000000000011</v>
          </cell>
          <cell r="F44">
            <v>304</v>
          </cell>
          <cell r="J44">
            <v>187712</v>
          </cell>
          <cell r="K44">
            <v>2492</v>
          </cell>
          <cell r="L44"/>
          <cell r="M44"/>
          <cell r="N44">
            <v>8.1</v>
          </cell>
        </row>
        <row r="45">
          <cell r="A45" t="str">
            <v>Ivory Coast</v>
          </cell>
          <cell r="B45">
            <v>2276.3403291841601</v>
          </cell>
          <cell r="C45">
            <v>0.51600000000000001</v>
          </cell>
          <cell r="D45">
            <v>79.97</v>
          </cell>
          <cell r="E45">
            <v>40.5</v>
          </cell>
          <cell r="J45">
            <v>25597</v>
          </cell>
          <cell r="K45">
            <v>142</v>
          </cell>
          <cell r="L45"/>
          <cell r="M45"/>
          <cell r="N45">
            <v>9.4</v>
          </cell>
        </row>
        <row r="46">
          <cell r="A46" t="str">
            <v>Croatia</v>
          </cell>
          <cell r="B46">
            <v>14627.294713512199</v>
          </cell>
          <cell r="C46">
            <v>0.83699999999999997</v>
          </cell>
          <cell r="D46">
            <v>72.3</v>
          </cell>
          <cell r="E46">
            <v>65.7</v>
          </cell>
          <cell r="F46">
            <v>49</v>
          </cell>
          <cell r="J46">
            <v>226550</v>
          </cell>
          <cell r="K46">
            <v>4738</v>
          </cell>
          <cell r="L46"/>
          <cell r="M46"/>
          <cell r="N46">
            <v>12.4</v>
          </cell>
        </row>
        <row r="47">
          <cell r="A47" t="str">
            <v>Cuba</v>
          </cell>
          <cell r="B47">
            <v>9295.9016358872195</v>
          </cell>
          <cell r="C47">
            <v>0.77800000000000002</v>
          </cell>
          <cell r="D47">
            <v>101.87</v>
          </cell>
          <cell r="E47">
            <v>28.4</v>
          </cell>
          <cell r="J47">
            <v>19122</v>
          </cell>
          <cell r="K47">
            <v>180</v>
          </cell>
          <cell r="L47"/>
          <cell r="M47"/>
          <cell r="N47">
            <v>2.2000000000000002</v>
          </cell>
        </row>
        <row r="48">
          <cell r="A48" t="str">
            <v>Cyprus</v>
          </cell>
          <cell r="B48">
            <v>28284.907631400602</v>
          </cell>
          <cell r="C48">
            <v>0.873</v>
          </cell>
          <cell r="D48">
            <v>148.56</v>
          </cell>
          <cell r="E48">
            <v>75.900000000000006</v>
          </cell>
          <cell r="F48">
            <v>41</v>
          </cell>
          <cell r="J48">
            <v>29472</v>
          </cell>
          <cell r="K48">
            <v>176</v>
          </cell>
          <cell r="L48"/>
          <cell r="M48"/>
          <cell r="N48">
            <v>11.8</v>
          </cell>
        </row>
        <row r="49">
          <cell r="A49" t="str">
            <v>Czechia</v>
          </cell>
          <cell r="B49">
            <v>23451.7357205427</v>
          </cell>
          <cell r="C49">
            <v>0.89100000000000001</v>
          </cell>
          <cell r="D49">
            <v>135.43</v>
          </cell>
          <cell r="E49">
            <v>76.900000000000006</v>
          </cell>
          <cell r="F49">
            <v>39</v>
          </cell>
          <cell r="J49">
            <v>909197</v>
          </cell>
          <cell r="K49">
            <v>14973</v>
          </cell>
          <cell r="L49"/>
          <cell r="M49"/>
          <cell r="N49">
            <v>2.8</v>
          </cell>
        </row>
        <row r="50">
          <cell r="A50" t="str">
            <v>Denmark</v>
          </cell>
          <cell r="B50">
            <v>60656.938516814</v>
          </cell>
          <cell r="C50">
            <v>0.93</v>
          </cell>
          <cell r="D50">
            <v>134.91</v>
          </cell>
          <cell r="E50">
            <v>92.2</v>
          </cell>
          <cell r="F50">
            <v>56</v>
          </cell>
          <cell r="J50">
            <v>191505</v>
          </cell>
          <cell r="K50">
            <v>1909</v>
          </cell>
          <cell r="L50"/>
          <cell r="M50"/>
          <cell r="N50">
            <v>5.8</v>
          </cell>
        </row>
        <row r="51">
          <cell r="A51" t="str">
            <v>Djibouti</v>
          </cell>
          <cell r="B51">
            <v>3252.3204085454399</v>
          </cell>
          <cell r="C51">
            <v>0.495</v>
          </cell>
          <cell r="D51">
            <v>46.89</v>
          </cell>
          <cell r="E51">
            <v>27.7</v>
          </cell>
          <cell r="J51">
            <v>5913</v>
          </cell>
          <cell r="K51">
            <v>61</v>
          </cell>
          <cell r="L51"/>
          <cell r="M51"/>
          <cell r="N51">
            <v>40</v>
          </cell>
        </row>
        <row r="52">
          <cell r="A52" t="str">
            <v>Dominica</v>
          </cell>
          <cell r="B52">
            <v>8110.5169340463399</v>
          </cell>
          <cell r="C52">
            <v>0.74199999999999999</v>
          </cell>
          <cell r="D52">
            <v>97.17</v>
          </cell>
          <cell r="J52">
            <v>113</v>
          </cell>
          <cell r="K52">
            <v>0</v>
          </cell>
          <cell r="L52"/>
          <cell r="M52"/>
          <cell r="N52">
            <v>23</v>
          </cell>
        </row>
        <row r="53">
          <cell r="A53" t="str">
            <v>Dominican Republic</v>
          </cell>
          <cell r="B53">
            <v>8282.1230868923194</v>
          </cell>
          <cell r="C53">
            <v>0.745</v>
          </cell>
          <cell r="D53">
            <v>216.36</v>
          </cell>
          <cell r="E53">
            <v>65.400000000000006</v>
          </cell>
          <cell r="J53">
            <v>198123</v>
          </cell>
          <cell r="K53">
            <v>2482</v>
          </cell>
          <cell r="L53"/>
          <cell r="M53"/>
          <cell r="N53">
            <v>5.5</v>
          </cell>
        </row>
        <row r="54">
          <cell r="A54" t="str">
            <v>Ecuador</v>
          </cell>
          <cell r="B54">
            <v>6183.8238248217303</v>
          </cell>
          <cell r="C54">
            <v>0.75800000000000001</v>
          </cell>
          <cell r="D54">
            <v>64</v>
          </cell>
          <cell r="E54">
            <v>63.3</v>
          </cell>
          <cell r="F54">
            <v>15</v>
          </cell>
          <cell r="J54">
            <v>234315</v>
          </cell>
          <cell r="K54">
            <v>14437</v>
          </cell>
          <cell r="L54"/>
          <cell r="M54"/>
          <cell r="N54">
            <v>4.5999999999999996</v>
          </cell>
        </row>
        <row r="55">
          <cell r="A55" t="str">
            <v>Egypt</v>
          </cell>
          <cell r="B55">
            <v>3161.3246843337502</v>
          </cell>
          <cell r="C55">
            <v>0.7</v>
          </cell>
          <cell r="D55">
            <v>101</v>
          </cell>
          <cell r="E55">
            <v>30.6</v>
          </cell>
          <cell r="J55">
            <v>158963</v>
          </cell>
          <cell r="K55">
            <v>8747</v>
          </cell>
          <cell r="L55"/>
          <cell r="M55"/>
          <cell r="N55">
            <v>11.9</v>
          </cell>
        </row>
        <row r="56">
          <cell r="A56" t="str">
            <v>El Salvador</v>
          </cell>
          <cell r="B56">
            <v>4187.2500311068898</v>
          </cell>
          <cell r="C56">
            <v>0.66700000000000004</v>
          </cell>
          <cell r="D56">
            <v>318.67</v>
          </cell>
          <cell r="E56">
            <v>61.5</v>
          </cell>
          <cell r="F56">
            <v>21</v>
          </cell>
          <cell r="J56">
            <v>51437</v>
          </cell>
          <cell r="K56">
            <v>1530</v>
          </cell>
          <cell r="L56"/>
          <cell r="M56"/>
          <cell r="N56">
            <v>7</v>
          </cell>
        </row>
        <row r="57">
          <cell r="A57" t="str">
            <v>Equatorial Guinea</v>
          </cell>
          <cell r="B57">
            <v>8130.4071776241199</v>
          </cell>
          <cell r="C57">
            <v>0.58799999999999997</v>
          </cell>
          <cell r="D57">
            <v>48.42</v>
          </cell>
          <cell r="E57">
            <v>19.2</v>
          </cell>
          <cell r="J57">
            <v>5365</v>
          </cell>
          <cell r="K57">
            <v>86</v>
          </cell>
          <cell r="L57"/>
          <cell r="M57"/>
          <cell r="N57">
            <v>8.6</v>
          </cell>
        </row>
        <row r="58">
          <cell r="A58" t="str">
            <v>Eritrea</v>
          </cell>
          <cell r="B58">
            <v>566.71167938987105</v>
          </cell>
          <cell r="C58">
            <v>0.434</v>
          </cell>
          <cell r="D58">
            <v>28.88</v>
          </cell>
          <cell r="E58">
            <v>23.700000000000003</v>
          </cell>
          <cell r="F58">
            <v>21</v>
          </cell>
          <cell r="J58">
            <v>1910</v>
          </cell>
          <cell r="K58">
            <v>6</v>
          </cell>
          <cell r="L58"/>
          <cell r="M58"/>
          <cell r="N58">
            <v>8.6</v>
          </cell>
        </row>
        <row r="59">
          <cell r="A59" t="str">
            <v>Estonia</v>
          </cell>
          <cell r="B59">
            <v>23740.163796304201</v>
          </cell>
          <cell r="C59">
            <v>0.88200000000000001</v>
          </cell>
          <cell r="D59">
            <v>29.22</v>
          </cell>
          <cell r="E59">
            <v>79</v>
          </cell>
          <cell r="J59">
            <v>38543</v>
          </cell>
          <cell r="K59">
            <v>354</v>
          </cell>
          <cell r="L59"/>
          <cell r="M59"/>
          <cell r="N59">
            <v>5.9</v>
          </cell>
        </row>
        <row r="60">
          <cell r="A60" t="str">
            <v>Ethiopia</v>
          </cell>
          <cell r="B60">
            <v>827.54433260203598</v>
          </cell>
          <cell r="C60">
            <v>0.47</v>
          </cell>
          <cell r="D60">
            <v>101.1</v>
          </cell>
          <cell r="E60">
            <v>34.4</v>
          </cell>
          <cell r="J60">
            <v>132034</v>
          </cell>
          <cell r="K60">
            <v>2044</v>
          </cell>
          <cell r="L60"/>
          <cell r="M60"/>
          <cell r="N60">
            <v>17.5</v>
          </cell>
        </row>
        <row r="61">
          <cell r="A61" t="str">
            <v>Fiji</v>
          </cell>
          <cell r="B61">
            <v>6185.1003384203304</v>
          </cell>
          <cell r="C61">
            <v>0.72399999999999998</v>
          </cell>
          <cell r="D61">
            <v>48.27</v>
          </cell>
          <cell r="E61">
            <v>58.5</v>
          </cell>
          <cell r="J61">
            <v>55</v>
          </cell>
          <cell r="K61">
            <v>2</v>
          </cell>
          <cell r="L61"/>
          <cell r="M61"/>
          <cell r="N61">
            <v>5.5</v>
          </cell>
        </row>
        <row r="62">
          <cell r="A62" t="str">
            <v>Finland</v>
          </cell>
          <cell r="B62">
            <v>48678.365212476201</v>
          </cell>
          <cell r="C62">
            <v>0.92500000000000004</v>
          </cell>
          <cell r="D62">
            <v>16.329999999999998</v>
          </cell>
          <cell r="E62">
            <v>92.5</v>
          </cell>
          <cell r="J62">
            <v>41166</v>
          </cell>
          <cell r="K62">
            <v>632</v>
          </cell>
          <cell r="L62"/>
          <cell r="M62"/>
          <cell r="N62">
            <v>8.6</v>
          </cell>
        </row>
        <row r="63">
          <cell r="A63" t="str">
            <v>France</v>
          </cell>
          <cell r="B63">
            <v>40318.752735601804</v>
          </cell>
          <cell r="C63">
            <v>0.89100000000000001</v>
          </cell>
          <cell r="D63">
            <v>123.38</v>
          </cell>
          <cell r="E63">
            <v>81.199999999999989</v>
          </cell>
          <cell r="F63">
            <v>100</v>
          </cell>
          <cell r="J63">
            <v>2965117</v>
          </cell>
          <cell r="K63">
            <v>71652</v>
          </cell>
          <cell r="L63"/>
          <cell r="M63"/>
          <cell r="N63">
            <v>9.5</v>
          </cell>
        </row>
        <row r="64">
          <cell r="A64" t="str">
            <v>Gabon</v>
          </cell>
          <cell r="B64">
            <v>7773.1989199763802</v>
          </cell>
          <cell r="C64">
            <v>0.70199999999999996</v>
          </cell>
          <cell r="D64">
            <v>7.72</v>
          </cell>
          <cell r="E64">
            <v>36.1</v>
          </cell>
          <cell r="J64">
            <v>10120</v>
          </cell>
          <cell r="K64">
            <v>66</v>
          </cell>
          <cell r="L64"/>
          <cell r="M64"/>
          <cell r="N64">
            <v>28</v>
          </cell>
        </row>
        <row r="65">
          <cell r="A65" t="str">
            <v>Gambia</v>
          </cell>
          <cell r="B65">
            <v>776.44449674262103</v>
          </cell>
          <cell r="C65">
            <v>0.46600000000000003</v>
          </cell>
          <cell r="D65">
            <v>208.43</v>
          </cell>
          <cell r="E65">
            <v>43.3</v>
          </cell>
          <cell r="J65">
            <v>3938</v>
          </cell>
          <cell r="K65">
            <v>128</v>
          </cell>
          <cell r="L65"/>
          <cell r="M65"/>
        </row>
        <row r="66">
          <cell r="A66" t="str">
            <v>Georgia</v>
          </cell>
          <cell r="B66">
            <v>4439.3239783445297</v>
          </cell>
          <cell r="C66">
            <v>0.78600000000000003</v>
          </cell>
          <cell r="D66">
            <v>53.51</v>
          </cell>
          <cell r="E66">
            <v>54.2</v>
          </cell>
          <cell r="F66">
            <v>21</v>
          </cell>
          <cell r="J66">
            <v>249934</v>
          </cell>
          <cell r="K66">
            <v>2998</v>
          </cell>
          <cell r="L66"/>
          <cell r="M66"/>
          <cell r="N66">
            <v>11.5</v>
          </cell>
        </row>
        <row r="67">
          <cell r="A67" t="str">
            <v>Germany</v>
          </cell>
          <cell r="B67">
            <v>46231.563365768103</v>
          </cell>
          <cell r="C67">
            <v>0.93899999999999995</v>
          </cell>
          <cell r="D67">
            <v>232.8</v>
          </cell>
          <cell r="E67">
            <v>86.8</v>
          </cell>
          <cell r="F67">
            <v>118</v>
          </cell>
          <cell r="J67">
            <v>2090195</v>
          </cell>
          <cell r="K67">
            <v>50463</v>
          </cell>
          <cell r="L67"/>
          <cell r="M67"/>
          <cell r="N67">
            <v>3.8</v>
          </cell>
        </row>
        <row r="68">
          <cell r="A68" t="str">
            <v>Ghana</v>
          </cell>
          <cell r="B68">
            <v>2202.6292074756502</v>
          </cell>
          <cell r="C68">
            <v>0.59599999999999997</v>
          </cell>
          <cell r="D68">
            <v>126.95</v>
          </cell>
          <cell r="E68">
            <v>66.3</v>
          </cell>
          <cell r="J68">
            <v>58431</v>
          </cell>
          <cell r="K68">
            <v>358</v>
          </cell>
          <cell r="L68"/>
          <cell r="M68"/>
          <cell r="N68">
            <v>11.9</v>
          </cell>
        </row>
        <row r="69">
          <cell r="A69" t="str">
            <v>Greece</v>
          </cell>
          <cell r="B69">
            <v>19604.4891246964</v>
          </cell>
          <cell r="C69">
            <v>0.872</v>
          </cell>
          <cell r="D69">
            <v>81.27</v>
          </cell>
          <cell r="E69">
            <v>74.3</v>
          </cell>
          <cell r="F69">
            <v>114</v>
          </cell>
          <cell r="J69">
            <v>149973</v>
          </cell>
          <cell r="K69">
            <v>5545</v>
          </cell>
          <cell r="L69"/>
          <cell r="M69"/>
          <cell r="N69">
            <v>22.3</v>
          </cell>
        </row>
        <row r="70">
          <cell r="A70" t="str">
            <v>Grenada</v>
          </cell>
          <cell r="B70">
            <v>10817.7327260744</v>
          </cell>
          <cell r="C70">
            <v>0.76300000000000001</v>
          </cell>
          <cell r="D70">
            <v>316.35000000000002</v>
          </cell>
          <cell r="E70"/>
          <cell r="J70">
            <v>139</v>
          </cell>
          <cell r="K70">
            <v>1</v>
          </cell>
          <cell r="L70"/>
          <cell r="M70"/>
          <cell r="N70">
            <v>24</v>
          </cell>
        </row>
        <row r="71">
          <cell r="A71" t="str">
            <v>Guatemala</v>
          </cell>
          <cell r="B71">
            <v>4363.1387934982104</v>
          </cell>
          <cell r="C71">
            <v>0.65100000000000002</v>
          </cell>
          <cell r="D71">
            <v>162.36000000000001</v>
          </cell>
          <cell r="E71">
            <v>52.599999999999994</v>
          </cell>
          <cell r="J71">
            <v>151324</v>
          </cell>
          <cell r="K71">
            <v>5389</v>
          </cell>
          <cell r="L71"/>
          <cell r="M71"/>
          <cell r="N71">
            <v>2.2999999999999998</v>
          </cell>
        </row>
        <row r="72">
          <cell r="A72" t="str">
            <v>Guinea</v>
          </cell>
          <cell r="B72">
            <v>967.36068416954697</v>
          </cell>
          <cell r="C72">
            <v>0.46600000000000003</v>
          </cell>
          <cell r="D72">
            <v>49.7</v>
          </cell>
          <cell r="E72">
            <v>31.400000000000002</v>
          </cell>
          <cell r="J72">
            <v>14207</v>
          </cell>
          <cell r="K72">
            <v>81</v>
          </cell>
          <cell r="L72"/>
          <cell r="M72"/>
        </row>
        <row r="73">
          <cell r="A73" t="str">
            <v>Guinea-Bissau</v>
          </cell>
          <cell r="B73">
            <v>688.35161528889898</v>
          </cell>
          <cell r="C73">
            <v>0.46100000000000002</v>
          </cell>
          <cell r="D73">
            <v>44.42</v>
          </cell>
          <cell r="E73">
            <v>26.299999999999997</v>
          </cell>
          <cell r="J73">
            <v>2510</v>
          </cell>
          <cell r="K73">
            <v>45</v>
          </cell>
          <cell r="L73"/>
          <cell r="M73"/>
          <cell r="N73">
            <v>2.8</v>
          </cell>
        </row>
        <row r="74">
          <cell r="A74" t="str">
            <v>Guyana</v>
          </cell>
          <cell r="B74">
            <v>6609.5872736507699</v>
          </cell>
          <cell r="C74">
            <v>0.67</v>
          </cell>
          <cell r="D74">
            <v>3.64</v>
          </cell>
          <cell r="E74">
            <v>61.5</v>
          </cell>
          <cell r="J74">
            <v>7015</v>
          </cell>
          <cell r="K74">
            <v>170</v>
          </cell>
          <cell r="L74"/>
          <cell r="M74"/>
          <cell r="N74">
            <v>11.1</v>
          </cell>
        </row>
        <row r="75">
          <cell r="A75" t="str">
            <v>Haiti</v>
          </cell>
          <cell r="B75">
            <v>714.83024698084898</v>
          </cell>
          <cell r="C75">
            <v>0.503</v>
          </cell>
          <cell r="D75">
            <v>421.32</v>
          </cell>
          <cell r="E75">
            <v>45.7</v>
          </cell>
          <cell r="J75">
            <v>10963</v>
          </cell>
          <cell r="K75">
            <v>240</v>
          </cell>
          <cell r="L75"/>
          <cell r="M75"/>
          <cell r="N75">
            <v>40.6</v>
          </cell>
        </row>
        <row r="76">
          <cell r="A76" t="str">
            <v>Honduras</v>
          </cell>
          <cell r="B76">
            <v>2574.9081022042101</v>
          </cell>
          <cell r="C76">
            <v>0.623</v>
          </cell>
          <cell r="D76">
            <v>81.41</v>
          </cell>
          <cell r="E76">
            <v>54.2</v>
          </cell>
          <cell r="F76">
            <v>58</v>
          </cell>
          <cell r="J76">
            <v>136068</v>
          </cell>
          <cell r="K76">
            <v>3406</v>
          </cell>
          <cell r="L76"/>
          <cell r="M76"/>
          <cell r="N76">
            <v>5.9</v>
          </cell>
        </row>
        <row r="77">
          <cell r="A77" t="str">
            <v>Hong Kong</v>
          </cell>
          <cell r="B77">
            <v>49180.094301945297</v>
          </cell>
          <cell r="C77">
            <v>0.93899999999999995</v>
          </cell>
          <cell r="D77">
            <v>6781.83</v>
          </cell>
          <cell r="E77">
            <v>60.199999999999996</v>
          </cell>
          <cell r="J77">
            <v>9798</v>
          </cell>
          <cell r="K77">
            <v>167</v>
          </cell>
          <cell r="L77"/>
          <cell r="M77"/>
          <cell r="N77">
            <v>3.1</v>
          </cell>
        </row>
        <row r="78">
          <cell r="A78" t="str">
            <v>Hungary</v>
          </cell>
          <cell r="B78">
            <v>16879.138985190399</v>
          </cell>
          <cell r="C78">
            <v>0.84499999999999997</v>
          </cell>
          <cell r="D78">
            <v>104.96</v>
          </cell>
          <cell r="E78">
            <v>66.3</v>
          </cell>
          <cell r="F78">
            <v>13</v>
          </cell>
          <cell r="J78">
            <v>354252</v>
          </cell>
          <cell r="K78">
            <v>11713</v>
          </cell>
          <cell r="L78"/>
          <cell r="M78"/>
          <cell r="N78">
            <v>4.4000000000000004</v>
          </cell>
        </row>
        <row r="79">
          <cell r="A79" t="str">
            <v>Iceland</v>
          </cell>
          <cell r="B79">
            <v>71344.613668847305</v>
          </cell>
          <cell r="C79">
            <v>0.93799999999999994</v>
          </cell>
          <cell r="D79">
            <v>3.56</v>
          </cell>
          <cell r="E79">
            <v>95.8</v>
          </cell>
          <cell r="J79">
            <v>5975</v>
          </cell>
          <cell r="K79">
            <v>29</v>
          </cell>
          <cell r="L79"/>
          <cell r="M79"/>
          <cell r="N79">
            <v>2.8</v>
          </cell>
        </row>
        <row r="80">
          <cell r="A80" t="str">
            <v>India</v>
          </cell>
          <cell r="B80">
            <v>2116.1773859896798</v>
          </cell>
          <cell r="C80">
            <v>0.64700000000000002</v>
          </cell>
          <cell r="D80">
            <v>41148</v>
          </cell>
          <cell r="E80">
            <v>69</v>
          </cell>
          <cell r="F80">
            <v>74</v>
          </cell>
          <cell r="J80">
            <v>10611719</v>
          </cell>
          <cell r="K80">
            <v>152927</v>
          </cell>
          <cell r="L80"/>
          <cell r="M80"/>
          <cell r="N80">
            <v>8.8000000000000007</v>
          </cell>
        </row>
        <row r="81">
          <cell r="A81" t="str">
            <v>Indonesia</v>
          </cell>
          <cell r="B81">
            <v>4135.5692743486798</v>
          </cell>
          <cell r="C81">
            <v>0.70699999999999996</v>
          </cell>
          <cell r="D81">
            <v>140.75</v>
          </cell>
          <cell r="E81">
            <v>64.800000000000011</v>
          </cell>
          <cell r="J81">
            <v>939948</v>
          </cell>
          <cell r="K81">
            <v>27203</v>
          </cell>
          <cell r="L81"/>
          <cell r="M81"/>
          <cell r="N81">
            <v>5.6</v>
          </cell>
        </row>
        <row r="82">
          <cell r="A82" t="str">
            <v>Iran</v>
          </cell>
          <cell r="B82">
            <v>7282.0059456427498</v>
          </cell>
          <cell r="C82">
            <v>0.79700000000000004</v>
          </cell>
          <cell r="D82">
            <v>51</v>
          </cell>
          <cell r="E82">
            <v>23.799999999999997</v>
          </cell>
          <cell r="F82">
            <v>37</v>
          </cell>
          <cell r="J82">
            <v>1348316</v>
          </cell>
          <cell r="K82">
            <v>57150</v>
          </cell>
          <cell r="L82"/>
          <cell r="M82"/>
          <cell r="N82">
            <v>12.4</v>
          </cell>
        </row>
        <row r="83">
          <cell r="A83" t="str">
            <v>Iraq</v>
          </cell>
          <cell r="B83">
            <v>5729.6773580271501</v>
          </cell>
          <cell r="C83">
            <v>0.68899999999999995</v>
          </cell>
          <cell r="D83">
            <v>89.68</v>
          </cell>
          <cell r="E83">
            <v>37.400000000000006</v>
          </cell>
          <cell r="F83">
            <v>20</v>
          </cell>
          <cell r="J83">
            <v>610598</v>
          </cell>
          <cell r="K83">
            <v>12977</v>
          </cell>
          <cell r="L83"/>
          <cell r="M83"/>
          <cell r="N83">
            <v>16</v>
          </cell>
        </row>
        <row r="84">
          <cell r="A84" t="str">
            <v>Ireland</v>
          </cell>
          <cell r="B84">
            <v>81636.578554892898</v>
          </cell>
          <cell r="C84">
            <v>0.94199999999999995</v>
          </cell>
          <cell r="D84">
            <v>70.03</v>
          </cell>
          <cell r="E84">
            <v>92.4</v>
          </cell>
          <cell r="F84">
            <v>146</v>
          </cell>
          <cell r="J84">
            <v>179324</v>
          </cell>
          <cell r="K84">
            <v>2768</v>
          </cell>
          <cell r="L84"/>
          <cell r="M84"/>
          <cell r="N84">
            <v>6.4</v>
          </cell>
        </row>
        <row r="85">
          <cell r="A85" t="str">
            <v>Israel</v>
          </cell>
          <cell r="B85">
            <v>46376.466510398699</v>
          </cell>
          <cell r="C85">
            <v>0.90600000000000003</v>
          </cell>
          <cell r="D85">
            <v>422</v>
          </cell>
          <cell r="E85">
            <v>78.600000000000009</v>
          </cell>
          <cell r="F85">
            <v>44</v>
          </cell>
          <cell r="J85">
            <v>575842</v>
          </cell>
          <cell r="K85">
            <v>4210</v>
          </cell>
          <cell r="L85"/>
          <cell r="M85"/>
          <cell r="N85">
            <v>4.3</v>
          </cell>
        </row>
        <row r="86">
          <cell r="A86" t="str">
            <v>Italy</v>
          </cell>
          <cell r="B86">
            <v>33089.573307680199</v>
          </cell>
          <cell r="C86">
            <v>0.88300000000000001</v>
          </cell>
          <cell r="D86">
            <v>199.97</v>
          </cell>
          <cell r="E86">
            <v>75.199999999999989</v>
          </cell>
          <cell r="F86">
            <v>83</v>
          </cell>
          <cell r="J86">
            <v>2414143</v>
          </cell>
          <cell r="K86">
            <v>83681</v>
          </cell>
          <cell r="L86"/>
          <cell r="M86"/>
          <cell r="N86">
            <v>11.1</v>
          </cell>
        </row>
        <row r="87">
          <cell r="A87" t="str">
            <v>Jamaica</v>
          </cell>
          <cell r="B87">
            <v>5369.4939903126797</v>
          </cell>
          <cell r="C87">
            <v>0.72599999999999998</v>
          </cell>
          <cell r="D87">
            <v>248.08</v>
          </cell>
          <cell r="E87">
            <v>69.599999999999994</v>
          </cell>
          <cell r="J87">
            <v>14487</v>
          </cell>
          <cell r="K87">
            <v>331</v>
          </cell>
          <cell r="L87"/>
          <cell r="M87"/>
          <cell r="N87">
            <v>10.4</v>
          </cell>
        </row>
        <row r="88">
          <cell r="A88" t="str">
            <v>Japan</v>
          </cell>
          <cell r="B88">
            <v>40063.4853523743</v>
          </cell>
          <cell r="C88">
            <v>0.91500000000000004</v>
          </cell>
          <cell r="D88" t="str">
            <v>333,38</v>
          </cell>
          <cell r="E88">
            <v>79.900000000000006</v>
          </cell>
          <cell r="J88">
            <v>339774</v>
          </cell>
          <cell r="K88">
            <v>4743</v>
          </cell>
          <cell r="L88"/>
          <cell r="M88"/>
          <cell r="N88">
            <v>2.9</v>
          </cell>
        </row>
        <row r="89">
          <cell r="A89" t="str">
            <v>Jordan</v>
          </cell>
          <cell r="B89">
            <v>4405.4805957702201</v>
          </cell>
          <cell r="C89">
            <v>0.72299999999999998</v>
          </cell>
          <cell r="D89">
            <v>122</v>
          </cell>
          <cell r="E89">
            <v>39.300000000000004</v>
          </cell>
          <cell r="F89">
            <v>48</v>
          </cell>
          <cell r="J89">
            <v>317405</v>
          </cell>
          <cell r="K89">
            <v>4198</v>
          </cell>
          <cell r="L89"/>
          <cell r="M89"/>
          <cell r="N89">
            <v>18.5</v>
          </cell>
        </row>
        <row r="90">
          <cell r="A90" t="str">
            <v>Kazakhstan</v>
          </cell>
          <cell r="B90">
            <v>9792.6259279935493</v>
          </cell>
          <cell r="C90">
            <v>0.81699999999999995</v>
          </cell>
          <cell r="D90">
            <v>6.69</v>
          </cell>
          <cell r="E90">
            <v>29.4</v>
          </cell>
          <cell r="J90">
            <v>171232</v>
          </cell>
          <cell r="K90">
            <v>2403</v>
          </cell>
          <cell r="L90"/>
          <cell r="M90"/>
          <cell r="N90">
            <v>5</v>
          </cell>
        </row>
        <row r="91">
          <cell r="A91" t="str">
            <v>Kenya</v>
          </cell>
          <cell r="B91">
            <v>1816.5237954751201</v>
          </cell>
          <cell r="C91">
            <v>0.57899999999999996</v>
          </cell>
          <cell r="D91">
            <v>81.75</v>
          </cell>
          <cell r="E91">
            <v>51.8</v>
          </cell>
          <cell r="J91">
            <v>99444</v>
          </cell>
          <cell r="K91">
            <v>1739</v>
          </cell>
          <cell r="L91"/>
          <cell r="M91"/>
          <cell r="N91">
            <v>40</v>
          </cell>
        </row>
        <row r="92">
          <cell r="A92" t="str">
            <v>Kiribati</v>
          </cell>
          <cell r="B92">
            <v>1656.94481484791</v>
          </cell>
          <cell r="C92">
            <v>0.623</v>
          </cell>
          <cell r="D92">
            <v>154.13</v>
          </cell>
          <cell r="J92">
            <v>0</v>
          </cell>
          <cell r="K92">
            <v>0</v>
          </cell>
          <cell r="L92"/>
          <cell r="M92"/>
          <cell r="N92">
            <v>30.6</v>
          </cell>
        </row>
        <row r="93">
          <cell r="A93" t="str">
            <v>Korea, Democratic People's Republic of</v>
          </cell>
          <cell r="B93">
            <v>639.556389910186</v>
          </cell>
          <cell r="C93">
            <v>766</v>
          </cell>
          <cell r="D93">
            <v>211.96</v>
          </cell>
          <cell r="E93">
            <v>10.8</v>
          </cell>
          <cell r="J93">
            <v>0</v>
          </cell>
          <cell r="K93">
            <v>0</v>
          </cell>
          <cell r="L93"/>
          <cell r="M93"/>
          <cell r="N93">
            <v>25.6</v>
          </cell>
        </row>
        <row r="94">
          <cell r="A94" t="str">
            <v>S. Korea</v>
          </cell>
          <cell r="B94">
            <v>32143.0850115414</v>
          </cell>
          <cell r="C94">
            <v>0.90600000000000003</v>
          </cell>
          <cell r="D94">
            <v>516.72</v>
          </cell>
          <cell r="E94">
            <v>80</v>
          </cell>
          <cell r="J94">
            <v>73518</v>
          </cell>
          <cell r="K94">
            <v>1316</v>
          </cell>
          <cell r="L94"/>
          <cell r="M94"/>
          <cell r="N94">
            <v>3.7</v>
          </cell>
        </row>
        <row r="95">
          <cell r="A95" t="str">
            <v>Kosovo</v>
          </cell>
          <cell r="B95">
            <v>4473.4270051583198</v>
          </cell>
          <cell r="C95">
            <v>0.74199999999999999</v>
          </cell>
          <cell r="D95">
            <v>164.59</v>
          </cell>
          <cell r="F95">
            <v>51</v>
          </cell>
          <cell r="J95">
            <v>56412</v>
          </cell>
          <cell r="K95">
            <v>1420</v>
          </cell>
          <cell r="L95"/>
          <cell r="M95"/>
        </row>
        <row r="96">
          <cell r="A96" t="str">
            <v>Kuwait</v>
          </cell>
          <cell r="B96">
            <v>31999.271891386001</v>
          </cell>
          <cell r="C96">
            <v>0.80800000000000005</v>
          </cell>
          <cell r="D96">
            <v>248.07</v>
          </cell>
          <cell r="E96">
            <v>39.300000000000004</v>
          </cell>
          <cell r="F96">
            <v>21</v>
          </cell>
          <cell r="J96">
            <v>159264</v>
          </cell>
          <cell r="K96">
            <v>951</v>
          </cell>
          <cell r="L96"/>
          <cell r="M96"/>
          <cell r="N96">
            <v>2.1</v>
          </cell>
        </row>
        <row r="97">
          <cell r="A97" t="str">
            <v>Kyrgyzstan</v>
          </cell>
          <cell r="B97">
            <v>1317.7707720430101</v>
          </cell>
          <cell r="C97">
            <v>0.67400000000000004</v>
          </cell>
          <cell r="D97">
            <v>31.56</v>
          </cell>
          <cell r="E97">
            <v>48.9</v>
          </cell>
          <cell r="J97">
            <v>83430</v>
          </cell>
          <cell r="K97">
            <v>1394</v>
          </cell>
          <cell r="L97"/>
          <cell r="M97"/>
          <cell r="N97">
            <v>7.4</v>
          </cell>
        </row>
        <row r="98">
          <cell r="A98" t="str">
            <v>Laos</v>
          </cell>
          <cell r="B98">
            <v>2625.38711055149</v>
          </cell>
          <cell r="C98">
            <v>0.60399999999999998</v>
          </cell>
          <cell r="D98">
            <v>27.42</v>
          </cell>
          <cell r="E98">
            <v>21.400000000000002</v>
          </cell>
          <cell r="J98">
            <v>41</v>
          </cell>
          <cell r="K98">
            <v>0</v>
          </cell>
          <cell r="L98"/>
          <cell r="M98"/>
          <cell r="N98">
            <v>1.5</v>
          </cell>
        </row>
        <row r="99">
          <cell r="A99" t="str">
            <v>Latvia</v>
          </cell>
          <cell r="B99">
            <v>17885.427444822599</v>
          </cell>
          <cell r="C99">
            <v>0.85399999999999998</v>
          </cell>
          <cell r="D99">
            <v>29.59</v>
          </cell>
          <cell r="E99">
            <v>74.900000000000006</v>
          </cell>
          <cell r="J99">
            <v>57808</v>
          </cell>
          <cell r="K99">
            <v>1057</v>
          </cell>
          <cell r="L99"/>
          <cell r="M99"/>
          <cell r="N99">
            <v>9</v>
          </cell>
        </row>
        <row r="100">
          <cell r="A100" t="str">
            <v>Lebanon</v>
          </cell>
          <cell r="B100">
            <v>7784.3168569297504</v>
          </cell>
          <cell r="C100">
            <v>0.73</v>
          </cell>
          <cell r="D100">
            <v>672.06</v>
          </cell>
          <cell r="E100">
            <v>43.6</v>
          </cell>
          <cell r="F100">
            <v>27</v>
          </cell>
          <cell r="J100">
            <v>264647</v>
          </cell>
          <cell r="K100">
            <v>2084</v>
          </cell>
          <cell r="L100"/>
          <cell r="M100"/>
        </row>
        <row r="101">
          <cell r="A101" t="str">
            <v>Lesotho</v>
          </cell>
          <cell r="B101">
            <v>1157.5360270639301</v>
          </cell>
          <cell r="C101">
            <v>0.51800000000000002</v>
          </cell>
          <cell r="D101">
            <v>74.55</v>
          </cell>
          <cell r="E101">
            <v>65.400000000000006</v>
          </cell>
          <cell r="J101">
            <v>7035</v>
          </cell>
          <cell r="K101">
            <v>103</v>
          </cell>
          <cell r="L101"/>
          <cell r="M101"/>
          <cell r="N101">
            <v>28.1</v>
          </cell>
        </row>
        <row r="102">
          <cell r="A102" t="str">
            <v>Liberia</v>
          </cell>
          <cell r="B102">
            <v>522.99916777623002</v>
          </cell>
          <cell r="C102">
            <v>0.46500000000000002</v>
          </cell>
          <cell r="D102">
            <v>46.12</v>
          </cell>
          <cell r="E102">
            <v>54.5</v>
          </cell>
          <cell r="J102">
            <v>1901</v>
          </cell>
          <cell r="K102">
            <v>84</v>
          </cell>
          <cell r="L102"/>
          <cell r="M102"/>
          <cell r="N102">
            <v>2.8</v>
          </cell>
        </row>
        <row r="103">
          <cell r="A103" t="str">
            <v>Libya</v>
          </cell>
          <cell r="B103">
            <v>4810.0823851312898</v>
          </cell>
          <cell r="C103">
            <v>0.70799999999999996</v>
          </cell>
          <cell r="D103">
            <v>3.66</v>
          </cell>
          <cell r="E103">
            <v>20.2</v>
          </cell>
          <cell r="F103">
            <v>305</v>
          </cell>
          <cell r="J103">
            <v>111124</v>
          </cell>
          <cell r="K103">
            <v>1716</v>
          </cell>
          <cell r="L103"/>
          <cell r="M103"/>
          <cell r="N103">
            <v>30</v>
          </cell>
        </row>
        <row r="104">
          <cell r="A104" t="str">
            <v>Liechtenstein</v>
          </cell>
          <cell r="B104">
            <v>178799.449955691</v>
          </cell>
          <cell r="C104">
            <v>0.91700000000000004</v>
          </cell>
          <cell r="D104">
            <v>239.88</v>
          </cell>
          <cell r="E104"/>
          <cell r="J104">
            <v>2405</v>
          </cell>
          <cell r="K104">
            <v>51</v>
          </cell>
          <cell r="L104"/>
          <cell r="M104"/>
          <cell r="N104">
            <v>2.4</v>
          </cell>
        </row>
        <row r="105">
          <cell r="A105" t="str">
            <v>Lithuania</v>
          </cell>
          <cell r="B105">
            <v>19795.215752154301</v>
          </cell>
          <cell r="C105">
            <v>0.86899999999999999</v>
          </cell>
          <cell r="D105">
            <v>42.78</v>
          </cell>
          <cell r="E105">
            <v>75</v>
          </cell>
          <cell r="F105">
            <v>115</v>
          </cell>
          <cell r="J105">
            <v>172545</v>
          </cell>
          <cell r="K105">
            <v>2554</v>
          </cell>
          <cell r="L105"/>
          <cell r="M105"/>
          <cell r="N105">
            <v>7</v>
          </cell>
        </row>
        <row r="106">
          <cell r="A106" t="str">
            <v>Luxembourg</v>
          </cell>
          <cell r="B106">
            <v>115480.86757021501</v>
          </cell>
          <cell r="C106">
            <v>0.90900000000000003</v>
          </cell>
          <cell r="D106">
            <v>237.39</v>
          </cell>
          <cell r="E106">
            <v>88.100000000000009</v>
          </cell>
          <cell r="J106">
            <v>49204</v>
          </cell>
          <cell r="K106">
            <v>562</v>
          </cell>
          <cell r="L106"/>
          <cell r="M106"/>
          <cell r="N106">
            <v>6.1</v>
          </cell>
        </row>
        <row r="107">
          <cell r="A107" t="str">
            <v>Macao</v>
          </cell>
          <cell r="B107">
            <v>84096.705445575906</v>
          </cell>
          <cell r="C107">
            <v>0.91400000000000003</v>
          </cell>
          <cell r="D107">
            <v>21158.05</v>
          </cell>
          <cell r="J107">
            <v>46</v>
          </cell>
          <cell r="K107">
            <v>0</v>
          </cell>
          <cell r="L107"/>
          <cell r="M107"/>
          <cell r="N107">
            <v>2</v>
          </cell>
        </row>
        <row r="108">
          <cell r="A108" t="str">
            <v>North Macedonia</v>
          </cell>
          <cell r="B108">
            <v>6093.1476904967603</v>
          </cell>
          <cell r="C108">
            <v>0.76</v>
          </cell>
          <cell r="D108">
            <v>80.78</v>
          </cell>
          <cell r="E108">
            <v>59.699999999999996</v>
          </cell>
          <cell r="J108">
            <v>89463</v>
          </cell>
          <cell r="K108">
            <v>2739</v>
          </cell>
          <cell r="L108"/>
          <cell r="M108"/>
          <cell r="N108">
            <v>23.4</v>
          </cell>
        </row>
        <row r="109">
          <cell r="A109" t="str">
            <v>Madagascar</v>
          </cell>
          <cell r="B109">
            <v>522.98951092679795</v>
          </cell>
          <cell r="C109">
            <v>0.52100000000000002</v>
          </cell>
          <cell r="D109">
            <v>43.75</v>
          </cell>
          <cell r="E109">
            <v>56.4</v>
          </cell>
          <cell r="J109">
            <v>18301</v>
          </cell>
          <cell r="K109">
            <v>273</v>
          </cell>
          <cell r="L109"/>
          <cell r="M109"/>
          <cell r="N109">
            <v>2.1</v>
          </cell>
        </row>
        <row r="110">
          <cell r="A110" t="str">
            <v>Malawi</v>
          </cell>
          <cell r="B110">
            <v>434.77249401426502</v>
          </cell>
          <cell r="C110">
            <v>0.48499999999999999</v>
          </cell>
          <cell r="D110">
            <v>148.24</v>
          </cell>
          <cell r="E110">
            <v>55</v>
          </cell>
          <cell r="J110">
            <v>14851</v>
          </cell>
          <cell r="K110">
            <v>353</v>
          </cell>
          <cell r="L110"/>
          <cell r="M110"/>
          <cell r="N110">
            <v>20.399999999999999</v>
          </cell>
        </row>
        <row r="111">
          <cell r="A111" t="str">
            <v>Malaysia</v>
          </cell>
          <cell r="B111">
            <v>11414.2936538307</v>
          </cell>
          <cell r="C111">
            <v>0.80400000000000005</v>
          </cell>
          <cell r="D111">
            <v>99</v>
          </cell>
          <cell r="E111">
            <v>71.599999999999994</v>
          </cell>
          <cell r="F111">
            <v>83</v>
          </cell>
          <cell r="J111">
            <v>169379</v>
          </cell>
          <cell r="K111">
            <v>642</v>
          </cell>
          <cell r="L111"/>
          <cell r="M111"/>
          <cell r="N111">
            <v>3.4</v>
          </cell>
        </row>
        <row r="112">
          <cell r="A112" t="str">
            <v>Maldives</v>
          </cell>
          <cell r="B112">
            <v>10626.4844404173</v>
          </cell>
          <cell r="C112">
            <v>0.71899999999999997</v>
          </cell>
          <cell r="D112">
            <v>1257.6300000000001</v>
          </cell>
          <cell r="E112"/>
          <cell r="J112">
            <v>14712</v>
          </cell>
          <cell r="K112">
            <v>49</v>
          </cell>
          <cell r="L112"/>
          <cell r="M112"/>
          <cell r="N112">
            <v>2.9</v>
          </cell>
        </row>
        <row r="113">
          <cell r="A113" t="str">
            <v>Mali</v>
          </cell>
          <cell r="B113">
            <v>886.79427127170504</v>
          </cell>
          <cell r="C113">
            <v>0.42699999999999999</v>
          </cell>
          <cell r="D113">
            <v>15.3</v>
          </cell>
          <cell r="E113">
            <v>49.2</v>
          </cell>
          <cell r="J113">
            <v>7897</v>
          </cell>
          <cell r="K113">
            <v>318</v>
          </cell>
          <cell r="L113"/>
          <cell r="M113"/>
          <cell r="N113">
            <v>8.1</v>
          </cell>
        </row>
        <row r="114">
          <cell r="A114" t="str">
            <v>Malta</v>
          </cell>
          <cell r="B114">
            <v>33752.370516335199</v>
          </cell>
          <cell r="C114">
            <v>0.88500000000000001</v>
          </cell>
          <cell r="D114">
            <v>1633.54</v>
          </cell>
          <cell r="E114">
            <v>79.5</v>
          </cell>
          <cell r="J114">
            <v>16129</v>
          </cell>
          <cell r="K114">
            <v>245</v>
          </cell>
          <cell r="L114"/>
          <cell r="M114"/>
          <cell r="N114">
            <v>4.4000000000000004</v>
          </cell>
        </row>
        <row r="115">
          <cell r="A115" t="str">
            <v>Marshall Islands</v>
          </cell>
          <cell r="B115">
            <v>4038.1702301372602</v>
          </cell>
          <cell r="C115">
            <v>0.69799999999999995</v>
          </cell>
          <cell r="D115">
            <v>308.83999999999997</v>
          </cell>
          <cell r="J115">
            <v>4</v>
          </cell>
          <cell r="K115">
            <v>0</v>
          </cell>
          <cell r="L115"/>
          <cell r="M115"/>
          <cell r="N115">
            <v>36</v>
          </cell>
        </row>
        <row r="116">
          <cell r="A116" t="str">
            <v>Mauritania</v>
          </cell>
          <cell r="B116">
            <v>1677.91772830989</v>
          </cell>
          <cell r="C116">
            <v>0.52700000000000002</v>
          </cell>
          <cell r="D116">
            <v>3.87</v>
          </cell>
          <cell r="E116">
            <v>39.200000000000003</v>
          </cell>
          <cell r="J116">
            <v>16212</v>
          </cell>
          <cell r="K116">
            <v>407</v>
          </cell>
          <cell r="L116"/>
          <cell r="M116"/>
          <cell r="N116">
            <v>11.7</v>
          </cell>
        </row>
        <row r="117">
          <cell r="A117" t="str">
            <v>Mauritius</v>
          </cell>
          <cell r="B117">
            <v>11168.618800149799</v>
          </cell>
          <cell r="C117">
            <v>0.79600000000000004</v>
          </cell>
          <cell r="D117">
            <v>620.38</v>
          </cell>
          <cell r="E117">
            <v>82.2</v>
          </cell>
          <cell r="J117">
            <v>556</v>
          </cell>
          <cell r="K117">
            <v>10</v>
          </cell>
          <cell r="L117"/>
          <cell r="M117"/>
          <cell r="N117">
            <v>6.9</v>
          </cell>
        </row>
        <row r="118">
          <cell r="A118" t="str">
            <v>Mexico</v>
          </cell>
          <cell r="B118">
            <v>9848.6043530112802</v>
          </cell>
          <cell r="C118">
            <v>0.76700000000000002</v>
          </cell>
          <cell r="D118">
            <v>64.349999999999994</v>
          </cell>
          <cell r="E118">
            <v>60.9</v>
          </cell>
          <cell r="F118">
            <v>70</v>
          </cell>
          <cell r="J118">
            <v>1668396</v>
          </cell>
          <cell r="K118">
            <v>144371</v>
          </cell>
          <cell r="L118"/>
          <cell r="M118"/>
          <cell r="N118">
            <v>3.6</v>
          </cell>
        </row>
        <row r="119">
          <cell r="A119" t="str">
            <v>Micronesia, Federated States of</v>
          </cell>
          <cell r="B119">
            <v>3640.4190836005801</v>
          </cell>
          <cell r="C119">
            <v>0.61399999999999999</v>
          </cell>
          <cell r="D119">
            <v>150.63999999999999</v>
          </cell>
          <cell r="J119">
            <v>1</v>
          </cell>
          <cell r="K119">
            <v>0</v>
          </cell>
          <cell r="L119"/>
          <cell r="M119"/>
          <cell r="N119">
            <v>16.2</v>
          </cell>
        </row>
        <row r="120">
          <cell r="A120" t="str">
            <v>Moldova</v>
          </cell>
          <cell r="B120">
            <v>2956.8832437587298</v>
          </cell>
          <cell r="C120">
            <v>0.71099999999999997</v>
          </cell>
          <cell r="D120">
            <v>79.239999999999995</v>
          </cell>
          <cell r="E120">
            <v>57.5</v>
          </cell>
          <cell r="J120">
            <v>154118</v>
          </cell>
          <cell r="K120">
            <v>3315</v>
          </cell>
          <cell r="L120"/>
          <cell r="M120"/>
          <cell r="N120">
            <v>4.0999999999999996</v>
          </cell>
        </row>
        <row r="121">
          <cell r="A121" t="str">
            <v>Monaco</v>
          </cell>
          <cell r="B121">
            <v>190532.46995215199</v>
          </cell>
          <cell r="C121"/>
          <cell r="D121">
            <v>18960.400000000001</v>
          </cell>
          <cell r="J121">
            <v>1262</v>
          </cell>
          <cell r="K121">
            <v>9</v>
          </cell>
          <cell r="L121"/>
          <cell r="M121"/>
          <cell r="N121">
            <v>2</v>
          </cell>
        </row>
        <row r="122">
          <cell r="A122" t="str">
            <v>Mongolia</v>
          </cell>
          <cell r="B122">
            <v>4295.2350287909803</v>
          </cell>
          <cell r="C122">
            <v>0.73499999999999999</v>
          </cell>
          <cell r="D122">
            <v>2.0699999999999998</v>
          </cell>
          <cell r="E122">
            <v>65</v>
          </cell>
          <cell r="F122">
            <v>21</v>
          </cell>
          <cell r="J122">
            <v>1568</v>
          </cell>
          <cell r="K122">
            <v>2</v>
          </cell>
          <cell r="L122"/>
          <cell r="M122"/>
          <cell r="N122">
            <v>7.3</v>
          </cell>
        </row>
        <row r="123">
          <cell r="A123" t="str">
            <v>Montenegro</v>
          </cell>
          <cell r="B123">
            <v>8825.3445144051893</v>
          </cell>
          <cell r="C123">
            <v>0.81599999999999995</v>
          </cell>
          <cell r="D123">
            <v>45.05</v>
          </cell>
          <cell r="E123">
            <v>56.5</v>
          </cell>
          <cell r="J123">
            <v>56579</v>
          </cell>
          <cell r="K123">
            <v>758</v>
          </cell>
          <cell r="L123"/>
          <cell r="M123"/>
          <cell r="N123">
            <v>16.100000000000001</v>
          </cell>
        </row>
        <row r="124">
          <cell r="A124" t="str">
            <v>Morocco</v>
          </cell>
          <cell r="B124">
            <v>3282.0075972423201</v>
          </cell>
          <cell r="C124">
            <v>0.67600000000000005</v>
          </cell>
          <cell r="D124">
            <v>81</v>
          </cell>
          <cell r="E124">
            <v>51</v>
          </cell>
          <cell r="F124">
            <v>83</v>
          </cell>
          <cell r="J124">
            <v>462542</v>
          </cell>
          <cell r="K124">
            <v>8043</v>
          </cell>
          <cell r="L124"/>
          <cell r="M124"/>
          <cell r="N124">
            <v>10</v>
          </cell>
        </row>
        <row r="125">
          <cell r="A125" t="str">
            <v>Mozambique</v>
          </cell>
          <cell r="B125">
            <v>503.74520897530198</v>
          </cell>
          <cell r="C125">
            <v>0.44600000000000001</v>
          </cell>
          <cell r="D125">
            <v>35.74</v>
          </cell>
          <cell r="E125">
            <v>36.5</v>
          </cell>
          <cell r="J125">
            <v>29396</v>
          </cell>
          <cell r="K125">
            <v>271</v>
          </cell>
          <cell r="L125"/>
          <cell r="M125"/>
          <cell r="N125">
            <v>24.5</v>
          </cell>
        </row>
        <row r="126">
          <cell r="A126" t="str">
            <v>Myanmar</v>
          </cell>
          <cell r="B126">
            <v>1420.74081277651</v>
          </cell>
          <cell r="C126">
            <v>0.58399999999999996</v>
          </cell>
          <cell r="D126">
            <v>80.319999999999993</v>
          </cell>
          <cell r="E126">
            <v>35.5</v>
          </cell>
          <cell r="J126">
            <v>135721</v>
          </cell>
          <cell r="K126">
            <v>3013</v>
          </cell>
          <cell r="L126"/>
          <cell r="M126"/>
          <cell r="N126">
            <v>4</v>
          </cell>
        </row>
        <row r="127">
          <cell r="A127" t="str">
            <v>Namibia</v>
          </cell>
          <cell r="B127">
            <v>4957.3585773500599</v>
          </cell>
          <cell r="C127">
            <v>0.64500000000000002</v>
          </cell>
          <cell r="D127">
            <v>2.93</v>
          </cell>
          <cell r="E127">
            <v>64.3</v>
          </cell>
          <cell r="F127">
            <v>38</v>
          </cell>
          <cell r="J127">
            <v>31253</v>
          </cell>
          <cell r="K127">
            <v>310</v>
          </cell>
          <cell r="L127"/>
          <cell r="M127"/>
          <cell r="N127">
            <v>34</v>
          </cell>
        </row>
        <row r="128">
          <cell r="A128" t="str">
            <v>Nauru</v>
          </cell>
          <cell r="B128">
            <v>12350.926128171899</v>
          </cell>
          <cell r="C128"/>
          <cell r="D128">
            <v>533.33000000000004</v>
          </cell>
          <cell r="J128">
            <v>0</v>
          </cell>
          <cell r="K128">
            <v>0</v>
          </cell>
          <cell r="L128"/>
          <cell r="M128"/>
          <cell r="N128">
            <v>23</v>
          </cell>
        </row>
        <row r="129">
          <cell r="A129" t="str">
            <v>Nepal</v>
          </cell>
          <cell r="B129">
            <v>1073.62180058699</v>
          </cell>
          <cell r="C129">
            <v>0.57899999999999996</v>
          </cell>
          <cell r="D129">
            <v>200.72</v>
          </cell>
          <cell r="E129">
            <v>52.800000000000004</v>
          </cell>
          <cell r="F129">
            <v>120</v>
          </cell>
          <cell r="J129">
            <v>268310</v>
          </cell>
          <cell r="K129">
            <v>1979</v>
          </cell>
          <cell r="L129"/>
          <cell r="M129"/>
          <cell r="N129">
            <v>3</v>
          </cell>
        </row>
        <row r="130">
          <cell r="A130" t="str">
            <v>Netherlands</v>
          </cell>
          <cell r="B130">
            <v>53052.814311237998</v>
          </cell>
          <cell r="C130">
            <v>0.93300000000000005</v>
          </cell>
          <cell r="D130">
            <v>423</v>
          </cell>
          <cell r="E130">
            <v>90.1</v>
          </cell>
          <cell r="F130">
            <v>56</v>
          </cell>
          <cell r="J130">
            <v>927110</v>
          </cell>
          <cell r="K130">
            <v>13337</v>
          </cell>
          <cell r="L130"/>
          <cell r="M130"/>
          <cell r="N130">
            <v>4.8</v>
          </cell>
        </row>
        <row r="131">
          <cell r="A131" t="str">
            <v>New Zealand</v>
          </cell>
          <cell r="B131">
            <v>43229.343479215197</v>
          </cell>
          <cell r="C131">
            <v>0.92100000000000004</v>
          </cell>
          <cell r="D131">
            <v>19</v>
          </cell>
          <cell r="E131">
            <v>92.6</v>
          </cell>
          <cell r="F131">
            <v>49</v>
          </cell>
          <cell r="J131">
            <v>2267</v>
          </cell>
          <cell r="K131">
            <v>25</v>
          </cell>
          <cell r="L131"/>
          <cell r="M131"/>
          <cell r="N131">
            <v>4.9000000000000004</v>
          </cell>
        </row>
        <row r="132">
          <cell r="A132" t="str">
            <v>Nicaragua</v>
          </cell>
          <cell r="B132">
            <v>1912.8991623303</v>
          </cell>
          <cell r="C132">
            <v>0.65100000000000002</v>
          </cell>
          <cell r="D132">
            <v>52.66</v>
          </cell>
          <cell r="E132">
            <v>35.5</v>
          </cell>
          <cell r="J132">
            <v>6204</v>
          </cell>
          <cell r="K132">
            <v>168</v>
          </cell>
          <cell r="L132"/>
          <cell r="M132"/>
          <cell r="N132">
            <v>6.5</v>
          </cell>
        </row>
        <row r="133">
          <cell r="A133" t="str">
            <v>Niger</v>
          </cell>
          <cell r="B133">
            <v>554.57994254998403</v>
          </cell>
          <cell r="C133">
            <v>0.377</v>
          </cell>
          <cell r="D133">
            <v>18.809999999999999</v>
          </cell>
          <cell r="E133">
            <v>32.9</v>
          </cell>
          <cell r="J133">
            <v>4249</v>
          </cell>
          <cell r="K133">
            <v>147</v>
          </cell>
          <cell r="L133"/>
          <cell r="M133"/>
          <cell r="N133">
            <v>2.6</v>
          </cell>
        </row>
        <row r="134">
          <cell r="A134" t="str">
            <v>Nigeria</v>
          </cell>
          <cell r="B134">
            <v>2361.2069666529601</v>
          </cell>
          <cell r="C134">
            <v>0.53400000000000003</v>
          </cell>
          <cell r="D134">
            <v>217.55</v>
          </cell>
          <cell r="E134">
            <v>41.2</v>
          </cell>
          <cell r="J134">
            <v>114691</v>
          </cell>
          <cell r="K134">
            <v>1478</v>
          </cell>
          <cell r="L134"/>
          <cell r="M134"/>
          <cell r="N134">
            <v>13.4</v>
          </cell>
        </row>
        <row r="135">
          <cell r="A135" t="str">
            <v>Norway</v>
          </cell>
          <cell r="B135">
            <v>74985.515256561601</v>
          </cell>
          <cell r="C135">
            <v>0.95399999999999996</v>
          </cell>
          <cell r="D135">
            <v>16.579999999999998</v>
          </cell>
          <cell r="E135">
            <v>98.699999999999989</v>
          </cell>
          <cell r="J135">
            <v>59887</v>
          </cell>
          <cell r="K135">
            <v>544</v>
          </cell>
          <cell r="L135"/>
          <cell r="M135"/>
          <cell r="N135">
            <v>4</v>
          </cell>
        </row>
        <row r="136">
          <cell r="A136" t="str">
            <v>Oman</v>
          </cell>
          <cell r="B136">
            <v>15343.062004275</v>
          </cell>
          <cell r="C136">
            <v>0.83399999999999996</v>
          </cell>
          <cell r="D136">
            <v>15.01</v>
          </cell>
          <cell r="E136">
            <v>30.6</v>
          </cell>
          <cell r="J136">
            <v>132317</v>
          </cell>
          <cell r="K136">
            <v>1517</v>
          </cell>
          <cell r="L136"/>
          <cell r="M136"/>
        </row>
        <row r="137">
          <cell r="A137" t="str">
            <v>Pakistan</v>
          </cell>
          <cell r="B137">
            <v>1186.6920804635599</v>
          </cell>
          <cell r="C137">
            <v>0.56000000000000005</v>
          </cell>
          <cell r="D137">
            <v>277</v>
          </cell>
          <cell r="E137">
            <v>42.5</v>
          </cell>
          <cell r="F137">
            <v>46</v>
          </cell>
          <cell r="J137">
            <v>524783</v>
          </cell>
          <cell r="K137">
            <v>11157</v>
          </cell>
          <cell r="L137"/>
          <cell r="M137"/>
          <cell r="N137">
            <v>6</v>
          </cell>
        </row>
        <row r="138">
          <cell r="A138" t="str">
            <v>Palau</v>
          </cell>
          <cell r="B138">
            <v>15572.4903376277</v>
          </cell>
          <cell r="C138">
            <v>0.81399999999999995</v>
          </cell>
          <cell r="D138">
            <v>40.32</v>
          </cell>
          <cell r="E138"/>
          <cell r="J138">
            <v>0</v>
          </cell>
          <cell r="K138">
            <v>0</v>
          </cell>
          <cell r="L138"/>
          <cell r="M138"/>
          <cell r="N138">
            <v>1.7</v>
          </cell>
        </row>
        <row r="139">
          <cell r="A139" t="str">
            <v>Palestine</v>
          </cell>
          <cell r="B139">
            <v>3424.4653131034902</v>
          </cell>
          <cell r="C139">
            <v>0.69</v>
          </cell>
          <cell r="D139">
            <v>826.69</v>
          </cell>
          <cell r="E139">
            <v>38.9</v>
          </cell>
          <cell r="J139">
            <v>153590</v>
          </cell>
          <cell r="K139">
            <v>1757</v>
          </cell>
          <cell r="L139"/>
          <cell r="M139"/>
        </row>
        <row r="140">
          <cell r="A140" t="str">
            <v>Panama</v>
          </cell>
          <cell r="B140">
            <v>15727.970386716899</v>
          </cell>
          <cell r="C140">
            <v>0.79500000000000004</v>
          </cell>
          <cell r="D140">
            <v>56.07</v>
          </cell>
          <cell r="E140">
            <v>70.5</v>
          </cell>
          <cell r="F140">
            <v>67</v>
          </cell>
          <cell r="J140">
            <v>303777</v>
          </cell>
          <cell r="K140">
            <v>4912</v>
          </cell>
          <cell r="L140"/>
          <cell r="M140"/>
          <cell r="N140">
            <v>5.5</v>
          </cell>
        </row>
        <row r="141">
          <cell r="A141" t="str">
            <v>Papua New Guinea</v>
          </cell>
          <cell r="B141">
            <v>2845.1906361258998</v>
          </cell>
          <cell r="C141">
            <v>0.54300000000000004</v>
          </cell>
          <cell r="D141">
            <v>19.3</v>
          </cell>
          <cell r="E141">
            <v>60.300000000000004</v>
          </cell>
          <cell r="F141">
            <v>14</v>
          </cell>
          <cell r="J141">
            <v>835</v>
          </cell>
          <cell r="K141">
            <v>9</v>
          </cell>
          <cell r="L141"/>
          <cell r="M141"/>
          <cell r="N141">
            <v>2.5</v>
          </cell>
        </row>
        <row r="142">
          <cell r="A142" t="str">
            <v>Paraguay</v>
          </cell>
          <cell r="B142">
            <v>5406.4834160630098</v>
          </cell>
          <cell r="C142">
            <v>0.72399999999999998</v>
          </cell>
          <cell r="D142">
            <v>17.100000000000001</v>
          </cell>
          <cell r="E142">
            <v>62.400000000000006</v>
          </cell>
          <cell r="F142">
            <v>44</v>
          </cell>
          <cell r="J142">
            <v>124447</v>
          </cell>
          <cell r="K142">
            <v>2556</v>
          </cell>
          <cell r="L142"/>
          <cell r="M142"/>
          <cell r="N142">
            <v>6.5</v>
          </cell>
        </row>
        <row r="143">
          <cell r="A143" t="str">
            <v>Peru</v>
          </cell>
          <cell r="B143">
            <v>6977.7678203101204</v>
          </cell>
          <cell r="C143">
            <v>0.75900000000000001</v>
          </cell>
          <cell r="D143">
            <v>25.02</v>
          </cell>
          <cell r="E143">
            <v>66</v>
          </cell>
          <cell r="F143">
            <v>106</v>
          </cell>
          <cell r="J143">
            <v>1078675</v>
          </cell>
          <cell r="K143">
            <v>39157</v>
          </cell>
          <cell r="L143"/>
          <cell r="M143"/>
          <cell r="N143">
            <v>6.7</v>
          </cell>
        </row>
        <row r="144">
          <cell r="A144" t="str">
            <v>Philippines</v>
          </cell>
          <cell r="B144">
            <v>3323.7670062920602</v>
          </cell>
          <cell r="C144">
            <v>0.71199999999999997</v>
          </cell>
          <cell r="D144">
            <v>366</v>
          </cell>
          <cell r="E144">
            <v>66.399999999999991</v>
          </cell>
          <cell r="J144">
            <v>505934</v>
          </cell>
          <cell r="K144">
            <v>10116</v>
          </cell>
          <cell r="L144"/>
          <cell r="M144"/>
          <cell r="N144">
            <v>5.7</v>
          </cell>
        </row>
        <row r="145">
          <cell r="A145" t="str">
            <v>Poland</v>
          </cell>
          <cell r="B145">
            <v>15727.0306059784</v>
          </cell>
          <cell r="C145">
            <v>0.872</v>
          </cell>
          <cell r="D145">
            <v>122.76</v>
          </cell>
          <cell r="E145">
            <v>66.2</v>
          </cell>
          <cell r="F145">
            <v>49</v>
          </cell>
          <cell r="J145">
            <v>1450603</v>
          </cell>
          <cell r="K145">
            <v>34561</v>
          </cell>
          <cell r="L145"/>
          <cell r="M145"/>
          <cell r="N145">
            <v>4.8</v>
          </cell>
        </row>
        <row r="146">
          <cell r="A146" t="str">
            <v>Portugal</v>
          </cell>
          <cell r="B146">
            <v>23350.353854372799</v>
          </cell>
          <cell r="C146">
            <v>0.85</v>
          </cell>
          <cell r="D146">
            <v>111.59</v>
          </cell>
          <cell r="E146">
            <v>80.3</v>
          </cell>
          <cell r="F146">
            <v>45</v>
          </cell>
          <cell r="J146">
            <v>581605</v>
          </cell>
          <cell r="K146">
            <v>9686</v>
          </cell>
          <cell r="L146"/>
          <cell r="M146"/>
          <cell r="N146">
            <v>9.6999999999999993</v>
          </cell>
        </row>
        <row r="147">
          <cell r="A147" t="str">
            <v>Qatar</v>
          </cell>
          <cell r="B147">
            <v>64781.733197416797</v>
          </cell>
          <cell r="C147">
            <v>0.84799999999999998</v>
          </cell>
          <cell r="D147">
            <v>236.84</v>
          </cell>
          <cell r="E147">
            <v>31.9</v>
          </cell>
          <cell r="J147">
            <v>148000</v>
          </cell>
          <cell r="K147">
            <v>248</v>
          </cell>
          <cell r="L147"/>
          <cell r="M147"/>
          <cell r="N147">
            <v>0.6</v>
          </cell>
        </row>
        <row r="148">
          <cell r="A148" t="str">
            <v>Romania</v>
          </cell>
          <cell r="B148">
            <v>12914.107396409399</v>
          </cell>
          <cell r="C148">
            <v>0.81599999999999995</v>
          </cell>
          <cell r="D148">
            <v>81.400000000000006</v>
          </cell>
          <cell r="E148">
            <v>64.900000000000006</v>
          </cell>
          <cell r="F148">
            <v>48</v>
          </cell>
          <cell r="J148">
            <v>700898</v>
          </cell>
          <cell r="K148">
            <v>17554</v>
          </cell>
          <cell r="L148"/>
          <cell r="M148"/>
          <cell r="N148">
            <v>5.3</v>
          </cell>
        </row>
        <row r="149">
          <cell r="A149" t="str">
            <v>Russia</v>
          </cell>
          <cell r="B149">
            <v>11605.5663888626</v>
          </cell>
          <cell r="C149">
            <v>0.82399999999999995</v>
          </cell>
          <cell r="D149">
            <v>8.58</v>
          </cell>
          <cell r="E149">
            <v>31.099999999999998</v>
          </cell>
          <cell r="F149">
            <v>33</v>
          </cell>
          <cell r="J149">
            <v>3633952</v>
          </cell>
          <cell r="K149">
            <v>67832</v>
          </cell>
          <cell r="L149"/>
          <cell r="M149"/>
          <cell r="N149">
            <v>5.5</v>
          </cell>
        </row>
        <row r="150">
          <cell r="A150" t="str">
            <v>Rwanda</v>
          </cell>
          <cell r="B150">
            <v>820.09121074290795</v>
          </cell>
          <cell r="C150">
            <v>0.53600000000000003</v>
          </cell>
          <cell r="D150">
            <v>469.83</v>
          </cell>
          <cell r="E150">
            <v>31.6</v>
          </cell>
          <cell r="F150">
            <v>29</v>
          </cell>
          <cell r="J150">
            <v>11860</v>
          </cell>
          <cell r="K150">
            <v>153</v>
          </cell>
          <cell r="L150"/>
          <cell r="M150"/>
          <cell r="N150">
            <v>2.7</v>
          </cell>
        </row>
        <row r="151">
          <cell r="A151" t="str">
            <v>Saint Kitts and Nevis</v>
          </cell>
          <cell r="B151">
            <v>19896.4957043824</v>
          </cell>
          <cell r="C151">
            <v>0.77700000000000002</v>
          </cell>
          <cell r="D151">
            <v>208.69</v>
          </cell>
          <cell r="J151">
            <v>35</v>
          </cell>
          <cell r="K151">
            <v>0</v>
          </cell>
          <cell r="L151"/>
          <cell r="M151"/>
          <cell r="N151">
            <v>4.5</v>
          </cell>
        </row>
        <row r="152">
          <cell r="A152" t="str">
            <v>Saint Lucia</v>
          </cell>
          <cell r="B152">
            <v>11611.4221338795</v>
          </cell>
          <cell r="C152">
            <v>0.745</v>
          </cell>
          <cell r="D152">
            <v>292.47000000000003</v>
          </cell>
          <cell r="J152">
            <v>713</v>
          </cell>
          <cell r="K152">
            <v>8</v>
          </cell>
          <cell r="L152"/>
          <cell r="M152"/>
          <cell r="N152">
            <v>20</v>
          </cell>
        </row>
        <row r="153">
          <cell r="A153" t="str">
            <v>St. Vincent Grenadines</v>
          </cell>
          <cell r="B153">
            <v>7463.5378309342204</v>
          </cell>
          <cell r="C153">
            <v>0.72799999999999998</v>
          </cell>
          <cell r="D153">
            <v>284.11</v>
          </cell>
          <cell r="J153">
            <v>602</v>
          </cell>
          <cell r="K153">
            <v>2</v>
          </cell>
          <cell r="L153"/>
          <cell r="M153"/>
          <cell r="N153">
            <v>18.8</v>
          </cell>
        </row>
        <row r="154">
          <cell r="A154" t="str">
            <v>Samoa</v>
          </cell>
          <cell r="B154">
            <v>4285.4853167871297</v>
          </cell>
          <cell r="C154">
            <v>0.71499999999999997</v>
          </cell>
          <cell r="D154">
            <v>70.400000000000006</v>
          </cell>
          <cell r="F154">
            <v>13</v>
          </cell>
          <cell r="J154">
            <v>2</v>
          </cell>
          <cell r="K154">
            <v>0</v>
          </cell>
          <cell r="L154"/>
          <cell r="M154"/>
        </row>
        <row r="155">
          <cell r="A155" t="str">
            <v>San Marino</v>
          </cell>
          <cell r="B155">
            <v>47313.3524531488</v>
          </cell>
          <cell r="C155"/>
          <cell r="D155">
            <v>567.89</v>
          </cell>
          <cell r="F155">
            <v>52</v>
          </cell>
          <cell r="J155">
            <v>2816</v>
          </cell>
          <cell r="K155">
            <v>65</v>
          </cell>
          <cell r="L155"/>
          <cell r="M155"/>
          <cell r="N155">
            <v>8</v>
          </cell>
        </row>
        <row r="156">
          <cell r="A156" t="str">
            <v>Sao Tome and Principe</v>
          </cell>
          <cell r="B156">
            <v>1961.2458099974101</v>
          </cell>
          <cell r="C156">
            <v>0.60899999999999999</v>
          </cell>
          <cell r="D156">
            <v>201.58</v>
          </cell>
          <cell r="J156">
            <v>1170</v>
          </cell>
          <cell r="K156">
            <v>17</v>
          </cell>
          <cell r="L156"/>
          <cell r="M156"/>
          <cell r="N156">
            <v>12.2</v>
          </cell>
        </row>
        <row r="157">
          <cell r="A157" t="str">
            <v>Saudi Arabia</v>
          </cell>
          <cell r="B157">
            <v>23139.802114032998</v>
          </cell>
          <cell r="C157">
            <v>0.85699999999999998</v>
          </cell>
          <cell r="D157">
            <v>15.92</v>
          </cell>
          <cell r="E157">
            <v>19.3</v>
          </cell>
          <cell r="J157">
            <v>365563</v>
          </cell>
          <cell r="K157">
            <v>6342</v>
          </cell>
          <cell r="L157"/>
          <cell r="M157"/>
          <cell r="N157">
            <v>5.8</v>
          </cell>
        </row>
        <row r="158">
          <cell r="A158" t="str">
            <v>Senegal</v>
          </cell>
          <cell r="B158">
            <v>1452.13466440408</v>
          </cell>
          <cell r="C158">
            <v>0.51400000000000001</v>
          </cell>
          <cell r="D158">
            <v>82.4</v>
          </cell>
          <cell r="E158">
            <v>58.099999999999994</v>
          </cell>
          <cell r="J158">
            <v>23642</v>
          </cell>
          <cell r="K158">
            <v>552</v>
          </cell>
          <cell r="L158"/>
          <cell r="M158"/>
          <cell r="N158">
            <v>48</v>
          </cell>
        </row>
        <row r="159">
          <cell r="A159" t="str">
            <v>Serbia</v>
          </cell>
          <cell r="B159">
            <v>7359.3485333911303</v>
          </cell>
          <cell r="C159">
            <v>0.79900000000000004</v>
          </cell>
          <cell r="D159">
            <v>89.08</v>
          </cell>
          <cell r="E159">
            <v>64.099999999999994</v>
          </cell>
          <cell r="F159">
            <v>50</v>
          </cell>
          <cell r="J159">
            <v>377445</v>
          </cell>
          <cell r="K159">
            <v>3830</v>
          </cell>
          <cell r="L159"/>
          <cell r="M159"/>
          <cell r="N159">
            <v>16</v>
          </cell>
        </row>
        <row r="160">
          <cell r="A160" t="str">
            <v>Seychelles</v>
          </cell>
          <cell r="B160">
            <v>17381.6510825923</v>
          </cell>
          <cell r="C160">
            <v>0.80100000000000005</v>
          </cell>
          <cell r="D160">
            <v>212.66</v>
          </cell>
          <cell r="J160">
            <v>844</v>
          </cell>
          <cell r="K160">
            <v>3</v>
          </cell>
          <cell r="L160"/>
          <cell r="M160"/>
          <cell r="N160">
            <v>4.0999999999999996</v>
          </cell>
        </row>
        <row r="161">
          <cell r="A161" t="str">
            <v>Sierra Leone</v>
          </cell>
          <cell r="B161">
            <v>527.53363182244698</v>
          </cell>
          <cell r="C161">
            <v>0.438</v>
          </cell>
          <cell r="D161">
            <v>110.14</v>
          </cell>
          <cell r="E161">
            <v>48.6</v>
          </cell>
          <cell r="J161">
            <v>3030</v>
          </cell>
          <cell r="K161">
            <v>77</v>
          </cell>
          <cell r="L161"/>
          <cell r="M161"/>
          <cell r="N161">
            <v>9.1</v>
          </cell>
        </row>
        <row r="162">
          <cell r="A162" t="str">
            <v>Singapore</v>
          </cell>
          <cell r="B162">
            <v>64102.737610840602</v>
          </cell>
          <cell r="C162">
            <v>0.93500000000000005</v>
          </cell>
          <cell r="D162">
            <v>7894.26</v>
          </cell>
          <cell r="E162">
            <v>60.199999999999996</v>
          </cell>
          <cell r="F162">
            <v>55</v>
          </cell>
          <cell r="J162">
            <v>59197</v>
          </cell>
          <cell r="K162">
            <v>29</v>
          </cell>
          <cell r="L162"/>
          <cell r="M162"/>
          <cell r="N162">
            <v>2.2000000000000002</v>
          </cell>
        </row>
        <row r="163">
          <cell r="A163" t="str">
            <v>Slovakia</v>
          </cell>
          <cell r="B163">
            <v>19255.895672180501</v>
          </cell>
          <cell r="C163">
            <v>0.85699999999999998</v>
          </cell>
          <cell r="D163">
            <v>111.15</v>
          </cell>
          <cell r="E163">
            <v>71.7</v>
          </cell>
          <cell r="J163">
            <v>228778</v>
          </cell>
          <cell r="K163">
            <v>3801</v>
          </cell>
          <cell r="L163"/>
          <cell r="M163"/>
          <cell r="N163">
            <v>8.1</v>
          </cell>
        </row>
        <row r="164">
          <cell r="A164" t="str">
            <v>Slovenia</v>
          </cell>
          <cell r="B164">
            <v>26062.166819916201</v>
          </cell>
          <cell r="C164">
            <v>0.90200000000000002</v>
          </cell>
          <cell r="D164">
            <v>10281</v>
          </cell>
          <cell r="E164">
            <v>75</v>
          </cell>
          <cell r="J164">
            <v>152851</v>
          </cell>
          <cell r="K164">
            <v>3284</v>
          </cell>
          <cell r="L164"/>
          <cell r="M164"/>
          <cell r="N164">
            <v>6.6</v>
          </cell>
        </row>
        <row r="165">
          <cell r="A165" t="str">
            <v>Solomon Islands</v>
          </cell>
          <cell r="B165">
            <v>1944.81816940044</v>
          </cell>
          <cell r="C165">
            <v>0.55700000000000005</v>
          </cell>
          <cell r="D165">
            <v>24.06</v>
          </cell>
          <cell r="J165">
            <v>17</v>
          </cell>
          <cell r="K165">
            <v>0</v>
          </cell>
          <cell r="L165"/>
          <cell r="M165"/>
        </row>
        <row r="166">
          <cell r="A166" t="str">
            <v>Somalia</v>
          </cell>
          <cell r="B166">
            <v>105.31068240487799</v>
          </cell>
          <cell r="C166"/>
          <cell r="D166">
            <v>23.81</v>
          </cell>
          <cell r="J166">
            <v>4744</v>
          </cell>
          <cell r="K166">
            <v>130</v>
          </cell>
          <cell r="L166"/>
          <cell r="M166"/>
        </row>
        <row r="167">
          <cell r="A167" t="str">
            <v>South Africa</v>
          </cell>
          <cell r="B167">
            <v>6001.3895762868597</v>
          </cell>
          <cell r="C167">
            <v>0.70499999999999996</v>
          </cell>
          <cell r="D167">
            <v>48.14</v>
          </cell>
          <cell r="E167">
            <v>72.400000000000006</v>
          </cell>
          <cell r="F167">
            <v>35</v>
          </cell>
          <cell r="J167">
            <v>1369426</v>
          </cell>
          <cell r="K167">
            <v>38854</v>
          </cell>
          <cell r="L167"/>
          <cell r="M167"/>
          <cell r="N167">
            <v>27.6</v>
          </cell>
        </row>
        <row r="168">
          <cell r="A168" t="str">
            <v>South Sudan</v>
          </cell>
          <cell r="B168">
            <v>448.35529343891102</v>
          </cell>
          <cell r="C168">
            <v>0.41299999999999998</v>
          </cell>
          <cell r="D168">
            <v>19.829999999999998</v>
          </cell>
          <cell r="J168">
            <v>3773</v>
          </cell>
          <cell r="K168">
            <v>64</v>
          </cell>
          <cell r="L168"/>
          <cell r="M168"/>
        </row>
        <row r="169">
          <cell r="A169" t="str">
            <v>Spain</v>
          </cell>
          <cell r="B169">
            <v>29815.717808982899</v>
          </cell>
          <cell r="C169">
            <v>0.89300000000000002</v>
          </cell>
          <cell r="D169">
            <v>92.76</v>
          </cell>
          <cell r="E169">
            <v>82.899999999999991</v>
          </cell>
          <cell r="F169">
            <v>56</v>
          </cell>
          <cell r="J169">
            <v>2516230</v>
          </cell>
          <cell r="K169">
            <v>54637</v>
          </cell>
          <cell r="L169"/>
          <cell r="M169"/>
          <cell r="N169">
            <v>17.100000000000001</v>
          </cell>
        </row>
        <row r="170">
          <cell r="A170" t="str">
            <v>Sri Lanka</v>
          </cell>
          <cell r="B170">
            <v>3939.6841975958</v>
          </cell>
          <cell r="C170">
            <v>0.78</v>
          </cell>
          <cell r="D170">
            <v>332.31</v>
          </cell>
          <cell r="E170">
            <v>62.699999999999996</v>
          </cell>
          <cell r="F170">
            <v>95</v>
          </cell>
          <cell r="J170">
            <v>55189</v>
          </cell>
          <cell r="K170">
            <v>274</v>
          </cell>
          <cell r="L170"/>
          <cell r="M170"/>
          <cell r="N170">
            <v>4.5</v>
          </cell>
        </row>
        <row r="171">
          <cell r="A171" t="str">
            <v>Sudan</v>
          </cell>
          <cell r="B171">
            <v>815.06010081404997</v>
          </cell>
          <cell r="C171">
            <v>0.50700000000000001</v>
          </cell>
          <cell r="D171">
            <v>22.17</v>
          </cell>
          <cell r="E171">
            <v>27</v>
          </cell>
          <cell r="J171">
            <v>26279</v>
          </cell>
          <cell r="K171">
            <v>1603</v>
          </cell>
          <cell r="L171"/>
          <cell r="M171"/>
          <cell r="N171">
            <v>19.600000000000001</v>
          </cell>
        </row>
        <row r="172">
          <cell r="A172" t="str">
            <v>Suriname</v>
          </cell>
          <cell r="B172">
            <v>6359.6348344179196</v>
          </cell>
          <cell r="C172">
            <v>0.72399999999999998</v>
          </cell>
          <cell r="D172">
            <v>3.47</v>
          </cell>
          <cell r="E172">
            <v>69.800000000000011</v>
          </cell>
          <cell r="J172">
            <v>7783</v>
          </cell>
          <cell r="K172">
            <v>146</v>
          </cell>
          <cell r="L172"/>
          <cell r="M172"/>
          <cell r="N172">
            <v>9.1</v>
          </cell>
        </row>
        <row r="173">
          <cell r="A173" t="str">
            <v>Eswatini</v>
          </cell>
          <cell r="B173">
            <v>4001.5782851201898</v>
          </cell>
          <cell r="C173">
            <v>0.61099999999999999</v>
          </cell>
          <cell r="D173">
            <v>66.760000000000005</v>
          </cell>
          <cell r="E173">
            <v>31.400000000000002</v>
          </cell>
          <cell r="H173"/>
          <cell r="J173">
            <v>13789</v>
          </cell>
          <cell r="K173">
            <v>427</v>
          </cell>
          <cell r="L173"/>
          <cell r="M173"/>
          <cell r="N173">
            <v>28</v>
          </cell>
        </row>
        <row r="174">
          <cell r="A174" t="str">
            <v>Sweden</v>
          </cell>
          <cell r="B174">
            <v>52895.956699620103</v>
          </cell>
          <cell r="C174">
            <v>0.93700000000000006</v>
          </cell>
          <cell r="D174">
            <v>22.97</v>
          </cell>
          <cell r="E174">
            <v>93.9</v>
          </cell>
          <cell r="J174">
            <v>542952</v>
          </cell>
          <cell r="K174">
            <v>10921</v>
          </cell>
          <cell r="L174"/>
          <cell r="M174"/>
          <cell r="N174">
            <v>6.6</v>
          </cell>
        </row>
        <row r="175">
          <cell r="A175" t="str">
            <v>Switzerland</v>
          </cell>
          <cell r="B175">
            <v>85134.954826318703</v>
          </cell>
          <cell r="C175">
            <v>0.94599999999999995</v>
          </cell>
          <cell r="D175">
            <v>207.98</v>
          </cell>
          <cell r="E175">
            <v>90.3</v>
          </cell>
          <cell r="F175">
            <v>41</v>
          </cell>
          <cell r="J175">
            <v>504918</v>
          </cell>
          <cell r="K175">
            <v>8938</v>
          </cell>
          <cell r="L175"/>
          <cell r="M175"/>
          <cell r="N175">
            <v>3</v>
          </cell>
        </row>
        <row r="176">
          <cell r="A176" t="str">
            <v>Syria</v>
          </cell>
          <cell r="B176">
            <v>1193.85303949527</v>
          </cell>
          <cell r="C176">
            <v>0.54900000000000004</v>
          </cell>
          <cell r="D176">
            <v>92.18</v>
          </cell>
          <cell r="E176">
            <v>14.299999999999999</v>
          </cell>
          <cell r="J176">
            <v>13313</v>
          </cell>
          <cell r="K176">
            <v>858</v>
          </cell>
          <cell r="L176"/>
          <cell r="M176"/>
          <cell r="N176">
            <v>50</v>
          </cell>
        </row>
        <row r="177">
          <cell r="A177" t="str">
            <v>Taiwan</v>
          </cell>
          <cell r="B177">
            <v>26910</v>
          </cell>
          <cell r="C177">
            <v>0.91100000000000003</v>
          </cell>
          <cell r="D177">
            <v>652.11</v>
          </cell>
          <cell r="E177">
            <v>77.300000000000011</v>
          </cell>
          <cell r="J177">
            <v>870</v>
          </cell>
          <cell r="K177">
            <v>7</v>
          </cell>
          <cell r="L177"/>
          <cell r="M177"/>
          <cell r="N177">
            <v>3.8</v>
          </cell>
        </row>
        <row r="178">
          <cell r="A178" t="str">
            <v>Tajikistan</v>
          </cell>
          <cell r="B178">
            <v>894.01293435064599</v>
          </cell>
          <cell r="C178">
            <v>0.65600000000000003</v>
          </cell>
          <cell r="D178">
            <v>63.78</v>
          </cell>
          <cell r="E178">
            <v>19.3</v>
          </cell>
          <cell r="J178">
            <v>13308</v>
          </cell>
          <cell r="K178">
            <v>90</v>
          </cell>
          <cell r="L178"/>
          <cell r="M178"/>
          <cell r="N178">
            <v>2.4</v>
          </cell>
        </row>
        <row r="179">
          <cell r="A179" t="str">
            <v>Tanzania</v>
          </cell>
          <cell r="B179">
            <v>1084.37349142841</v>
          </cell>
          <cell r="C179">
            <v>0.52800000000000002</v>
          </cell>
          <cell r="D179">
            <v>59.14</v>
          </cell>
          <cell r="E179">
            <v>51.6</v>
          </cell>
          <cell r="J179">
            <v>509</v>
          </cell>
          <cell r="K179">
            <v>21</v>
          </cell>
          <cell r="L179"/>
          <cell r="M179"/>
          <cell r="N179">
            <v>10.3</v>
          </cell>
        </row>
        <row r="180">
          <cell r="A180" t="str">
            <v>Thailand</v>
          </cell>
          <cell r="B180">
            <v>7784.7390802285599</v>
          </cell>
          <cell r="C180">
            <v>0.76500000000000001</v>
          </cell>
          <cell r="D180">
            <v>130</v>
          </cell>
          <cell r="E180">
            <v>63.2</v>
          </cell>
          <cell r="F180">
            <v>67</v>
          </cell>
          <cell r="J180">
            <v>12653</v>
          </cell>
          <cell r="K180">
            <v>71</v>
          </cell>
          <cell r="L180"/>
          <cell r="M180"/>
          <cell r="N180">
            <v>0.7</v>
          </cell>
        </row>
        <row r="181">
          <cell r="A181" t="str">
            <v>Timor-Leste</v>
          </cell>
          <cell r="B181">
            <v>1560.5098401616499</v>
          </cell>
          <cell r="C181">
            <v>0.626</v>
          </cell>
          <cell r="D181">
            <v>78.239999999999995</v>
          </cell>
          <cell r="E181">
            <v>71.900000000000006</v>
          </cell>
          <cell r="J181">
            <v>53</v>
          </cell>
          <cell r="K181">
            <v>0</v>
          </cell>
          <cell r="L181"/>
          <cell r="M181"/>
          <cell r="N181">
            <v>4.4000000000000004</v>
          </cell>
        </row>
        <row r="182">
          <cell r="A182" t="str">
            <v>Togo</v>
          </cell>
          <cell r="B182">
            <v>899.490744447515</v>
          </cell>
          <cell r="C182">
            <v>0.51300000000000001</v>
          </cell>
          <cell r="D182">
            <v>133.18</v>
          </cell>
          <cell r="E182">
            <v>33</v>
          </cell>
          <cell r="J182">
            <v>4459</v>
          </cell>
          <cell r="K182">
            <v>74</v>
          </cell>
          <cell r="L182"/>
          <cell r="M182"/>
          <cell r="N182">
            <v>6.9</v>
          </cell>
        </row>
        <row r="183">
          <cell r="A183" t="str">
            <v>Tonga</v>
          </cell>
          <cell r="B183">
            <v>4865.4916945054301</v>
          </cell>
          <cell r="C183">
            <v>0.71699999999999997</v>
          </cell>
          <cell r="D183">
            <v>138.88999999999999</v>
          </cell>
          <cell r="J183">
            <v>0</v>
          </cell>
          <cell r="K183">
            <v>0</v>
          </cell>
          <cell r="L183"/>
          <cell r="M183"/>
          <cell r="N183">
            <v>1.1000000000000001</v>
          </cell>
        </row>
        <row r="184">
          <cell r="A184" t="str">
            <v>Trinidad and Tobago</v>
          </cell>
          <cell r="B184">
            <v>16637.2598128426</v>
          </cell>
          <cell r="C184">
            <v>0.79900000000000004</v>
          </cell>
          <cell r="D184">
            <v>264.58999999999997</v>
          </cell>
          <cell r="E184">
            <v>71.599999999999994</v>
          </cell>
          <cell r="F184">
            <v>14</v>
          </cell>
          <cell r="J184">
            <v>7430</v>
          </cell>
          <cell r="K184">
            <v>133</v>
          </cell>
          <cell r="L184"/>
          <cell r="M184"/>
          <cell r="N184">
            <v>4.5</v>
          </cell>
        </row>
        <row r="185">
          <cell r="A185" t="str">
            <v>Tunisia</v>
          </cell>
          <cell r="B185">
            <v>3317.5152755870499</v>
          </cell>
          <cell r="C185">
            <v>0.73899999999999999</v>
          </cell>
          <cell r="D185">
            <v>71.650000000000006</v>
          </cell>
          <cell r="E185">
            <v>67.2</v>
          </cell>
          <cell r="F185">
            <v>28</v>
          </cell>
          <cell r="J185">
            <v>188373</v>
          </cell>
          <cell r="K185">
            <v>5921</v>
          </cell>
          <cell r="L185"/>
          <cell r="M185"/>
          <cell r="N185">
            <v>15.9</v>
          </cell>
        </row>
        <row r="186">
          <cell r="A186" t="str">
            <v>Turkey</v>
          </cell>
          <cell r="B186">
            <v>9126.5624587478796</v>
          </cell>
          <cell r="C186">
            <v>0.80600000000000005</v>
          </cell>
          <cell r="D186">
            <v>106.12</v>
          </cell>
          <cell r="E186">
            <v>40.9</v>
          </cell>
          <cell r="F186">
            <v>4</v>
          </cell>
          <cell r="J186">
            <v>369316</v>
          </cell>
          <cell r="K186">
            <v>24487</v>
          </cell>
          <cell r="L186"/>
          <cell r="M186"/>
          <cell r="N186">
            <v>11.2</v>
          </cell>
        </row>
        <row r="187">
          <cell r="A187" t="str">
            <v>Turkmenistan</v>
          </cell>
          <cell r="B187">
            <v>8124.4940466463604</v>
          </cell>
          <cell r="C187">
            <v>0.71</v>
          </cell>
          <cell r="D187">
            <v>11.91</v>
          </cell>
          <cell r="E187">
            <v>17.2</v>
          </cell>
          <cell r="J187">
            <v>0</v>
          </cell>
          <cell r="K187">
            <v>0</v>
          </cell>
          <cell r="L187"/>
          <cell r="M187"/>
          <cell r="N187">
            <v>11</v>
          </cell>
        </row>
        <row r="188">
          <cell r="A188" t="str">
            <v>Tuvalu</v>
          </cell>
          <cell r="B188">
            <v>4036.0005160103401</v>
          </cell>
          <cell r="C188"/>
          <cell r="D188">
            <v>396.15</v>
          </cell>
          <cell r="J188">
            <v>0</v>
          </cell>
          <cell r="K188">
            <v>0</v>
          </cell>
          <cell r="L188"/>
          <cell r="M188"/>
        </row>
        <row r="189">
          <cell r="A189" t="str">
            <v>Uganda</v>
          </cell>
          <cell r="B189">
            <v>736.60308673117197</v>
          </cell>
          <cell r="C189">
            <v>0.52800000000000002</v>
          </cell>
          <cell r="D189">
            <v>165.62</v>
          </cell>
          <cell r="E189">
            <v>50.199999999999996</v>
          </cell>
          <cell r="J189">
            <v>38628</v>
          </cell>
          <cell r="K189">
            <v>305</v>
          </cell>
          <cell r="L189"/>
          <cell r="M189"/>
          <cell r="N189">
            <v>9.4</v>
          </cell>
        </row>
        <row r="190">
          <cell r="A190" t="str">
            <v>Ukraine</v>
          </cell>
          <cell r="B190">
            <v>3495.5311625907598</v>
          </cell>
          <cell r="C190">
            <v>0.75</v>
          </cell>
          <cell r="D190">
            <v>69.489999999999995</v>
          </cell>
          <cell r="E190">
            <v>59</v>
          </cell>
          <cell r="F190">
            <v>38</v>
          </cell>
          <cell r="J190">
            <v>1172038</v>
          </cell>
          <cell r="K190">
            <v>21499</v>
          </cell>
          <cell r="L190"/>
          <cell r="M190"/>
          <cell r="N190">
            <v>9.5</v>
          </cell>
        </row>
        <row r="191">
          <cell r="A191" t="str">
            <v>UAE</v>
          </cell>
          <cell r="B191">
            <v>43103.323058315902</v>
          </cell>
          <cell r="C191">
            <v>0.86599999999999999</v>
          </cell>
          <cell r="D191">
            <v>116.87</v>
          </cell>
          <cell r="E191">
            <v>27.599999999999998</v>
          </cell>
          <cell r="F191">
            <v>22</v>
          </cell>
          <cell r="J191">
            <v>263729</v>
          </cell>
          <cell r="K191">
            <v>766</v>
          </cell>
          <cell r="L191"/>
          <cell r="M191"/>
          <cell r="N191">
            <v>1.6</v>
          </cell>
        </row>
        <row r="192">
          <cell r="A192" t="str">
            <v>UK</v>
          </cell>
          <cell r="B192">
            <v>41854.503067717</v>
          </cell>
          <cell r="C192">
            <v>0.92</v>
          </cell>
          <cell r="D192" t="str">
            <v>279,95</v>
          </cell>
          <cell r="E192">
            <v>85.199999999999989</v>
          </cell>
          <cell r="F192">
            <v>172</v>
          </cell>
          <cell r="J192">
            <v>3505754</v>
          </cell>
          <cell r="K192">
            <v>93290</v>
          </cell>
          <cell r="L192"/>
          <cell r="M192"/>
          <cell r="N192">
            <v>4.4000000000000004</v>
          </cell>
        </row>
        <row r="193">
          <cell r="A193" t="str">
            <v>USA</v>
          </cell>
          <cell r="B193">
            <v>65133.731652104303</v>
          </cell>
          <cell r="C193">
            <v>0.92</v>
          </cell>
          <cell r="D193">
            <v>24</v>
          </cell>
          <cell r="E193">
            <v>79.599999999999994</v>
          </cell>
          <cell r="J193">
            <v>24999092</v>
          </cell>
          <cell r="K193">
            <v>416191</v>
          </cell>
          <cell r="L193"/>
          <cell r="M193"/>
          <cell r="N193">
            <v>4.4000000000000004</v>
          </cell>
        </row>
        <row r="194">
          <cell r="A194" t="str">
            <v>Uruguay</v>
          </cell>
          <cell r="B194">
            <v>16190.138438071899</v>
          </cell>
          <cell r="C194">
            <v>0.80800000000000005</v>
          </cell>
          <cell r="D194">
            <v>18.87</v>
          </cell>
          <cell r="E194">
            <v>83.800000000000011</v>
          </cell>
          <cell r="J194">
            <v>34294</v>
          </cell>
          <cell r="K194">
            <v>336</v>
          </cell>
          <cell r="L194"/>
          <cell r="M194"/>
          <cell r="N194">
            <v>7.3</v>
          </cell>
        </row>
        <row r="195">
          <cell r="A195" t="str">
            <v>Uzbekistan</v>
          </cell>
          <cell r="B195">
            <v>1756.1634958847801</v>
          </cell>
          <cell r="C195">
            <v>0.71</v>
          </cell>
          <cell r="D195">
            <v>72.989999999999995</v>
          </cell>
          <cell r="E195">
            <v>20.099999999999998</v>
          </cell>
          <cell r="J195">
            <v>78163</v>
          </cell>
          <cell r="K195">
            <v>620</v>
          </cell>
          <cell r="L195"/>
          <cell r="M195"/>
          <cell r="N195">
            <v>4.9000000000000004</v>
          </cell>
        </row>
        <row r="196">
          <cell r="A196" t="str">
            <v>Vanuatu</v>
          </cell>
          <cell r="B196">
            <v>3023.4094451115102</v>
          </cell>
          <cell r="C196">
            <v>0.59699999999999998</v>
          </cell>
          <cell r="D196">
            <v>24.79</v>
          </cell>
          <cell r="E196"/>
          <cell r="J196">
            <v>1</v>
          </cell>
          <cell r="K196">
            <v>0</v>
          </cell>
          <cell r="L196"/>
          <cell r="M196"/>
          <cell r="N196">
            <v>1.7</v>
          </cell>
        </row>
        <row r="197">
          <cell r="A197" t="str">
            <v>Venezuela</v>
          </cell>
          <cell r="B197">
            <v>4732.8200934200004</v>
          </cell>
          <cell r="C197">
            <v>0.72599999999999998</v>
          </cell>
          <cell r="D197">
            <v>35.159999999999997</v>
          </cell>
          <cell r="E197">
            <v>28.799999999999997</v>
          </cell>
          <cell r="F197">
            <v>57</v>
          </cell>
          <cell r="J197">
            <v>121691</v>
          </cell>
          <cell r="K197">
            <v>1122</v>
          </cell>
          <cell r="L197"/>
          <cell r="M197"/>
          <cell r="N197">
            <v>26.4</v>
          </cell>
        </row>
        <row r="198">
          <cell r="A198" t="str">
            <v>Vietnam</v>
          </cell>
          <cell r="B198">
            <v>2715.2758742436499</v>
          </cell>
          <cell r="C198">
            <v>0.69299999999999995</v>
          </cell>
          <cell r="D198">
            <v>290.48</v>
          </cell>
          <cell r="E198">
            <v>30.8</v>
          </cell>
          <cell r="F198">
            <v>21</v>
          </cell>
          <cell r="J198">
            <v>1544</v>
          </cell>
          <cell r="K198">
            <v>35</v>
          </cell>
          <cell r="L198"/>
          <cell r="M198"/>
          <cell r="N198">
            <v>2.2000000000000002</v>
          </cell>
        </row>
        <row r="199">
          <cell r="A199" t="str">
            <v>Yemen</v>
          </cell>
          <cell r="B199">
            <v>855.06681072108199</v>
          </cell>
          <cell r="C199">
            <v>0.46300000000000002</v>
          </cell>
          <cell r="D199">
            <v>63.55</v>
          </cell>
          <cell r="E199">
            <v>19.5</v>
          </cell>
          <cell r="J199">
            <v>2115</v>
          </cell>
          <cell r="K199">
            <v>612</v>
          </cell>
          <cell r="L199"/>
          <cell r="M199"/>
          <cell r="N199">
            <v>7.3</v>
          </cell>
        </row>
        <row r="200">
          <cell r="A200" t="str">
            <v>Zambia</v>
          </cell>
          <cell r="B200">
            <v>1292.4820763310599</v>
          </cell>
          <cell r="C200">
            <v>0.59099999999999997</v>
          </cell>
          <cell r="D200">
            <v>21.8</v>
          </cell>
          <cell r="E200">
            <v>50.9</v>
          </cell>
          <cell r="J200">
            <v>40949</v>
          </cell>
          <cell r="K200">
            <v>597</v>
          </cell>
          <cell r="L200"/>
          <cell r="M200"/>
          <cell r="N200">
            <v>4.9000000000000004</v>
          </cell>
        </row>
        <row r="201">
          <cell r="A201" t="str">
            <v>Zimbabwe</v>
          </cell>
          <cell r="B201">
            <v>1463.9859129117599</v>
          </cell>
          <cell r="C201">
            <v>0.56299999999999994</v>
          </cell>
          <cell r="D201">
            <v>38.799999999999997</v>
          </cell>
          <cell r="E201">
            <v>31.6</v>
          </cell>
          <cell r="F201">
            <v>33</v>
          </cell>
          <cell r="J201">
            <v>29408</v>
          </cell>
          <cell r="K201">
            <v>879</v>
          </cell>
          <cell r="L201"/>
          <cell r="M201"/>
          <cell r="N201">
            <v>1.7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C4" t="str">
            <v>Afghanistan</v>
          </cell>
          <cell r="D4">
            <v>43886</v>
          </cell>
          <cell r="E4"/>
          <cell r="F4"/>
        </row>
        <row r="5">
          <cell r="C5" t="str">
            <v>Albania</v>
          </cell>
          <cell r="D5">
            <v>43899</v>
          </cell>
          <cell r="E5"/>
          <cell r="F5"/>
        </row>
        <row r="6">
          <cell r="C6" t="str">
            <v>Algeria</v>
          </cell>
          <cell r="D6">
            <v>43887</v>
          </cell>
          <cell r="E6">
            <v>43969</v>
          </cell>
          <cell r="F6">
            <v>82</v>
          </cell>
        </row>
        <row r="7">
          <cell r="C7" t="str">
            <v>American Samoa</v>
          </cell>
          <cell r="D7">
            <v>44144</v>
          </cell>
          <cell r="E7"/>
          <cell r="F7"/>
        </row>
        <row r="8">
          <cell r="C8" t="str">
            <v>Andorra</v>
          </cell>
          <cell r="D8">
            <v>43893</v>
          </cell>
          <cell r="E8"/>
          <cell r="F8"/>
        </row>
        <row r="9">
          <cell r="C9" t="str">
            <v>Angola</v>
          </cell>
          <cell r="D9">
            <v>43912</v>
          </cell>
          <cell r="E9">
            <v>43960</v>
          </cell>
          <cell r="F9">
            <v>48</v>
          </cell>
        </row>
        <row r="10">
          <cell r="C10" t="str">
            <v>Anguilla</v>
          </cell>
          <cell r="D10">
            <v>43917</v>
          </cell>
          <cell r="E10"/>
          <cell r="F10"/>
        </row>
        <row r="11">
          <cell r="C11" t="str">
            <v>Antigua and Barbuda</v>
          </cell>
          <cell r="D11">
            <v>43904</v>
          </cell>
          <cell r="E11"/>
          <cell r="F11"/>
        </row>
        <row r="12">
          <cell r="C12" t="str">
            <v>Argentina</v>
          </cell>
          <cell r="D12">
            <v>43893</v>
          </cell>
          <cell r="E12">
            <v>43941</v>
          </cell>
          <cell r="F12">
            <v>48</v>
          </cell>
        </row>
        <row r="13">
          <cell r="C13" t="str">
            <v>Armenia</v>
          </cell>
          <cell r="D13">
            <v>43892</v>
          </cell>
          <cell r="E13"/>
          <cell r="F13"/>
        </row>
        <row r="14">
          <cell r="C14" t="str">
            <v>Aruba</v>
          </cell>
          <cell r="D14">
            <v>43907</v>
          </cell>
          <cell r="E14"/>
          <cell r="F14"/>
        </row>
        <row r="15">
          <cell r="C15" t="str">
            <v>Australia</v>
          </cell>
          <cell r="D15">
            <v>43856</v>
          </cell>
          <cell r="E15"/>
          <cell r="F15"/>
        </row>
        <row r="16">
          <cell r="C16" t="str">
            <v>Austria</v>
          </cell>
          <cell r="D16">
            <v>43887</v>
          </cell>
          <cell r="E16">
            <v>43915</v>
          </cell>
          <cell r="F16">
            <v>28</v>
          </cell>
        </row>
        <row r="17">
          <cell r="C17" t="str">
            <v>Azerbaijan</v>
          </cell>
          <cell r="D17">
            <v>43891</v>
          </cell>
          <cell r="E17">
            <v>43952</v>
          </cell>
          <cell r="F17">
            <v>61</v>
          </cell>
        </row>
        <row r="18">
          <cell r="C18" t="str">
            <v>Bahamas</v>
          </cell>
          <cell r="D18">
            <v>43907</v>
          </cell>
          <cell r="E18"/>
          <cell r="F18"/>
        </row>
        <row r="19">
          <cell r="C19" t="str">
            <v>Bahrain</v>
          </cell>
          <cell r="D19">
            <v>43886</v>
          </cell>
          <cell r="E19">
            <v>43930</v>
          </cell>
          <cell r="F19">
            <v>44</v>
          </cell>
        </row>
        <row r="20">
          <cell r="C20" t="str">
            <v>Bangladesh</v>
          </cell>
          <cell r="D20">
            <v>43899</v>
          </cell>
          <cell r="E20">
            <v>43997</v>
          </cell>
          <cell r="F20">
            <v>98</v>
          </cell>
        </row>
        <row r="21">
          <cell r="C21" t="str">
            <v>Barbados</v>
          </cell>
          <cell r="D21">
            <v>43909</v>
          </cell>
          <cell r="E21"/>
          <cell r="F21"/>
        </row>
        <row r="22">
          <cell r="C22" t="str">
            <v>Belarus</v>
          </cell>
          <cell r="D22">
            <v>43889</v>
          </cell>
          <cell r="E22"/>
          <cell r="F22"/>
        </row>
        <row r="23">
          <cell r="C23" t="str">
            <v>Belgium</v>
          </cell>
          <cell r="D23">
            <v>43866</v>
          </cell>
          <cell r="E23">
            <v>43957</v>
          </cell>
          <cell r="F23">
            <v>91</v>
          </cell>
        </row>
        <row r="24">
          <cell r="C24" t="str">
            <v>Belize</v>
          </cell>
          <cell r="D24">
            <v>43914</v>
          </cell>
          <cell r="E24"/>
          <cell r="F24"/>
        </row>
        <row r="25">
          <cell r="C25" t="str">
            <v>Benin</v>
          </cell>
          <cell r="D25">
            <v>43907</v>
          </cell>
          <cell r="E25"/>
          <cell r="F25"/>
        </row>
        <row r="26">
          <cell r="C26" t="str">
            <v>Bermuda</v>
          </cell>
          <cell r="D26">
            <v>43909</v>
          </cell>
          <cell r="E26"/>
          <cell r="F26"/>
        </row>
        <row r="27">
          <cell r="C27" t="str">
            <v>Bhutan</v>
          </cell>
          <cell r="D27">
            <v>43896</v>
          </cell>
          <cell r="E27"/>
          <cell r="F27"/>
        </row>
        <row r="28">
          <cell r="C28" t="str">
            <v>Bolivia</v>
          </cell>
          <cell r="D28">
            <v>43901</v>
          </cell>
          <cell r="E28"/>
          <cell r="F28"/>
        </row>
        <row r="29">
          <cell r="C29" t="str">
            <v>Bosnia and Herzegovina</v>
          </cell>
          <cell r="D29">
            <v>43895</v>
          </cell>
          <cell r="E29"/>
          <cell r="F29"/>
        </row>
        <row r="30">
          <cell r="C30" t="str">
            <v>Botswana</v>
          </cell>
          <cell r="D30">
            <v>43922</v>
          </cell>
          <cell r="E30"/>
          <cell r="F30"/>
        </row>
        <row r="31">
          <cell r="C31" t="str">
            <v>Brazil</v>
          </cell>
          <cell r="D31">
            <v>43886</v>
          </cell>
          <cell r="E31"/>
          <cell r="F31"/>
        </row>
        <row r="32">
          <cell r="C32" t="str">
            <v>British Virgin Islands</v>
          </cell>
          <cell r="D32">
            <v>43917</v>
          </cell>
          <cell r="E32"/>
          <cell r="F32"/>
        </row>
        <row r="33">
          <cell r="C33" t="str">
            <v>Brunei</v>
          </cell>
          <cell r="D33">
            <v>43900</v>
          </cell>
          <cell r="E33"/>
          <cell r="F33"/>
        </row>
        <row r="34">
          <cell r="C34" t="str">
            <v>Bulgaria</v>
          </cell>
          <cell r="D34">
            <v>43898</v>
          </cell>
          <cell r="E34">
            <v>43920</v>
          </cell>
          <cell r="F34">
            <v>22</v>
          </cell>
        </row>
        <row r="35">
          <cell r="C35" t="str">
            <v>Burkina Faso</v>
          </cell>
          <cell r="D35">
            <v>43901</v>
          </cell>
          <cell r="E35"/>
          <cell r="F35"/>
        </row>
        <row r="36">
          <cell r="C36" t="str">
            <v>Burundi</v>
          </cell>
          <cell r="D36">
            <v>43922</v>
          </cell>
          <cell r="E36"/>
          <cell r="F36"/>
        </row>
        <row r="37">
          <cell r="C37" t="str">
            <v>Cabo Verde</v>
          </cell>
          <cell r="D37">
            <v>43911</v>
          </cell>
          <cell r="E37"/>
          <cell r="F37"/>
        </row>
        <row r="38">
          <cell r="C38" t="str">
            <v>Cambodia</v>
          </cell>
          <cell r="D38">
            <v>43858</v>
          </cell>
          <cell r="E38"/>
          <cell r="F38"/>
        </row>
        <row r="39">
          <cell r="C39" t="str">
            <v>Cameroon</v>
          </cell>
          <cell r="D39">
            <v>43896</v>
          </cell>
          <cell r="E39">
            <v>43935</v>
          </cell>
          <cell r="F39">
            <v>39</v>
          </cell>
        </row>
        <row r="40">
          <cell r="C40" t="str">
            <v>Canada</v>
          </cell>
          <cell r="D40">
            <v>43857</v>
          </cell>
          <cell r="E40"/>
          <cell r="F40"/>
        </row>
        <row r="41">
          <cell r="C41" t="str">
            <v>Caribbean Netherlands</v>
          </cell>
          <cell r="D41">
            <v>43925</v>
          </cell>
          <cell r="E41"/>
          <cell r="F41"/>
        </row>
        <row r="42">
          <cell r="C42" t="str">
            <v>Cayman Islands</v>
          </cell>
          <cell r="D42">
            <v>43904</v>
          </cell>
          <cell r="E42"/>
          <cell r="F42"/>
        </row>
        <row r="43">
          <cell r="C43" t="str">
            <v>Central African</v>
          </cell>
          <cell r="D43">
            <v>43905</v>
          </cell>
          <cell r="E43"/>
          <cell r="F43"/>
        </row>
        <row r="44">
          <cell r="C44" t="str">
            <v>Chad</v>
          </cell>
          <cell r="D44">
            <v>43910</v>
          </cell>
          <cell r="E44"/>
          <cell r="F44"/>
        </row>
        <row r="45">
          <cell r="C45" t="str">
            <v>Chile</v>
          </cell>
          <cell r="D45">
            <v>43894</v>
          </cell>
          <cell r="E45">
            <v>43929</v>
          </cell>
          <cell r="F45">
            <v>35</v>
          </cell>
        </row>
        <row r="46">
          <cell r="C46" t="str">
            <v>China</v>
          </cell>
          <cell r="D46">
            <v>43786</v>
          </cell>
          <cell r="E46"/>
          <cell r="F46"/>
        </row>
        <row r="47">
          <cell r="C47" t="str">
            <v>Colombia</v>
          </cell>
          <cell r="D47">
            <v>43897</v>
          </cell>
          <cell r="E47">
            <v>43925</v>
          </cell>
          <cell r="F47">
            <v>28</v>
          </cell>
        </row>
        <row r="48">
          <cell r="C48" t="str">
            <v>Comoros</v>
          </cell>
          <cell r="D48">
            <v>43952</v>
          </cell>
          <cell r="E48"/>
          <cell r="F48"/>
        </row>
        <row r="49">
          <cell r="C49" t="str">
            <v>Congo</v>
          </cell>
          <cell r="D49">
            <v>43905</v>
          </cell>
          <cell r="E49"/>
          <cell r="F49"/>
        </row>
        <row r="50">
          <cell r="C50" t="str">
            <v>Costa Rica</v>
          </cell>
          <cell r="D50">
            <v>43898</v>
          </cell>
          <cell r="E50">
            <v>44009</v>
          </cell>
          <cell r="F50">
            <v>111</v>
          </cell>
        </row>
        <row r="51">
          <cell r="C51" t="str">
            <v>Cote d'Ivoire</v>
          </cell>
          <cell r="D51">
            <v>43902</v>
          </cell>
          <cell r="E51">
            <v>44013</v>
          </cell>
          <cell r="F51">
            <v>111</v>
          </cell>
        </row>
        <row r="52">
          <cell r="C52" t="str">
            <v>Croatia</v>
          </cell>
          <cell r="D52">
            <v>43887</v>
          </cell>
          <cell r="E52">
            <v>44026</v>
          </cell>
          <cell r="F52">
            <v>139</v>
          </cell>
        </row>
        <row r="53">
          <cell r="C53" t="str">
            <v>Cuba</v>
          </cell>
          <cell r="D53">
            <v>43903</v>
          </cell>
          <cell r="E53">
            <v>43923</v>
          </cell>
          <cell r="F53">
            <v>20</v>
          </cell>
        </row>
        <row r="54">
          <cell r="C54" t="str">
            <v>Curaçao</v>
          </cell>
          <cell r="D54">
            <v>43905</v>
          </cell>
          <cell r="E54"/>
          <cell r="F54"/>
        </row>
        <row r="55">
          <cell r="C55" t="str">
            <v>Cyprus</v>
          </cell>
          <cell r="D55">
            <v>43900</v>
          </cell>
          <cell r="E55"/>
          <cell r="F55"/>
        </row>
        <row r="56">
          <cell r="C56" t="str">
            <v>Czechia</v>
          </cell>
          <cell r="D56">
            <v>43892</v>
          </cell>
          <cell r="E56">
            <v>43908</v>
          </cell>
          <cell r="F56">
            <v>16</v>
          </cell>
        </row>
        <row r="57">
          <cell r="C57" t="str">
            <v>Denmark</v>
          </cell>
          <cell r="D57">
            <v>43888</v>
          </cell>
          <cell r="E57">
            <v>44065</v>
          </cell>
          <cell r="F57">
            <v>177</v>
          </cell>
        </row>
        <row r="58">
          <cell r="C58" t="str">
            <v>Djibouti</v>
          </cell>
          <cell r="D58">
            <v>43909</v>
          </cell>
          <cell r="E58"/>
          <cell r="F58"/>
        </row>
        <row r="59">
          <cell r="C59" t="str">
            <v>Dominica</v>
          </cell>
          <cell r="D59">
            <v>43914</v>
          </cell>
          <cell r="E59"/>
          <cell r="F59"/>
        </row>
        <row r="60">
          <cell r="C60" t="str">
            <v>Dominican Republic</v>
          </cell>
          <cell r="D60">
            <v>43892</v>
          </cell>
          <cell r="E60">
            <v>43939</v>
          </cell>
          <cell r="F60">
            <v>47</v>
          </cell>
        </row>
        <row r="61">
          <cell r="C61" t="str">
            <v>DRC</v>
          </cell>
          <cell r="D61">
            <v>43901</v>
          </cell>
          <cell r="E61">
            <v>43951</v>
          </cell>
          <cell r="F61">
            <v>50</v>
          </cell>
        </row>
        <row r="62">
          <cell r="C62" t="str">
            <v>Ecuador</v>
          </cell>
          <cell r="D62">
            <v>43891</v>
          </cell>
          <cell r="E62">
            <v>43929</v>
          </cell>
          <cell r="F62">
            <v>38</v>
          </cell>
        </row>
        <row r="63">
          <cell r="C63" t="str">
            <v>Egypt</v>
          </cell>
          <cell r="D63">
            <v>43876</v>
          </cell>
          <cell r="E63">
            <v>43947</v>
          </cell>
          <cell r="F63">
            <v>71</v>
          </cell>
        </row>
        <row r="64">
          <cell r="C64" t="str">
            <v>El Salvador</v>
          </cell>
          <cell r="D64">
            <v>43910</v>
          </cell>
          <cell r="E64"/>
          <cell r="F64"/>
        </row>
        <row r="65">
          <cell r="C65" t="str">
            <v>Equatorial Guinea</v>
          </cell>
          <cell r="D65">
            <v>43905</v>
          </cell>
          <cell r="E65"/>
          <cell r="F65"/>
        </row>
        <row r="66">
          <cell r="C66" t="str">
            <v>Eritrea</v>
          </cell>
          <cell r="D66">
            <v>43912</v>
          </cell>
          <cell r="E66"/>
          <cell r="F66"/>
        </row>
        <row r="67">
          <cell r="C67" t="str">
            <v>Estonia</v>
          </cell>
          <cell r="D67">
            <v>43888</v>
          </cell>
          <cell r="E67"/>
          <cell r="F67"/>
        </row>
        <row r="68">
          <cell r="C68" t="str">
            <v>Eswatini</v>
          </cell>
          <cell r="D68">
            <v>43905</v>
          </cell>
          <cell r="E68"/>
          <cell r="F68"/>
        </row>
        <row r="69">
          <cell r="C69" t="str">
            <v>Ethiopia</v>
          </cell>
          <cell r="D69">
            <v>43904</v>
          </cell>
          <cell r="E69">
            <v>43932</v>
          </cell>
          <cell r="F69">
            <v>28</v>
          </cell>
        </row>
        <row r="70">
          <cell r="C70" t="str">
            <v>Falkland Islands</v>
          </cell>
          <cell r="D70">
            <v>43926</v>
          </cell>
          <cell r="E70"/>
          <cell r="F70"/>
        </row>
        <row r="71">
          <cell r="C71" t="str">
            <v>Faroe Islands</v>
          </cell>
          <cell r="D71">
            <v>43898</v>
          </cell>
          <cell r="E71"/>
          <cell r="F71"/>
        </row>
        <row r="72">
          <cell r="C72" t="str">
            <v>Fiji</v>
          </cell>
          <cell r="D72">
            <v>43910</v>
          </cell>
          <cell r="E72"/>
          <cell r="F72"/>
        </row>
        <row r="73">
          <cell r="C73" t="str">
            <v>Finland</v>
          </cell>
          <cell r="D73">
            <v>43860</v>
          </cell>
          <cell r="E73" t="str">
            <v>NO Mandate</v>
          </cell>
          <cell r="F73" t="str">
            <v>NO Mandate</v>
          </cell>
        </row>
        <row r="74">
          <cell r="C74" t="str">
            <v>France</v>
          </cell>
          <cell r="D74">
            <v>43856</v>
          </cell>
          <cell r="E74">
            <v>43962</v>
          </cell>
          <cell r="F74">
            <v>106</v>
          </cell>
        </row>
        <row r="75">
          <cell r="C75" t="str">
            <v>French Guiana</v>
          </cell>
          <cell r="D75">
            <v>43898</v>
          </cell>
          <cell r="E75"/>
          <cell r="F75"/>
        </row>
        <row r="76">
          <cell r="C76" t="str">
            <v>French Polynesia</v>
          </cell>
          <cell r="D76">
            <v>43902</v>
          </cell>
          <cell r="E76"/>
          <cell r="F76"/>
        </row>
        <row r="77">
          <cell r="C77" t="str">
            <v>Gabon</v>
          </cell>
          <cell r="D77">
            <v>43904</v>
          </cell>
          <cell r="E77"/>
          <cell r="F77"/>
        </row>
        <row r="78">
          <cell r="C78" t="str">
            <v>Gambia</v>
          </cell>
          <cell r="D78">
            <v>43909</v>
          </cell>
          <cell r="E78"/>
          <cell r="F78"/>
        </row>
        <row r="79">
          <cell r="C79" t="str">
            <v>Georgia</v>
          </cell>
          <cell r="D79">
            <v>43888</v>
          </cell>
          <cell r="E79"/>
          <cell r="F79"/>
        </row>
        <row r="80">
          <cell r="C80" t="str">
            <v>Germany</v>
          </cell>
          <cell r="D80">
            <v>43857</v>
          </cell>
          <cell r="E80">
            <v>43948</v>
          </cell>
          <cell r="F80">
            <v>91</v>
          </cell>
        </row>
        <row r="81">
          <cell r="C81" t="str">
            <v>Ghana</v>
          </cell>
          <cell r="D81">
            <v>43904</v>
          </cell>
          <cell r="E81">
            <v>43944</v>
          </cell>
          <cell r="F81">
            <v>40</v>
          </cell>
        </row>
        <row r="82">
          <cell r="C82" t="str">
            <v>Gibraltar</v>
          </cell>
          <cell r="D82">
            <v>43895</v>
          </cell>
          <cell r="E82"/>
          <cell r="F82"/>
        </row>
        <row r="83">
          <cell r="C83" t="str">
            <v>Greece</v>
          </cell>
          <cell r="D83">
            <v>43888</v>
          </cell>
          <cell r="E83">
            <v>43948</v>
          </cell>
          <cell r="F83">
            <v>60</v>
          </cell>
        </row>
        <row r="84">
          <cell r="C84" t="str">
            <v>Greenland</v>
          </cell>
          <cell r="D84">
            <v>43908</v>
          </cell>
          <cell r="E84"/>
          <cell r="F84"/>
        </row>
        <row r="85">
          <cell r="C85" t="str">
            <v>Grenada</v>
          </cell>
          <cell r="D85">
            <v>43913</v>
          </cell>
          <cell r="E85"/>
          <cell r="F85"/>
        </row>
        <row r="86">
          <cell r="C86" t="str">
            <v>Guadeloupe</v>
          </cell>
          <cell r="D86">
            <v>43904</v>
          </cell>
          <cell r="E86"/>
          <cell r="F86"/>
        </row>
        <row r="87">
          <cell r="C87" t="str">
            <v>Guam</v>
          </cell>
          <cell r="D87">
            <v>43907</v>
          </cell>
          <cell r="E87"/>
          <cell r="F87"/>
        </row>
        <row r="88">
          <cell r="C88" t="str">
            <v>Guatemala</v>
          </cell>
          <cell r="D88">
            <v>43905</v>
          </cell>
          <cell r="E88">
            <v>43933</v>
          </cell>
          <cell r="F88">
            <v>28</v>
          </cell>
        </row>
        <row r="89">
          <cell r="C89" t="str">
            <v>Guernsey</v>
          </cell>
          <cell r="D89">
            <v>43900</v>
          </cell>
          <cell r="E89"/>
          <cell r="F89"/>
        </row>
        <row r="90">
          <cell r="C90" t="str">
            <v>Guinea</v>
          </cell>
          <cell r="D90">
            <v>43904</v>
          </cell>
          <cell r="E90"/>
          <cell r="F90"/>
        </row>
        <row r="91">
          <cell r="C91" t="str">
            <v>Guinea-Bissau</v>
          </cell>
          <cell r="D91">
            <v>43916</v>
          </cell>
          <cell r="E91"/>
          <cell r="F91"/>
        </row>
        <row r="92">
          <cell r="C92" t="str">
            <v>Guyana</v>
          </cell>
          <cell r="D92">
            <v>43903</v>
          </cell>
          <cell r="E92"/>
          <cell r="F92"/>
        </row>
        <row r="93">
          <cell r="C93" t="str">
            <v>Haiti</v>
          </cell>
          <cell r="D93">
            <v>43911</v>
          </cell>
          <cell r="E93"/>
          <cell r="F93"/>
        </row>
        <row r="94">
          <cell r="C94" t="str">
            <v>Honduras</v>
          </cell>
          <cell r="D94">
            <v>43902</v>
          </cell>
          <cell r="E94"/>
          <cell r="F94"/>
        </row>
        <row r="95">
          <cell r="C95" t="str">
            <v>Hungary</v>
          </cell>
          <cell r="D95">
            <v>43895</v>
          </cell>
          <cell r="E95"/>
          <cell r="F95"/>
        </row>
        <row r="96">
          <cell r="C96" t="str">
            <v>Iceland</v>
          </cell>
          <cell r="D96">
            <v>43892</v>
          </cell>
          <cell r="E96"/>
          <cell r="F96"/>
        </row>
        <row r="97">
          <cell r="C97" t="str">
            <v>India</v>
          </cell>
          <cell r="D97">
            <v>43860</v>
          </cell>
          <cell r="E97"/>
          <cell r="F97"/>
        </row>
        <row r="98">
          <cell r="C98" t="str">
            <v>Indonesia</v>
          </cell>
          <cell r="D98">
            <v>43892</v>
          </cell>
          <cell r="E98">
            <v>43926</v>
          </cell>
          <cell r="F98">
            <v>34</v>
          </cell>
        </row>
        <row r="99">
          <cell r="C99" t="str">
            <v>Iran</v>
          </cell>
          <cell r="D99">
            <v>43867</v>
          </cell>
          <cell r="E99"/>
          <cell r="F99"/>
        </row>
        <row r="100">
          <cell r="C100" t="str">
            <v>Iraq</v>
          </cell>
          <cell r="D100">
            <v>43886</v>
          </cell>
          <cell r="E100">
            <v>43941</v>
          </cell>
          <cell r="F100">
            <v>55</v>
          </cell>
        </row>
        <row r="101">
          <cell r="C101" t="str">
            <v>Ireland</v>
          </cell>
          <cell r="D101">
            <v>43891</v>
          </cell>
          <cell r="E101"/>
          <cell r="F101"/>
        </row>
        <row r="102">
          <cell r="C102" t="str">
            <v>Isle of Man</v>
          </cell>
          <cell r="D102">
            <v>43911</v>
          </cell>
          <cell r="E102"/>
          <cell r="F102"/>
        </row>
        <row r="103">
          <cell r="C103" t="str">
            <v>Israel</v>
          </cell>
          <cell r="D103">
            <v>43881</v>
          </cell>
          <cell r="E103">
            <v>43922</v>
          </cell>
          <cell r="F103">
            <v>41</v>
          </cell>
        </row>
        <row r="104">
          <cell r="C104" t="str">
            <v>Italy</v>
          </cell>
          <cell r="D104">
            <v>43860</v>
          </cell>
          <cell r="E104">
            <v>43955</v>
          </cell>
          <cell r="F104">
            <v>95</v>
          </cell>
        </row>
        <row r="105">
          <cell r="C105" t="str">
            <v>Jamaica</v>
          </cell>
          <cell r="D105">
            <v>43901</v>
          </cell>
          <cell r="E105"/>
          <cell r="F105"/>
        </row>
        <row r="106">
          <cell r="C106" t="str">
            <v>Japan</v>
          </cell>
          <cell r="D106">
            <v>43851</v>
          </cell>
          <cell r="E106"/>
          <cell r="F106"/>
        </row>
        <row r="107">
          <cell r="C107" t="str">
            <v>Jersey</v>
          </cell>
          <cell r="D107">
            <v>43903</v>
          </cell>
          <cell r="E107"/>
          <cell r="F107"/>
        </row>
        <row r="108">
          <cell r="C108" t="str">
            <v>Jordan</v>
          </cell>
          <cell r="D108">
            <v>43893</v>
          </cell>
          <cell r="E108"/>
          <cell r="F108"/>
        </row>
        <row r="109">
          <cell r="C109" t="str">
            <v>Kazakhstan</v>
          </cell>
          <cell r="D109">
            <v>43905</v>
          </cell>
          <cell r="E109">
            <v>43983</v>
          </cell>
          <cell r="F109">
            <v>78</v>
          </cell>
        </row>
        <row r="110">
          <cell r="C110" t="str">
            <v>Kenya</v>
          </cell>
          <cell r="D110">
            <v>43904</v>
          </cell>
          <cell r="E110">
            <v>43926</v>
          </cell>
          <cell r="F110">
            <v>22</v>
          </cell>
        </row>
        <row r="111">
          <cell r="C111" t="str">
            <v>Kosovo</v>
          </cell>
          <cell r="D111">
            <v>43903</v>
          </cell>
          <cell r="E111"/>
          <cell r="F111"/>
        </row>
        <row r="112">
          <cell r="C112" t="str">
            <v>Kuwait</v>
          </cell>
          <cell r="D112">
            <v>43885</v>
          </cell>
          <cell r="E112">
            <v>43963</v>
          </cell>
          <cell r="F112">
            <v>78</v>
          </cell>
        </row>
        <row r="113">
          <cell r="C113" t="str">
            <v>Kyrgyzstan</v>
          </cell>
          <cell r="D113">
            <v>43909</v>
          </cell>
          <cell r="E113"/>
          <cell r="F113"/>
        </row>
        <row r="114">
          <cell r="C114" t="str">
            <v>Laos</v>
          </cell>
          <cell r="D114">
            <v>43915</v>
          </cell>
          <cell r="E114"/>
          <cell r="F114"/>
        </row>
        <row r="115">
          <cell r="C115" t="str">
            <v>Latvia</v>
          </cell>
          <cell r="D115">
            <v>43893</v>
          </cell>
          <cell r="E115">
            <v>43959</v>
          </cell>
          <cell r="F115">
            <v>66</v>
          </cell>
        </row>
        <row r="116">
          <cell r="C116" t="str">
            <v>Lebanon</v>
          </cell>
          <cell r="D116">
            <v>43883</v>
          </cell>
          <cell r="E116">
            <v>43948</v>
          </cell>
          <cell r="F116">
            <v>65</v>
          </cell>
        </row>
        <row r="117">
          <cell r="C117" t="str">
            <v>Lesotho</v>
          </cell>
          <cell r="D117">
            <v>43965</v>
          </cell>
          <cell r="E117"/>
          <cell r="F117"/>
        </row>
        <row r="118">
          <cell r="C118" t="str">
            <v>Liberia</v>
          </cell>
          <cell r="D118">
            <v>43907</v>
          </cell>
          <cell r="E118"/>
          <cell r="F118"/>
        </row>
        <row r="119">
          <cell r="C119" t="str">
            <v>Libya</v>
          </cell>
          <cell r="D119">
            <v>43915</v>
          </cell>
          <cell r="E119"/>
          <cell r="F119"/>
        </row>
        <row r="120">
          <cell r="C120" t="str">
            <v>Liechtenstein</v>
          </cell>
          <cell r="D120">
            <v>43894</v>
          </cell>
          <cell r="E120"/>
          <cell r="F120"/>
        </row>
        <row r="121">
          <cell r="C121" t="str">
            <v>Lithuania</v>
          </cell>
          <cell r="D121">
            <v>43889</v>
          </cell>
          <cell r="E121">
            <v>43931</v>
          </cell>
          <cell r="F121">
            <v>42</v>
          </cell>
        </row>
        <row r="122">
          <cell r="C122" t="str">
            <v>Luxembourg</v>
          </cell>
          <cell r="D122">
            <v>43892</v>
          </cell>
          <cell r="E122">
            <v>43941</v>
          </cell>
          <cell r="F122">
            <v>49</v>
          </cell>
        </row>
        <row r="123">
          <cell r="C123" t="str">
            <v>Madagascar</v>
          </cell>
          <cell r="D123">
            <v>43912</v>
          </cell>
          <cell r="E123"/>
          <cell r="F123"/>
        </row>
        <row r="124">
          <cell r="C124" t="str">
            <v>Malawi</v>
          </cell>
          <cell r="D124">
            <v>43924</v>
          </cell>
          <cell r="E124"/>
          <cell r="F124"/>
        </row>
        <row r="125">
          <cell r="C125" t="str">
            <v>Malaysia</v>
          </cell>
          <cell r="D125">
            <v>43856</v>
          </cell>
          <cell r="E125">
            <v>44044</v>
          </cell>
          <cell r="F125">
            <v>188</v>
          </cell>
        </row>
        <row r="126">
          <cell r="C126" t="str">
            <v>Maldives</v>
          </cell>
          <cell r="D126">
            <v>43898</v>
          </cell>
          <cell r="E126"/>
          <cell r="F126"/>
        </row>
        <row r="127">
          <cell r="C127" t="str">
            <v>Mali</v>
          </cell>
          <cell r="D127">
            <v>43916</v>
          </cell>
          <cell r="E127"/>
          <cell r="F127"/>
        </row>
        <row r="128">
          <cell r="C128" t="str">
            <v>Malta</v>
          </cell>
          <cell r="D128">
            <v>43898</v>
          </cell>
          <cell r="E128"/>
          <cell r="F128"/>
        </row>
        <row r="129">
          <cell r="C129" t="str">
            <v>Marshall Islands</v>
          </cell>
          <cell r="D129">
            <v>44132</v>
          </cell>
          <cell r="E129"/>
          <cell r="F129"/>
        </row>
        <row r="130">
          <cell r="C130" t="str">
            <v>Martinique</v>
          </cell>
          <cell r="D130">
            <v>43898</v>
          </cell>
          <cell r="E130"/>
          <cell r="F130"/>
        </row>
        <row r="131">
          <cell r="C131" t="str">
            <v>Mauritania</v>
          </cell>
          <cell r="D131">
            <v>43905</v>
          </cell>
          <cell r="E131"/>
          <cell r="F131"/>
        </row>
        <row r="132">
          <cell r="C132" t="str">
            <v>Mauritius</v>
          </cell>
          <cell r="D132">
            <v>43909</v>
          </cell>
          <cell r="E132"/>
          <cell r="F132"/>
        </row>
        <row r="133">
          <cell r="C133" t="str">
            <v>Mayotte</v>
          </cell>
          <cell r="D133">
            <v>43905</v>
          </cell>
          <cell r="E133"/>
          <cell r="F133"/>
        </row>
        <row r="134">
          <cell r="C134" t="str">
            <v>Mexico</v>
          </cell>
          <cell r="D134">
            <v>43890</v>
          </cell>
          <cell r="E134">
            <v>43971</v>
          </cell>
          <cell r="F134">
            <v>81</v>
          </cell>
        </row>
        <row r="135">
          <cell r="C135" t="str">
            <v>Moldova</v>
          </cell>
          <cell r="D135">
            <v>43898</v>
          </cell>
          <cell r="E135"/>
          <cell r="F135"/>
        </row>
        <row r="136">
          <cell r="C136" t="str">
            <v>Mongolia</v>
          </cell>
          <cell r="D136">
            <v>43900</v>
          </cell>
          <cell r="E136"/>
          <cell r="F136"/>
        </row>
        <row r="137">
          <cell r="C137" t="str">
            <v>Montenegro</v>
          </cell>
          <cell r="D137">
            <v>43908</v>
          </cell>
          <cell r="E137"/>
          <cell r="F137"/>
        </row>
        <row r="138">
          <cell r="C138" t="str">
            <v>Montserrat</v>
          </cell>
          <cell r="D138">
            <v>43909</v>
          </cell>
          <cell r="E138"/>
          <cell r="F138"/>
        </row>
        <row r="139">
          <cell r="C139" t="str">
            <v>Morocco</v>
          </cell>
          <cell r="D139">
            <v>43893</v>
          </cell>
          <cell r="E139">
            <v>43928</v>
          </cell>
          <cell r="F139">
            <v>35</v>
          </cell>
        </row>
        <row r="140">
          <cell r="C140" t="str">
            <v>Mozambique</v>
          </cell>
          <cell r="D140">
            <v>43913</v>
          </cell>
          <cell r="E140"/>
          <cell r="F140"/>
        </row>
        <row r="141">
          <cell r="C141" t="str">
            <v>Myanmar</v>
          </cell>
          <cell r="D141">
            <v>43914</v>
          </cell>
          <cell r="E141">
            <v>43964</v>
          </cell>
          <cell r="F141">
            <v>50</v>
          </cell>
        </row>
        <row r="142">
          <cell r="C142" t="str">
            <v>Namibia</v>
          </cell>
          <cell r="D142">
            <v>43905</v>
          </cell>
          <cell r="E142"/>
          <cell r="F142"/>
        </row>
        <row r="143">
          <cell r="C143" t="str">
            <v>Nepal</v>
          </cell>
          <cell r="D143">
            <v>43856</v>
          </cell>
          <cell r="E143"/>
          <cell r="F143"/>
        </row>
        <row r="144">
          <cell r="C144" t="str">
            <v>Netherlands</v>
          </cell>
          <cell r="D144">
            <v>43889</v>
          </cell>
          <cell r="E144">
            <v>43983</v>
          </cell>
          <cell r="F144">
            <v>94</v>
          </cell>
        </row>
        <row r="145">
          <cell r="C145" t="str">
            <v>New Caledonia</v>
          </cell>
          <cell r="D145">
            <v>43910</v>
          </cell>
          <cell r="E145"/>
          <cell r="F145"/>
        </row>
        <row r="146">
          <cell r="C146" t="str">
            <v>New Zealand</v>
          </cell>
          <cell r="D146">
            <v>43889</v>
          </cell>
          <cell r="E146" t="str">
            <v>NO Mandate</v>
          </cell>
          <cell r="F146" t="str">
            <v>NO Mandate</v>
          </cell>
        </row>
        <row r="147">
          <cell r="C147" t="str">
            <v>Nicaragua</v>
          </cell>
          <cell r="D147">
            <v>43910</v>
          </cell>
          <cell r="E147"/>
          <cell r="F147"/>
        </row>
        <row r="148">
          <cell r="C148" t="str">
            <v>Niger</v>
          </cell>
          <cell r="D148">
            <v>43910</v>
          </cell>
          <cell r="E148"/>
          <cell r="F148"/>
        </row>
        <row r="149">
          <cell r="C149" t="str">
            <v>Nigeria</v>
          </cell>
          <cell r="D149">
            <v>43889</v>
          </cell>
          <cell r="E149">
            <v>43949</v>
          </cell>
          <cell r="F149">
            <v>60</v>
          </cell>
        </row>
        <row r="150">
          <cell r="C150" t="str">
            <v>North Macedonia</v>
          </cell>
          <cell r="D150">
            <v>43888</v>
          </cell>
          <cell r="E150"/>
          <cell r="F150"/>
        </row>
        <row r="151">
          <cell r="C151" t="str">
            <v>Northern Mariana</v>
          </cell>
          <cell r="D151">
            <v>43919</v>
          </cell>
          <cell r="E151"/>
          <cell r="F151"/>
        </row>
        <row r="152">
          <cell r="C152" t="str">
            <v>Norway</v>
          </cell>
          <cell r="D152">
            <v>43888</v>
          </cell>
          <cell r="E152"/>
          <cell r="F152"/>
        </row>
        <row r="153">
          <cell r="C153" t="str">
            <v>Oman</v>
          </cell>
          <cell r="D153">
            <v>43886</v>
          </cell>
          <cell r="E153">
            <v>43954</v>
          </cell>
          <cell r="F153">
            <v>68</v>
          </cell>
        </row>
        <row r="154">
          <cell r="C154" t="str">
            <v>Pakistan</v>
          </cell>
          <cell r="D154">
            <v>43888</v>
          </cell>
          <cell r="E154">
            <v>43982</v>
          </cell>
          <cell r="F154">
            <v>94</v>
          </cell>
        </row>
        <row r="155">
          <cell r="C155" t="str">
            <v>Palestine</v>
          </cell>
          <cell r="D155">
            <v>43895</v>
          </cell>
          <cell r="E155"/>
          <cell r="F155"/>
        </row>
        <row r="156">
          <cell r="C156" t="str">
            <v>Panama</v>
          </cell>
          <cell r="D156">
            <v>43900</v>
          </cell>
          <cell r="E156">
            <v>43928</v>
          </cell>
          <cell r="F156">
            <v>28</v>
          </cell>
        </row>
        <row r="157">
          <cell r="C157" t="str">
            <v>Papua New Guinea</v>
          </cell>
          <cell r="D157">
            <v>43911</v>
          </cell>
          <cell r="E157"/>
          <cell r="F157"/>
        </row>
        <row r="158">
          <cell r="C158" t="str">
            <v>Paraguay</v>
          </cell>
          <cell r="D158">
            <v>43899</v>
          </cell>
          <cell r="E158">
            <v>43941</v>
          </cell>
          <cell r="F158">
            <v>42</v>
          </cell>
        </row>
        <row r="159">
          <cell r="C159" t="str">
            <v>Peru</v>
          </cell>
          <cell r="D159">
            <v>43897</v>
          </cell>
          <cell r="E159">
            <v>43928</v>
          </cell>
          <cell r="F159">
            <v>31</v>
          </cell>
        </row>
        <row r="160">
          <cell r="C160" t="str">
            <v>Philippines</v>
          </cell>
          <cell r="D160">
            <v>43860</v>
          </cell>
          <cell r="E160">
            <v>43923</v>
          </cell>
          <cell r="F160">
            <v>63</v>
          </cell>
        </row>
        <row r="161">
          <cell r="C161" t="str">
            <v>Poland</v>
          </cell>
          <cell r="D161">
            <v>43894</v>
          </cell>
          <cell r="E161">
            <v>43937</v>
          </cell>
          <cell r="F161">
            <v>43</v>
          </cell>
        </row>
        <row r="162">
          <cell r="C162" t="str">
            <v>Portugal</v>
          </cell>
          <cell r="D162">
            <v>43893</v>
          </cell>
          <cell r="E162">
            <v>43955</v>
          </cell>
          <cell r="F162">
            <v>62</v>
          </cell>
        </row>
        <row r="163">
          <cell r="C163" t="str">
            <v>Puerto Rico</v>
          </cell>
          <cell r="D163">
            <v>43904</v>
          </cell>
          <cell r="E163"/>
          <cell r="F163"/>
        </row>
        <row r="164">
          <cell r="C164" t="str">
            <v>Qatar</v>
          </cell>
          <cell r="D164">
            <v>43891</v>
          </cell>
          <cell r="E164">
            <v>43943</v>
          </cell>
          <cell r="F164">
            <v>52</v>
          </cell>
        </row>
        <row r="165">
          <cell r="C165" t="str">
            <v>Reunion</v>
          </cell>
          <cell r="D165">
            <v>43903</v>
          </cell>
          <cell r="E165"/>
          <cell r="F165"/>
        </row>
        <row r="166">
          <cell r="C166" t="str">
            <v>Romania</v>
          </cell>
          <cell r="D166">
            <v>43888</v>
          </cell>
          <cell r="E166">
            <v>43966</v>
          </cell>
          <cell r="F166">
            <v>78</v>
          </cell>
        </row>
        <row r="167">
          <cell r="C167" t="str">
            <v>Russia</v>
          </cell>
          <cell r="D167">
            <v>43861</v>
          </cell>
          <cell r="E167"/>
          <cell r="F167"/>
        </row>
        <row r="168">
          <cell r="C168" t="str">
            <v>Rwanda</v>
          </cell>
          <cell r="D168">
            <v>43906</v>
          </cell>
          <cell r="E168"/>
          <cell r="F168"/>
        </row>
        <row r="169">
          <cell r="C169" t="str">
            <v>Saint Barthélemy</v>
          </cell>
          <cell r="D169">
            <v>43895</v>
          </cell>
          <cell r="E169"/>
          <cell r="F169"/>
        </row>
        <row r="170">
          <cell r="C170" t="str">
            <v>Saint Kitts</v>
          </cell>
          <cell r="D170">
            <v>43916</v>
          </cell>
          <cell r="E170"/>
          <cell r="F170"/>
        </row>
        <row r="171">
          <cell r="C171" t="str">
            <v>Saint Lucia</v>
          </cell>
          <cell r="D171">
            <v>43906</v>
          </cell>
          <cell r="E171"/>
          <cell r="F171"/>
        </row>
        <row r="172">
          <cell r="C172" t="str">
            <v>Saint Martin</v>
          </cell>
          <cell r="D172">
            <v>43895</v>
          </cell>
          <cell r="E172"/>
          <cell r="F172"/>
        </row>
        <row r="173">
          <cell r="C173" t="str">
            <v>Saint Pierre</v>
          </cell>
          <cell r="D173">
            <v>43929</v>
          </cell>
          <cell r="E173"/>
          <cell r="F173"/>
        </row>
        <row r="174">
          <cell r="C174" t="str">
            <v>Saint Vincent Grenadines</v>
          </cell>
          <cell r="D174">
            <v>43903</v>
          </cell>
          <cell r="E174"/>
          <cell r="F174"/>
        </row>
        <row r="175">
          <cell r="C175" t="str">
            <v>Samoa</v>
          </cell>
          <cell r="D175">
            <v>44153</v>
          </cell>
          <cell r="E175"/>
          <cell r="F175"/>
        </row>
        <row r="176">
          <cell r="C176" t="str">
            <v>San Marino</v>
          </cell>
          <cell r="D176">
            <v>43890</v>
          </cell>
          <cell r="E176"/>
          <cell r="F176"/>
        </row>
        <row r="177">
          <cell r="C177" t="str">
            <v>São Tomé</v>
          </cell>
          <cell r="D177">
            <v>43928</v>
          </cell>
          <cell r="E177"/>
          <cell r="F177"/>
        </row>
        <row r="178">
          <cell r="C178" t="str">
            <v>Saudi Arabia</v>
          </cell>
          <cell r="D178">
            <v>43893</v>
          </cell>
          <cell r="E178">
            <v>43981</v>
          </cell>
          <cell r="F178">
            <v>88</v>
          </cell>
        </row>
        <row r="179">
          <cell r="C179" t="str">
            <v>Senegal</v>
          </cell>
          <cell r="D179">
            <v>43893</v>
          </cell>
          <cell r="E179"/>
          <cell r="F179"/>
        </row>
        <row r="180">
          <cell r="C180" t="str">
            <v>Serbia</v>
          </cell>
          <cell r="D180">
            <v>43896</v>
          </cell>
          <cell r="E180">
            <v>43950</v>
          </cell>
          <cell r="F180">
            <v>54</v>
          </cell>
        </row>
        <row r="181">
          <cell r="C181" t="str">
            <v>Seychelles</v>
          </cell>
          <cell r="D181">
            <v>43906</v>
          </cell>
          <cell r="E181"/>
          <cell r="F181"/>
        </row>
        <row r="182">
          <cell r="C182" t="str">
            <v>Sierra Leone</v>
          </cell>
          <cell r="D182">
            <v>43922</v>
          </cell>
          <cell r="E182"/>
          <cell r="F182"/>
        </row>
        <row r="183">
          <cell r="C183" t="str">
            <v>Singapore</v>
          </cell>
          <cell r="D183">
            <v>43853</v>
          </cell>
          <cell r="E183">
            <v>43935</v>
          </cell>
          <cell r="F183">
            <v>82</v>
          </cell>
        </row>
        <row r="184">
          <cell r="C184" t="str">
            <v>Sint Maarten</v>
          </cell>
          <cell r="D184">
            <v>43909</v>
          </cell>
          <cell r="E184"/>
          <cell r="F184"/>
        </row>
        <row r="185">
          <cell r="C185" t="str">
            <v>Slovakia</v>
          </cell>
          <cell r="D185">
            <v>43897</v>
          </cell>
          <cell r="E185">
            <v>43915</v>
          </cell>
          <cell r="F185">
            <v>18</v>
          </cell>
        </row>
        <row r="186">
          <cell r="C186" t="str">
            <v>Slovenia</v>
          </cell>
          <cell r="D186">
            <v>43895</v>
          </cell>
          <cell r="E186">
            <v>43919</v>
          </cell>
          <cell r="F186">
            <v>24</v>
          </cell>
        </row>
        <row r="187">
          <cell r="C187" t="str">
            <v>Solomon Islands</v>
          </cell>
          <cell r="D187">
            <v>44108</v>
          </cell>
          <cell r="E187"/>
          <cell r="F187"/>
        </row>
        <row r="188">
          <cell r="C188" t="str">
            <v>Somalia</v>
          </cell>
          <cell r="D188">
            <v>43907</v>
          </cell>
          <cell r="E188"/>
          <cell r="F188"/>
        </row>
        <row r="189">
          <cell r="C189" t="str">
            <v>South Africa</v>
          </cell>
          <cell r="D189">
            <v>43896</v>
          </cell>
          <cell r="E189">
            <v>43952</v>
          </cell>
          <cell r="F189">
            <v>56</v>
          </cell>
        </row>
        <row r="190">
          <cell r="C190" t="str">
            <v>South Koreo</v>
          </cell>
          <cell r="D190">
            <v>43851</v>
          </cell>
          <cell r="E190"/>
          <cell r="F190"/>
        </row>
        <row r="191">
          <cell r="C191" t="str">
            <v>South Sudan</v>
          </cell>
          <cell r="D191">
            <v>43927</v>
          </cell>
          <cell r="E191"/>
          <cell r="F191"/>
        </row>
        <row r="192">
          <cell r="C192" t="str">
            <v>Spain</v>
          </cell>
          <cell r="D192">
            <v>43862</v>
          </cell>
          <cell r="E192">
            <v>43953</v>
          </cell>
          <cell r="F192">
            <v>91</v>
          </cell>
        </row>
        <row r="193">
          <cell r="C193" t="str">
            <v>Sri Lanka</v>
          </cell>
          <cell r="D193">
            <v>43858</v>
          </cell>
          <cell r="E193">
            <v>43932</v>
          </cell>
          <cell r="F193">
            <v>74</v>
          </cell>
        </row>
        <row r="194">
          <cell r="C194" t="str">
            <v>Sudan</v>
          </cell>
          <cell r="D194">
            <v>43904</v>
          </cell>
          <cell r="E194"/>
          <cell r="F194"/>
        </row>
        <row r="195">
          <cell r="C195" t="str">
            <v>Suriname</v>
          </cell>
          <cell r="D195">
            <v>43906</v>
          </cell>
          <cell r="E195"/>
          <cell r="F195"/>
        </row>
        <row r="196">
          <cell r="C196" t="str">
            <v>Sweden</v>
          </cell>
          <cell r="D196">
            <v>43862</v>
          </cell>
          <cell r="E196" t="str">
            <v>NO Mandate</v>
          </cell>
          <cell r="F196" t="str">
            <v>NO Mandate</v>
          </cell>
        </row>
        <row r="197">
          <cell r="C197" t="str">
            <v>Switzerland</v>
          </cell>
          <cell r="D197">
            <v>43887</v>
          </cell>
          <cell r="E197">
            <v>44133</v>
          </cell>
          <cell r="F197">
            <v>246</v>
          </cell>
        </row>
        <row r="198">
          <cell r="C198" t="str">
            <v>Syria</v>
          </cell>
          <cell r="D198">
            <v>43913</v>
          </cell>
          <cell r="E198"/>
          <cell r="F198"/>
        </row>
        <row r="199">
          <cell r="C199" t="str">
            <v>Taiwan</v>
          </cell>
          <cell r="D199"/>
          <cell r="E199">
            <v>43922</v>
          </cell>
          <cell r="F199"/>
        </row>
        <row r="200">
          <cell r="C200" t="str">
            <v>Tajikistan</v>
          </cell>
          <cell r="D200">
            <v>43952</v>
          </cell>
          <cell r="E200"/>
          <cell r="F200"/>
        </row>
        <row r="201">
          <cell r="C201" t="str">
            <v>Tanzania</v>
          </cell>
          <cell r="D201">
            <v>43907</v>
          </cell>
          <cell r="E201"/>
          <cell r="F201"/>
        </row>
        <row r="202">
          <cell r="C202" t="str">
            <v>Thailand</v>
          </cell>
          <cell r="D202">
            <v>43851</v>
          </cell>
          <cell r="E202">
            <v>43915</v>
          </cell>
          <cell r="F202">
            <v>64</v>
          </cell>
        </row>
        <row r="203">
          <cell r="C203" t="str">
            <v>Timor-Leste</v>
          </cell>
          <cell r="D203">
            <v>43911</v>
          </cell>
          <cell r="E203"/>
          <cell r="F203"/>
        </row>
        <row r="204">
          <cell r="C204" t="str">
            <v>Togo</v>
          </cell>
          <cell r="D204">
            <v>43897</v>
          </cell>
          <cell r="E204"/>
          <cell r="F204"/>
        </row>
        <row r="205">
          <cell r="C205" t="str">
            <v>Trinidad and Tobago</v>
          </cell>
          <cell r="D205">
            <v>43904</v>
          </cell>
          <cell r="E205"/>
          <cell r="F205"/>
        </row>
        <row r="206">
          <cell r="C206" t="str">
            <v>Tunisia</v>
          </cell>
          <cell r="D206">
            <v>43893</v>
          </cell>
          <cell r="E206">
            <v>43928</v>
          </cell>
          <cell r="F206">
            <v>35</v>
          </cell>
        </row>
        <row r="207">
          <cell r="C207" t="str">
            <v>Turkey</v>
          </cell>
          <cell r="D207">
            <v>43902</v>
          </cell>
          <cell r="E207">
            <v>43924</v>
          </cell>
          <cell r="F207">
            <v>22</v>
          </cell>
        </row>
        <row r="208">
          <cell r="C208" t="str">
            <v>Turks and Caicos</v>
          </cell>
          <cell r="D208">
            <v>43914</v>
          </cell>
          <cell r="E208"/>
          <cell r="F208"/>
        </row>
        <row r="209">
          <cell r="C209" t="str">
            <v>UAE</v>
          </cell>
          <cell r="D209">
            <v>43859</v>
          </cell>
          <cell r="E209">
            <v>43949</v>
          </cell>
          <cell r="F209">
            <v>90</v>
          </cell>
        </row>
        <row r="210">
          <cell r="C210" t="str">
            <v>Uganda</v>
          </cell>
          <cell r="D210">
            <v>43912</v>
          </cell>
          <cell r="E210"/>
          <cell r="F210"/>
        </row>
        <row r="211">
          <cell r="C211" t="str">
            <v>UK</v>
          </cell>
          <cell r="D211">
            <v>43862</v>
          </cell>
          <cell r="E211">
            <v>43997</v>
          </cell>
          <cell r="F211">
            <v>135</v>
          </cell>
        </row>
        <row r="212">
          <cell r="C212" t="str">
            <v>Ukraine</v>
          </cell>
          <cell r="D212">
            <v>43893</v>
          </cell>
          <cell r="E212">
            <v>43928</v>
          </cell>
          <cell r="F212">
            <v>35</v>
          </cell>
        </row>
        <row r="213">
          <cell r="C213" t="str">
            <v>Uruguay</v>
          </cell>
          <cell r="D213">
            <v>43906</v>
          </cell>
          <cell r="E213">
            <v>43944</v>
          </cell>
          <cell r="F213">
            <v>38</v>
          </cell>
        </row>
        <row r="214">
          <cell r="C214" t="str">
            <v>USA</v>
          </cell>
          <cell r="D214">
            <v>43851</v>
          </cell>
          <cell r="E214"/>
          <cell r="F214"/>
        </row>
        <row r="215">
          <cell r="C215" t="str">
            <v>Uzbekistan</v>
          </cell>
          <cell r="D215">
            <v>43906</v>
          </cell>
          <cell r="E215">
            <v>43912</v>
          </cell>
          <cell r="F215">
            <v>6</v>
          </cell>
        </row>
        <row r="216">
          <cell r="C216" t="str">
            <v>Vanuatu</v>
          </cell>
          <cell r="D216">
            <v>44146</v>
          </cell>
          <cell r="E216"/>
          <cell r="F216"/>
        </row>
        <row r="217">
          <cell r="C217" t="str">
            <v>Vatican City</v>
          </cell>
          <cell r="D217">
            <v>43897</v>
          </cell>
          <cell r="E217"/>
          <cell r="F217"/>
        </row>
        <row r="218">
          <cell r="C218" t="str">
            <v>Venezuela</v>
          </cell>
          <cell r="D218">
            <v>43904</v>
          </cell>
          <cell r="E218"/>
          <cell r="F218"/>
        </row>
        <row r="219">
          <cell r="C219" t="str">
            <v>Vietnam</v>
          </cell>
          <cell r="D219">
            <v>43854</v>
          </cell>
          <cell r="E219">
            <v>43906</v>
          </cell>
          <cell r="F219">
            <v>52</v>
          </cell>
        </row>
        <row r="220">
          <cell r="C220" t="str">
            <v>Yemen</v>
          </cell>
          <cell r="D220">
            <v>43932</v>
          </cell>
          <cell r="E220"/>
          <cell r="F220"/>
        </row>
        <row r="221">
          <cell r="C221" t="str">
            <v>Zambia</v>
          </cell>
          <cell r="D221">
            <v>43909</v>
          </cell>
          <cell r="E221"/>
          <cell r="F221"/>
        </row>
        <row r="222">
          <cell r="C222" t="str">
            <v>Zimbabwe</v>
          </cell>
          <cell r="D222">
            <v>43911</v>
          </cell>
          <cell r="E222">
            <v>43952</v>
          </cell>
          <cell r="F222">
            <v>41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232A27-1A8C-433F-9245-177A32A2075F}" autoFormatId="16" applyNumberFormats="0" applyBorderFormats="0" applyFontFormats="0" applyPatternFormats="0" applyAlignmentFormats="0" applyWidthHeightFormats="0">
  <queryTableRefresh nextId="19" unboundColumnsRight="1">
    <queryTableFields count="8">
      <queryTableField id="14" name="Country" tableColumnId="13"/>
      <queryTableField id="2" name="Total Cases" tableColumnId="2"/>
      <queryTableField id="3" name="New Cases" tableColumnId="3"/>
      <queryTableField id="4" name="Total Deaths" tableColumnId="4"/>
      <queryTableField id="5" name="New Deaths" tableColumnId="5"/>
      <queryTableField id="16" name="Cases/ 1M" tableColumnId="14"/>
      <queryTableField id="17" name="Deaths/ 1M" tableColumnId="15"/>
      <queryTableField id="1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21C47DA-011D-464A-B12C-ECFB18AB0B06}" autoFormatId="16" applyNumberFormats="0" applyBorderFormats="0" applyFontFormats="0" applyPatternFormats="0" applyAlignmentFormats="0" applyWidthHeightFormats="0">
  <queryTableRefresh nextId="15">
    <queryTableFields count="14">
      <queryTableField id="1" name="#" tableColumnId="1"/>
      <queryTableField id="2" name="Country, Other" tableColumnId="2"/>
      <queryTableField id="3" name="Total Cases" tableColumnId="3"/>
      <queryTableField id="4" name="New Cases" tableColumnId="4"/>
      <queryTableField id="5" name="Total Deaths" tableColumnId="5"/>
      <queryTableField id="6" name="New Deaths" tableColumnId="6"/>
      <queryTableField id="7" name="Total Recovered" tableColumnId="7"/>
      <queryTableField id="8" name="Active Cases" tableColumnId="8"/>
      <queryTableField id="9" name="Serious, Critical" tableColumnId="9"/>
      <queryTableField id="10" name="Tot Cases/ 1M pop" tableColumnId="10"/>
      <queryTableField id="11" name="Deaths/ 1M pop" tableColumnId="11"/>
      <queryTableField id="12" name="Total Tests" tableColumnId="12"/>
      <queryTableField id="13" name="Tests/ _x000a_1M pop" tableColumnId="13"/>
      <queryTableField id="14" name="Population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6B0FED-8B54-4B79-A473-799CAB7A2AD1}" autoFormatId="16" applyNumberFormats="0" applyBorderFormats="0" applyFontFormats="0" applyPatternFormats="0" applyAlignmentFormats="0" applyWidthHeightFormats="0">
  <queryTableRefresh nextId="18">
    <queryTableFields count="7">
      <queryTableField id="14" name="Country" tableColumnId="13"/>
      <queryTableField id="2" name="Total Cases" tableColumnId="2"/>
      <queryTableField id="3" name="New Cases" tableColumnId="3"/>
      <queryTableField id="4" name="Total Deaths" tableColumnId="4"/>
      <queryTableField id="5" name="New Deaths" tableColumnId="5"/>
      <queryTableField id="16" name="Cases/ 1M" tableColumnId="14"/>
      <queryTableField id="17" name="Deaths/ 1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57DEE-9704-443C-B8B1-1CFD843C684C}" name="Table_13" displayName="Table_13" ref="B4:I211" tableType="queryTable" totalsRowShown="0">
  <autoFilter ref="B4:I211" xr:uid="{D15DF7CF-6EE8-4502-A3AF-74BB8EFCD316}">
    <filterColumn colId="0">
      <filters>
        <filter val="Afghanistan"/>
        <filter val="Albania"/>
        <filter val="Algeria"/>
        <filter val="Andorra"/>
        <filter val="Angola"/>
        <filter val="Antigua and Barbud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hutan"/>
        <filter val="Bolivia"/>
        <filter val="Bosnia and Herzegovina"/>
        <filter val="Botswana"/>
        <filter val="Brazil"/>
        <filter val="Brunei"/>
        <filter val="Bulgaria"/>
        <filter val="Burkina Faso"/>
        <filter val="Burundi"/>
        <filter val="Cabo Verde"/>
        <filter val="Cambodia"/>
        <filter val="Cameroon"/>
        <filter val="Canada"/>
        <filter val="CAR"/>
        <filter val="Chad"/>
        <filter val="Chile"/>
        <filter val="China"/>
        <filter val="Colombia"/>
        <filter val="Congo"/>
        <filter val="Costa Rica"/>
        <filter val="Croatia"/>
        <filter val="Cuba"/>
        <filter val="Cyprus"/>
        <filter val="Czechia"/>
        <filter val="Denmark"/>
        <filter val="Djibouti"/>
        <filter val="Dominica"/>
        <filter val="Dominican Republic"/>
        <filter val="DR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iji"/>
        <filter val="Finland"/>
        <filter val="France"/>
        <filter val="Gabon"/>
        <filter val="Gambia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ong Kong"/>
        <filter val="Hungary"/>
        <filter val="Iceland"/>
        <filter val="India"/>
        <filter val="Indonesia"/>
        <filter val="Iran"/>
        <filter val="Iraq"/>
        <filter val="Ireland"/>
        <filter val="Israel"/>
        <filter val="Italy"/>
        <filter val="Ivory Coast"/>
        <filter val="Jamaica"/>
        <filter val="Japan"/>
        <filter val="Jordan"/>
        <filter val="Kazakhstan"/>
        <filter val="Kenya"/>
        <filter val="Kuwait"/>
        <filter val="Kyrgyzstan"/>
        <filter val="Laos"/>
        <filter val="Latvia"/>
        <filter val="Lebanon"/>
        <filter val="Liberia"/>
        <filter val="Libya"/>
        <filter val="Liechtenstein"/>
        <filter val="Lithuania"/>
        <filter val="Luxembourg"/>
        <filter val="Macao"/>
        <filter val="Madagascar"/>
        <filter val="Malawi"/>
        <filter val="Malaysia"/>
        <filter val="Maldives"/>
        <filter val="Mali"/>
        <filter val="Malta"/>
        <filter val="Mauritania"/>
        <filter val="Mauritius"/>
        <filter val="Mexico"/>
        <filter val="Moldova"/>
        <filter val="Monaco"/>
        <filter val="Mongolia"/>
        <filter val="Montenegro"/>
        <filter val="Morocco"/>
        <filter val="Mozambique"/>
        <filter val="Myanmar"/>
        <filter val="Namibia"/>
        <filter val="Nepal"/>
        <filter val="Netherlands"/>
        <filter val="New Zealand"/>
        <filter val="Nicaragua"/>
        <filter val="Niger"/>
        <filter val="Nigeria"/>
        <filter val="North Macedonia"/>
        <filter val="Norway"/>
        <filter val="Oman"/>
        <filter val="Pakistan"/>
        <filter val="Palestine"/>
        <filter val="Panama"/>
        <filter val="Papua New Guinea"/>
        <filter val="Paraguay"/>
        <filter val="Peru"/>
        <filter val="Philippines"/>
        <filter val="Poland"/>
        <filter val="Portugal"/>
        <filter val="Qatar"/>
        <filter val="Romania"/>
        <filter val="Russia"/>
        <filter val="Rwanda"/>
        <filter val="S. Korea"/>
        <filter val="Saint Kitts and Nevis"/>
        <filter val="Saint Lucia"/>
        <filter val="San Marino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malia"/>
        <filter val="South Africa"/>
        <filter val="Spain"/>
        <filter val="Sri Lanka"/>
        <filter val="St. Vincent Grenadines"/>
        <filter val="Sudan"/>
        <filter val="Suriname"/>
        <filter val="Sweden"/>
        <filter val="Switzerland"/>
        <filter val="Syria"/>
        <filter val="Taiwan"/>
        <filter val="Tanzania"/>
        <filter val="Thailand"/>
        <filter val="Timor-Leste"/>
        <filter val="Togo"/>
        <filter val="Trinidad and Tobago"/>
        <filter val="Tunisia"/>
        <filter val="Turkey"/>
        <filter val="UAE"/>
        <filter val="Uganda"/>
        <filter val="UK"/>
        <filter val="Ukraine"/>
        <filter val="Uruguay"/>
        <filter val="USA"/>
        <filter val="Uzbekistan"/>
        <filter val="Venezuela"/>
        <filter val="Vietnam"/>
        <filter val="Zambia"/>
        <filter val="Zimbabwe"/>
      </filters>
    </filterColumn>
  </autoFilter>
  <tableColumns count="8">
    <tableColumn id="13" xr3:uid="{7B129202-2842-4593-95CF-D68EC995D5F6}" uniqueName="13" name="Country" queryTableFieldId="14" dataDxfId="13"/>
    <tableColumn id="2" xr3:uid="{DEFFF4D3-64EC-4516-AF6A-5F419B9DC7D1}" uniqueName="2" name="Total Cases" queryTableFieldId="2" dataDxfId="12"/>
    <tableColumn id="3" xr3:uid="{3687AFB4-662B-4ACA-BA84-36643482CB14}" uniqueName="3" name="New Cases" queryTableFieldId="3" dataDxfId="11"/>
    <tableColumn id="4" xr3:uid="{69ECD5EB-C6BB-4EF2-BF8F-2BC1AE21DB7A}" uniqueName="4" name="Total Deaths" queryTableFieldId="4" dataDxfId="10"/>
    <tableColumn id="5" xr3:uid="{DD23ED9E-26F6-46EE-AB7B-6618E057BD05}" uniqueName="5" name="New Deaths" queryTableFieldId="5" dataDxfId="9"/>
    <tableColumn id="14" xr3:uid="{BBD1FB75-76AE-4E48-ADC4-5ABD1C61CC66}" uniqueName="14" name="Cases/ 1M" queryTableFieldId="16"/>
    <tableColumn id="15" xr3:uid="{4F9351D9-3A2E-459E-9E6E-6B25973D7D71}" uniqueName="15" name="Deaths/ 1M" queryTableFieldId="17"/>
    <tableColumn id="1" xr3:uid="{1289539A-E390-4BB7-A941-51D0FB3D014E}" uniqueName="1" name="HDI" queryTableFieldId="18" dataDxfId="8">
      <calculatedColumnFormula>VLOOKUP(Table_13[[#This Row],[Country]],[1]Sheet1!$A$4:$N$201,3,FALSE)</calculatedColumnFormula>
    </tableColumn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0E8CF-8197-4AB3-B593-D629D4E8F1F3}" name="Table_1__3" displayName="Table_1__3" ref="A1:N238" tableType="queryTable" totalsRowShown="0">
  <autoFilter ref="A1:N238" xr:uid="{0D8A7230-4126-4D53-9A21-FDAA05D2D223}"/>
  <sortState xmlns:xlrd2="http://schemas.microsoft.com/office/spreadsheetml/2017/richdata2" ref="A2:N238">
    <sortCondition ref="B1:B238"/>
  </sortState>
  <tableColumns count="14">
    <tableColumn id="1" xr3:uid="{03C3F926-B812-48DF-823B-58977C9C4DD3}" uniqueName="1" name="#" queryTableFieldId="1"/>
    <tableColumn id="2" xr3:uid="{4E877662-95B5-467B-8ED9-683EB399617C}" uniqueName="2" name="Country, Other" queryTableFieldId="2" dataDxfId="7"/>
    <tableColumn id="3" xr3:uid="{16FDEDE2-0E00-4095-A303-AB105519EA51}" uniqueName="3" name="Total Cases" queryTableFieldId="3"/>
    <tableColumn id="4" xr3:uid="{08AF0AF0-29C8-496B-A6A0-929A85C88A55}" uniqueName="4" name="New Cases" queryTableFieldId="4"/>
    <tableColumn id="5" xr3:uid="{0A2885F0-1B10-417E-ACBC-A310CE185940}" uniqueName="5" name="Total Deaths" queryTableFieldId="5"/>
    <tableColumn id="6" xr3:uid="{E732EB09-101E-4AEF-9165-2C6F808086F2}" uniqueName="6" name="New Deaths" queryTableFieldId="6"/>
    <tableColumn id="7" xr3:uid="{B918DFF1-323D-4A35-A7DB-AEB29F319257}" uniqueName="7" name="Total Recovered" queryTableFieldId="7" dataDxfId="6"/>
    <tableColumn id="8" xr3:uid="{59701A2D-D40A-46D1-9744-CE9E4EBED2F5}" uniqueName="8" name="Active Cases" queryTableFieldId="8" dataDxfId="5"/>
    <tableColumn id="9" xr3:uid="{DE045EBC-C086-4A56-9136-AD6C122677B5}" uniqueName="9" name="Serious, Critical" queryTableFieldId="9"/>
    <tableColumn id="10" xr3:uid="{A3C39CF2-4D10-4DE4-B9C1-CD797949A7A8}" uniqueName="10" name="Tot Cases/ 1M pop" queryTableFieldId="10"/>
    <tableColumn id="11" xr3:uid="{BBBFEC8F-0C1F-419C-A4E6-94D5982A6D4A}" uniqueName="11" name="Deaths/ 1M pop" queryTableFieldId="11"/>
    <tableColumn id="12" xr3:uid="{55C33594-A70D-4931-BE06-8085A688A9EE}" uniqueName="12" name="Total Tests" queryTableFieldId="12"/>
    <tableColumn id="13" xr3:uid="{E68FDB8C-3AD4-495B-AE23-7B197772702C}" uniqueName="13" name="Tests/ _x000a_1M pop" queryTableFieldId="13"/>
    <tableColumn id="14" xr3:uid="{BFCC6FEC-4CC5-479B-80CA-97EA1BE8F805}" uniqueName="14" name="Population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05D2B-C70F-4BA2-AAB2-04EBC08C2728}" name="Table_1" displayName="Table_1" ref="B4:H212" tableType="queryTable" totalsRowShown="0">
  <autoFilter ref="B4:H212" xr:uid="{954D79C7-F716-4637-B31D-6B4EF7E64CAC}"/>
  <sortState xmlns:xlrd2="http://schemas.microsoft.com/office/spreadsheetml/2017/richdata2" ref="B5:H212">
    <sortCondition ref="B4:B212"/>
  </sortState>
  <tableColumns count="7">
    <tableColumn id="13" xr3:uid="{D1DE2C77-A9CC-4CC8-8DD4-4ED4413BAE0C}" uniqueName="13" name="Country" queryTableFieldId="14" dataDxfId="4"/>
    <tableColumn id="2" xr3:uid="{03D3824F-E492-4B71-9518-EA7854250C17}" uniqueName="2" name="Total Cases" queryTableFieldId="2" dataDxfId="3"/>
    <tableColumn id="3" xr3:uid="{C85636BC-C927-49EC-B4E3-C4F55AAE5B3F}" uniqueName="3" name="New Cases" queryTableFieldId="3" dataDxfId="2"/>
    <tableColumn id="4" xr3:uid="{20761A00-CED5-460C-8F7E-49061E85A1C2}" uniqueName="4" name="Total Deaths" queryTableFieldId="4" dataDxfId="1"/>
    <tableColumn id="5" xr3:uid="{563100EF-DFA7-4326-AF79-5C1A2A439A47}" uniqueName="5" name="New Deaths" queryTableFieldId="5" dataDxfId="0"/>
    <tableColumn id="14" xr3:uid="{82CB327A-E749-452F-BECA-5CBA3074B6D3}" uniqueName="14" name="Cases/ 1M" queryTableFieldId="16"/>
    <tableColumn id="15" xr3:uid="{B5D0B6A4-1A6E-42BE-8E7F-E671B166CB38}" uniqueName="15" name="Deaths/ 1M" queryTableFieldId="17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2210-BE30-4D3F-9A78-878C4068C919}">
  <dimension ref="B1:Q211"/>
  <sheetViews>
    <sheetView showGridLines="0" topLeftCell="A38" zoomScaleNormal="100" workbookViewId="0">
      <selection activeCell="B150" sqref="B150"/>
    </sheetView>
  </sheetViews>
  <sheetFormatPr defaultRowHeight="14.4" x14ac:dyDescent="0.3"/>
  <cols>
    <col min="1" max="1" width="5.6640625" customWidth="1"/>
    <col min="2" max="2" width="26.88671875" bestFit="1" customWidth="1"/>
    <col min="3" max="3" width="13.109375" bestFit="1" customWidth="1"/>
    <col min="4" max="4" width="12.88671875" bestFit="1" customWidth="1"/>
    <col min="5" max="5" width="14.33203125" bestFit="1" customWidth="1"/>
    <col min="6" max="6" width="14" bestFit="1" customWidth="1"/>
    <col min="7" max="7" width="12.33203125" bestFit="1" customWidth="1"/>
    <col min="8" max="8" width="13.44140625" bestFit="1" customWidth="1"/>
    <col min="9" max="9" width="16.33203125" bestFit="1" customWidth="1"/>
    <col min="10" max="10" width="17.44140625" bestFit="1" customWidth="1"/>
    <col min="11" max="11" width="17.5546875" bestFit="1" customWidth="1"/>
    <col min="12" max="12" width="17.44140625" bestFit="1" customWidth="1"/>
    <col min="13" max="13" width="18.21875" bestFit="1" customWidth="1"/>
    <col min="14" max="14" width="19.6640625" bestFit="1" customWidth="1"/>
    <col min="15" max="15" width="17.44140625" style="17" bestFit="1" customWidth="1"/>
    <col min="16" max="16" width="19" bestFit="1" customWidth="1"/>
    <col min="17" max="17" width="19.33203125" customWidth="1"/>
  </cols>
  <sheetData>
    <row r="1" spans="2:17" x14ac:dyDescent="0.3">
      <c r="O1" s="19"/>
    </row>
    <row r="2" spans="2:17" x14ac:dyDescent="0.3">
      <c r="B2" s="2" t="s">
        <v>212</v>
      </c>
      <c r="H2" s="4" t="s">
        <v>215</v>
      </c>
      <c r="O2" s="19"/>
    </row>
    <row r="3" spans="2:17" x14ac:dyDescent="0.3">
      <c r="O3" s="19"/>
    </row>
    <row r="4" spans="2:17" x14ac:dyDescent="0.3">
      <c r="B4" t="s">
        <v>211</v>
      </c>
      <c r="C4" t="s">
        <v>0</v>
      </c>
      <c r="D4" t="s">
        <v>1</v>
      </c>
      <c r="E4" t="s">
        <v>2</v>
      </c>
      <c r="F4" t="s">
        <v>3</v>
      </c>
      <c r="G4" t="s">
        <v>213</v>
      </c>
      <c r="H4" t="s">
        <v>214</v>
      </c>
      <c r="I4" t="s">
        <v>217</v>
      </c>
      <c r="J4" s="5" t="s">
        <v>218</v>
      </c>
      <c r="K4" s="5" t="s">
        <v>219</v>
      </c>
      <c r="L4" s="5" t="s">
        <v>220</v>
      </c>
      <c r="M4" s="5" t="s">
        <v>221</v>
      </c>
      <c r="N4" s="20" t="s">
        <v>222</v>
      </c>
      <c r="O4" s="15" t="s">
        <v>223</v>
      </c>
      <c r="P4" s="15" t="s">
        <v>224</v>
      </c>
      <c r="Q4" s="15" t="s">
        <v>225</v>
      </c>
    </row>
    <row r="5" spans="2:17" x14ac:dyDescent="0.3">
      <c r="B5" s="1" t="s">
        <v>92</v>
      </c>
      <c r="C5" s="3">
        <f>VLOOKUP(Table_13[[#This Row],[Country]],'Worldometer 1-23'!$B$3:$C$238,2,FALSE)</f>
        <v>54559</v>
      </c>
      <c r="D5" s="3">
        <f>VLOOKUP(Table_13[[#This Row],[Country]],'Worldometer 1-23'!$B$3:$D$238,3,FALSE)</f>
        <v>76</v>
      </c>
      <c r="E5" s="3">
        <f>VLOOKUP(Table_13[[#This Row],[Country]],'Worldometer 1-23'!B3:E238,4,FALSE)</f>
        <v>2373</v>
      </c>
      <c r="F5" s="3">
        <f>VLOOKUP(Table_13[[#This Row],[Country]],'Worldometer 1-23'!B3:F238,5,FALSE)</f>
        <v>3</v>
      </c>
      <c r="G5">
        <f>VLOOKUP(Table_13[[#This Row],[Country]],'Worldometer 1-23'!B3:J238,9,FALSE)</f>
        <v>1384</v>
      </c>
      <c r="H5">
        <f>VLOOKUP(Table_13[[#This Row],[Country]],'Worldometer 1-23'!B3:K238,10,FALSE)</f>
        <v>60</v>
      </c>
      <c r="I5" s="6">
        <f>VLOOKUP(Table_13[[#This Row],[Country]],[1]Sheet1!$A$4:$N$201,3,FALSE)</f>
        <v>0.496</v>
      </c>
      <c r="J5" s="8">
        <f>VLOOKUP(Table_13[[#This Row],[Country]],[1]Sheet1!$A$4:$N$201,2,FALSE)</f>
        <v>469.91909012746902</v>
      </c>
      <c r="K5" s="11">
        <f>VLOOKUP(Table_13[[#This Row],[Country]],[1]Sheet1!$A$4:$N$201,4,FALSE)</f>
        <v>56.937760009999998</v>
      </c>
      <c r="L5" s="11">
        <f>VLOOKUP(Table_13[[#This Row],[Country]],[1]Sheet1!$A$4:$N$201,5,FALSE)</f>
        <v>28.5</v>
      </c>
      <c r="M5" s="11">
        <f>VLOOKUP(Table_13[[#This Row],[Country]],[1]Sheet1!$A$4:$N$201,6,FALSE)</f>
        <v>0</v>
      </c>
      <c r="N5" s="14">
        <f>VLOOKUP(Table_13[[#This Row],[Country]],[1]Sheet1!$A$4:$N$201,14,FALSE)</f>
        <v>23.9</v>
      </c>
      <c r="O5" s="18">
        <f>VLOOKUP(Table_13[[#This Row],[Country]],[2]Sheet2!$C$4:$E$222,2,FALSE)</f>
        <v>43886</v>
      </c>
      <c r="P5" s="16"/>
      <c r="Q5" s="16"/>
    </row>
    <row r="6" spans="2:17" x14ac:dyDescent="0.3">
      <c r="B6" s="1" t="s">
        <v>91</v>
      </c>
      <c r="C6" s="3">
        <f>VLOOKUP(Table_13[[#This Row],[Country]],'Worldometer 1-23'!$B$3:$C$238,2,FALSE)</f>
        <v>70655</v>
      </c>
      <c r="D6" s="3">
        <f>VLOOKUP(Table_13[[#This Row],[Country]],'Worldometer 1-23'!$B$3:$D$238,3,FALSE)</f>
        <v>739</v>
      </c>
      <c r="E6" s="3">
        <f>VLOOKUP(Table_13[[#This Row],[Country]],'Worldometer 1-23'!B4:E239,4,FALSE)</f>
        <v>1303</v>
      </c>
      <c r="F6" s="3">
        <f>VLOOKUP(Table_13[[#This Row],[Country]],'Worldometer 1-23'!B4:F239,5,FALSE)</f>
        <v>7</v>
      </c>
      <c r="G6">
        <f>VLOOKUP(Table_13[[#This Row],[Country]],'Worldometer 1-23'!B4:J239,9,FALSE)</f>
        <v>24567</v>
      </c>
      <c r="H6">
        <f>VLOOKUP(Table_13[[#This Row],[Country]],'Worldometer 1-23'!B4:K239,10,FALSE)</f>
        <v>453</v>
      </c>
      <c r="I6" s="6">
        <f>VLOOKUP(Table_13[[#This Row],[Country]],[1]Sheet1!$A$4:$N$201,3,FALSE)</f>
        <v>0.79100000000000004</v>
      </c>
      <c r="J6" s="9">
        <f>VLOOKUP(Table_13[[#This Row],[Country]],[1]Sheet1!$A$4:$N$201,2,FALSE)</f>
        <v>5303.1978227323398</v>
      </c>
      <c r="K6" s="12">
        <f>VLOOKUP(Table_13[[#This Row],[Country]],[1]Sheet1!$A$4:$N$201,4,FALSE)</f>
        <v>104.6122628</v>
      </c>
      <c r="L6" s="12">
        <f>VLOOKUP(Table_13[[#This Row],[Country]],[1]Sheet1!$A$4:$N$201,5,FALSE)</f>
        <v>58.9</v>
      </c>
      <c r="M6" s="11">
        <f>VLOOKUP(Table_13[[#This Row],[Country]],[1]Sheet1!$A$4:$N$201,6,FALSE)</f>
        <v>80</v>
      </c>
      <c r="N6" s="14">
        <f>VLOOKUP(Table_13[[#This Row],[Country]],[1]Sheet1!$A$4:$N$201,14,FALSE)</f>
        <v>14</v>
      </c>
      <c r="O6" s="18">
        <f>VLOOKUP(Table_13[[#This Row],[Country]],[2]Sheet2!$C$4:$E$222,2,FALSE)</f>
        <v>43899</v>
      </c>
      <c r="P6" s="16"/>
      <c r="Q6" s="16"/>
    </row>
    <row r="7" spans="2:17" x14ac:dyDescent="0.3">
      <c r="B7" s="1" t="s">
        <v>56</v>
      </c>
      <c r="C7" s="3">
        <f>VLOOKUP(Table_13[[#This Row],[Country]],'Worldometer 1-23'!$B$3:$C$238,2,FALSE)</f>
        <v>105124</v>
      </c>
      <c r="D7" s="3">
        <f>VLOOKUP(Table_13[[#This Row],[Country]],'Worldometer 1-23'!$B$3:$D$238,3,FALSE)</f>
        <v>272</v>
      </c>
      <c r="E7" s="3">
        <f>VLOOKUP(Table_13[[#This Row],[Country]],'Worldometer 1-23'!B5:E240,4,FALSE)</f>
        <v>2856</v>
      </c>
      <c r="F7" s="3">
        <f>VLOOKUP(Table_13[[#This Row],[Country]],'Worldometer 1-23'!B5:F240,5,FALSE)</f>
        <v>3</v>
      </c>
      <c r="G7">
        <f>VLOOKUP(Table_13[[#This Row],[Country]],'Worldometer 1-23'!B5:J240,9,FALSE)</f>
        <v>2373</v>
      </c>
      <c r="H7">
        <f>VLOOKUP(Table_13[[#This Row],[Country]],'Worldometer 1-23'!B5:K240,10,FALSE)</f>
        <v>64</v>
      </c>
      <c r="I7" s="6">
        <f>VLOOKUP(Table_13[[#This Row],[Country]],[1]Sheet1!$A$4:$N$201,3,FALSE)</f>
        <v>0.75900000000000001</v>
      </c>
      <c r="J7" s="8">
        <f>VLOOKUP(Table_13[[#This Row],[Country]],[1]Sheet1!$A$4:$N$201,2,FALSE)</f>
        <v>3975.5103811949998</v>
      </c>
      <c r="K7" s="11">
        <f>VLOOKUP(Table_13[[#This Row],[Country]],[1]Sheet1!$A$4:$N$201,4,FALSE)</f>
        <v>17.730075070000002</v>
      </c>
      <c r="L7" s="11">
        <f>VLOOKUP(Table_13[[#This Row],[Country]],[1]Sheet1!$A$4:$N$201,5,FALSE)</f>
        <v>40.099999999999994</v>
      </c>
      <c r="M7" s="11">
        <f>VLOOKUP(Table_13[[#This Row],[Country]],[1]Sheet1!$A$4:$N$201,6,FALSE)</f>
        <v>0</v>
      </c>
      <c r="N7" s="14">
        <f>VLOOKUP(Table_13[[#This Row],[Country]],[1]Sheet1!$A$4:$N$201,14,FALSE)</f>
        <v>11.7</v>
      </c>
      <c r="O7" s="18">
        <f>VLOOKUP(Table_13[[#This Row],[Country]],[2]Sheet2!$C$4:$E$222,2,FALSE)</f>
        <v>43887</v>
      </c>
      <c r="P7" s="16"/>
      <c r="Q7" s="16"/>
    </row>
    <row r="8" spans="2:17" x14ac:dyDescent="0.3">
      <c r="B8" s="1" t="s">
        <v>79</v>
      </c>
      <c r="C8" s="3">
        <f>VLOOKUP(Table_13[[#This Row],[Country]],'Worldometer 1-23'!$B$3:$C$238,2,FALSE)</f>
        <v>9416</v>
      </c>
      <c r="D8" s="3">
        <f>VLOOKUP(Table_13[[#This Row],[Country]],'Worldometer 1-23'!$B$3:$D$238,3,FALSE)</f>
        <v>37</v>
      </c>
      <c r="E8" s="3">
        <f>VLOOKUP(Table_13[[#This Row],[Country]],'Worldometer 1-23'!B6:E241,4,FALSE)</f>
        <v>93</v>
      </c>
      <c r="F8" s="3">
        <f>VLOOKUP(Table_13[[#This Row],[Country]],'Worldometer 1-23'!B6:F241,5,FALSE)</f>
        <v>0</v>
      </c>
      <c r="G8">
        <f>VLOOKUP(Table_13[[#This Row],[Country]],'Worldometer 1-23'!B6:J241,9,FALSE)</f>
        <v>121756</v>
      </c>
      <c r="H8">
        <f>VLOOKUP(Table_13[[#This Row],[Country]],'Worldometer 1-23'!B6:K241,10,FALSE)</f>
        <v>1203</v>
      </c>
      <c r="I8" s="6">
        <f>VLOOKUP(Table_13[[#This Row],[Country]],[1]Sheet1!$A$4:$N$201,3,FALSE)</f>
        <v>0.85699999999999998</v>
      </c>
      <c r="J8" s="9">
        <f>VLOOKUP(Table_13[[#This Row],[Country]],[1]Sheet1!$A$4:$N$201,2,FALSE)</f>
        <v>40887.421646574701</v>
      </c>
      <c r="K8" s="12">
        <f>VLOOKUP(Table_13[[#This Row],[Country]],[1]Sheet1!$A$4:$N$201,4,FALSE)</f>
        <v>163.8425532</v>
      </c>
      <c r="L8" s="12">
        <f>VLOOKUP(Table_13[[#This Row],[Country]],[1]Sheet1!$A$4:$N$201,5,FALSE)</f>
        <v>0</v>
      </c>
      <c r="M8" s="11">
        <f>VLOOKUP(Table_13[[#This Row],[Country]],[1]Sheet1!$A$4:$N$201,6,FALSE)</f>
        <v>0</v>
      </c>
      <c r="N8" s="14">
        <f>VLOOKUP(Table_13[[#This Row],[Country]],[1]Sheet1!$A$4:$N$201,14,FALSE)</f>
        <v>3.7</v>
      </c>
      <c r="O8" s="18">
        <f>VLOOKUP(Table_13[[#This Row],[Country]],[2]Sheet2!$C$4:$E$222,2,FALSE)</f>
        <v>43893</v>
      </c>
      <c r="P8" s="16"/>
      <c r="Q8" s="16"/>
    </row>
    <row r="9" spans="2:17" x14ac:dyDescent="0.3">
      <c r="B9" s="1" t="s">
        <v>180</v>
      </c>
      <c r="C9" s="3">
        <f>VLOOKUP(Table_13[[#This Row],[Country]],'Worldometer 1-23'!$B$3:$C$238,2,FALSE)</f>
        <v>19269</v>
      </c>
      <c r="D9" s="3">
        <f>VLOOKUP(Table_13[[#This Row],[Country]],'Worldometer 1-23'!$B$3:$D$238,3,FALSE)</f>
        <v>92</v>
      </c>
      <c r="E9" s="3">
        <f>VLOOKUP(Table_13[[#This Row],[Country]],'Worldometer 1-23'!B7:E242,4,FALSE)</f>
        <v>452</v>
      </c>
      <c r="F9" s="3">
        <f>VLOOKUP(Table_13[[#This Row],[Country]],'Worldometer 1-23'!B7:F242,5,FALSE)</f>
        <v>4</v>
      </c>
      <c r="G9">
        <f>VLOOKUP(Table_13[[#This Row],[Country]],'Worldometer 1-23'!B7:J242,9,FALSE)</f>
        <v>576</v>
      </c>
      <c r="H9">
        <f>VLOOKUP(Table_13[[#This Row],[Country]],'Worldometer 1-23'!B7:K242,10,FALSE)</f>
        <v>14</v>
      </c>
      <c r="I9" s="6">
        <f>VLOOKUP(Table_13[[#This Row],[Country]],[1]Sheet1!$A$4:$N$201,3,FALSE)</f>
        <v>0.57399999999999995</v>
      </c>
      <c r="J9" s="8">
        <f>VLOOKUP(Table_13[[#This Row],[Country]],[1]Sheet1!$A$4:$N$201,2,FALSE)</f>
        <v>2670.8507322676601</v>
      </c>
      <c r="K9" s="11">
        <f>VLOOKUP(Table_13[[#This Row],[Country]],[1]Sheet1!$A$4:$N$201,4,FALSE)</f>
        <v>24.713052059999999</v>
      </c>
      <c r="L9" s="11">
        <f>VLOOKUP(Table_13[[#This Row],[Country]],[1]Sheet1!$A$4:$N$201,5,FALSE)</f>
        <v>37.200000000000003</v>
      </c>
      <c r="M9" s="11">
        <f>VLOOKUP(Table_13[[#This Row],[Country]],[1]Sheet1!$A$4:$N$201,6,FALSE)</f>
        <v>0</v>
      </c>
      <c r="N9" s="14">
        <f>VLOOKUP(Table_13[[#This Row],[Country]],[1]Sheet1!$A$4:$N$201,14,FALSE)</f>
        <v>6.6</v>
      </c>
      <c r="O9" s="18">
        <f>VLOOKUP(Table_13[[#This Row],[Country]],[2]Sheet2!$C$4:$E$222,2,FALSE)</f>
        <v>43912</v>
      </c>
      <c r="P9" s="16"/>
      <c r="Q9" s="16"/>
    </row>
    <row r="10" spans="2:17" hidden="1" x14ac:dyDescent="0.3">
      <c r="B10" s="1" t="s">
        <v>203</v>
      </c>
      <c r="C10" s="3">
        <f>VLOOKUP(Table_13[[#This Row],[Country]],'Worldometer 1-23'!$B$3:$C$238,2,FALSE)</f>
        <v>15</v>
      </c>
      <c r="D10" s="3">
        <f>VLOOKUP(Table_13[[#This Row],[Country]],'Worldometer 1-23'!$B$3:$D$238,3,FALSE)</f>
        <v>0</v>
      </c>
      <c r="E10" s="3">
        <f>VLOOKUP(Table_13[[#This Row],[Country]],'Worldometer 1-23'!B8:E243,4,FALSE)</f>
        <v>0</v>
      </c>
      <c r="F10" s="3">
        <f>VLOOKUP(Table_13[[#This Row],[Country]],'Worldometer 1-23'!B8:F243,5,FALSE)</f>
        <v>0</v>
      </c>
      <c r="G10">
        <v>200</v>
      </c>
      <c r="I10" s="6" t="e">
        <f>VLOOKUP(Table_13[[#This Row],[Country]],[1]Sheet1!$A$4:$N$201,3,FALSE)</f>
        <v>#N/A</v>
      </c>
      <c r="J10" s="9" t="e">
        <f>VLOOKUP(Table_13[[#This Row],[Country]],[1]Sheet1!$A$4:$N$201,2,FALSE)</f>
        <v>#N/A</v>
      </c>
      <c r="K10" s="12" t="e">
        <f>VLOOKUP(Table_13[[#This Row],[Country]],[1]Sheet1!$A$4:$N$201,4,FALSE)</f>
        <v>#N/A</v>
      </c>
      <c r="L10" s="12" t="e">
        <f>VLOOKUP(Table_13[[#This Row],[Country]],[1]Sheet1!$A$4:$N$201,5,FALSE)</f>
        <v>#N/A</v>
      </c>
      <c r="M10" s="11" t="e">
        <f>VLOOKUP(Table_13[[#This Row],[Country]],[1]Sheet1!$A$4:$N$201,6,FALSE)</f>
        <v>#N/A</v>
      </c>
      <c r="N10" s="14" t="e">
        <f>VLOOKUP(Table_13[[#This Row],[Country]],[1]Sheet1!$A$4:$N$201,14,FALSE)</f>
        <v>#N/A</v>
      </c>
      <c r="O10" s="18">
        <f>VLOOKUP(Table_13[[#This Row],[Country]],[2]Sheet2!$C$4:$E$222,2,FALSE)</f>
        <v>43917</v>
      </c>
      <c r="P10" s="16"/>
      <c r="Q10" s="16"/>
    </row>
    <row r="11" spans="2:17" x14ac:dyDescent="0.3">
      <c r="B11" s="1" t="s">
        <v>184</v>
      </c>
      <c r="C11" s="3">
        <f>VLOOKUP(Table_13[[#This Row],[Country]],'Worldometer 1-23'!$B$3:$C$238,2,FALSE)</f>
        <v>195</v>
      </c>
      <c r="D11" s="3">
        <f>VLOOKUP(Table_13[[#This Row],[Country]],'Worldometer 1-23'!$B$3:$D$238,3,FALSE)</f>
        <v>3</v>
      </c>
      <c r="E11" s="3">
        <f>VLOOKUP(Table_13[[#This Row],[Country]],'Worldometer 1-23'!B9:E244,4,FALSE)</f>
        <v>6</v>
      </c>
      <c r="F11" s="3">
        <f>VLOOKUP(Table_13[[#This Row],[Country]],'Worldometer 1-23'!B9:F244,5,FALSE)</f>
        <v>0</v>
      </c>
      <c r="G11">
        <f>VLOOKUP(Table_13[[#This Row],[Country]],'Worldometer 1-23'!B9:J244,9,FALSE)</f>
        <v>1982</v>
      </c>
      <c r="H11">
        <f>VLOOKUP(Table_13[[#This Row],[Country]],'Worldometer 1-23'!B9:K244,10,FALSE)</f>
        <v>61</v>
      </c>
      <c r="I11" s="6">
        <f>VLOOKUP(Table_13[[#This Row],[Country]],[1]Sheet1!$A$4:$N$201,3,FALSE)</f>
        <v>0.77600000000000002</v>
      </c>
      <c r="J11" s="8">
        <f>VLOOKUP(Table_13[[#This Row],[Country]],[1]Sheet1!$A$4:$N$201,2,FALSE)</f>
        <v>17112.8211347326</v>
      </c>
      <c r="K11" s="11">
        <f>VLOOKUP(Table_13[[#This Row],[Country]],[1]Sheet1!$A$4:$N$201,4,FALSE)</f>
        <v>235.48</v>
      </c>
      <c r="L11" s="11">
        <f>VLOOKUP(Table_13[[#This Row],[Country]],[1]Sheet1!$A$4:$N$201,5,FALSE)</f>
        <v>0</v>
      </c>
      <c r="M11" s="11">
        <f>VLOOKUP(Table_13[[#This Row],[Country]],[1]Sheet1!$A$4:$N$201,6,FALSE)</f>
        <v>0</v>
      </c>
      <c r="N11" s="14">
        <f>VLOOKUP(Table_13[[#This Row],[Country]],[1]Sheet1!$A$4:$N$201,14,FALSE)</f>
        <v>11</v>
      </c>
      <c r="O11" s="18">
        <f>VLOOKUP(Table_13[[#This Row],[Country]],[2]Sheet2!$C$4:$E$222,2,FALSE)</f>
        <v>43904</v>
      </c>
      <c r="P11" s="16"/>
      <c r="Q11" s="16"/>
    </row>
    <row r="12" spans="2:17" x14ac:dyDescent="0.3">
      <c r="B12" s="1" t="s">
        <v>51</v>
      </c>
      <c r="C12" s="3">
        <f>VLOOKUP(Table_13[[#This Row],[Country]],'Worldometer 1-23'!$B$3:$C$238,2,FALSE)</f>
        <v>1853830</v>
      </c>
      <c r="D12" s="3">
        <f>VLOOKUP(Table_13[[#This Row],[Country]],'Worldometer 1-23'!$B$3:$D$238,3,FALSE)</f>
        <v>10753</v>
      </c>
      <c r="E12" s="3">
        <f>VLOOKUP(Table_13[[#This Row],[Country]],'Worldometer 1-23'!B10:E245,4,FALSE)</f>
        <v>46575</v>
      </c>
      <c r="F12" s="3">
        <f>VLOOKUP(Table_13[[#This Row],[Country]],'Worldometer 1-23'!B10:F245,5,FALSE)</f>
        <v>220</v>
      </c>
      <c r="G12">
        <f>VLOOKUP(Table_13[[#This Row],[Country]],'Worldometer 1-23'!B10:J245,9,FALSE)</f>
        <v>40808</v>
      </c>
      <c r="H12">
        <f>VLOOKUP(Table_13[[#This Row],[Country]],'Worldometer 1-23'!B10:K245,10,FALSE)</f>
        <v>1025</v>
      </c>
      <c r="I12" s="6">
        <f>VLOOKUP(Table_13[[#This Row],[Country]],[1]Sheet1!$A$4:$N$201,3,FALSE)</f>
        <v>0.83</v>
      </c>
      <c r="J12" s="9">
        <f>VLOOKUP(Table_13[[#This Row],[Country]],[1]Sheet1!$A$4:$N$201,2,FALSE)</f>
        <v>10041.4633030641</v>
      </c>
      <c r="K12" s="12">
        <f>VLOOKUP(Table_13[[#This Row],[Country]],[1]Sheet1!$A$4:$N$201,4,FALSE)</f>
        <v>16.16</v>
      </c>
      <c r="L12" s="12">
        <f>VLOOKUP(Table_13[[#This Row],[Country]],[1]Sheet1!$A$4:$N$201,5,FALSE)</f>
        <v>70.199999999999989</v>
      </c>
      <c r="M12" s="11">
        <f>VLOOKUP(Table_13[[#This Row],[Country]],[1]Sheet1!$A$4:$N$201,6,FALSE)</f>
        <v>52</v>
      </c>
      <c r="N12" s="14">
        <f>VLOOKUP(Table_13[[#This Row],[Country]],[1]Sheet1!$A$4:$N$201,14,FALSE)</f>
        <v>8.1</v>
      </c>
      <c r="O12" s="18">
        <f>VLOOKUP(Table_13[[#This Row],[Country]],[2]Sheet2!$C$4:$E$222,2,FALSE)</f>
        <v>43893</v>
      </c>
      <c r="P12" s="16"/>
      <c r="Q12" s="16"/>
    </row>
    <row r="13" spans="2:17" x14ac:dyDescent="0.3">
      <c r="B13" s="1" t="s">
        <v>69</v>
      </c>
      <c r="C13" s="3">
        <f>VLOOKUP(Table_13[[#This Row],[Country]],'Worldometer 1-23'!$B$3:$C$238,2,FALSE)</f>
        <v>165711</v>
      </c>
      <c r="D13" s="3">
        <f>VLOOKUP(Table_13[[#This Row],[Country]],'Worldometer 1-23'!$B$3:$D$238,3,FALSE)</f>
        <v>183</v>
      </c>
      <c r="E13" s="3">
        <f>VLOOKUP(Table_13[[#This Row],[Country]],'Worldometer 1-23'!B11:E246,4,FALSE)</f>
        <v>3030</v>
      </c>
      <c r="F13" s="3">
        <f>VLOOKUP(Table_13[[#This Row],[Country]],'Worldometer 1-23'!B11:F246,5,FALSE)</f>
        <v>9</v>
      </c>
      <c r="G13">
        <f>VLOOKUP(Table_13[[#This Row],[Country]],'Worldometer 1-23'!B11:J246,9,FALSE)</f>
        <v>55863</v>
      </c>
      <c r="H13">
        <f>VLOOKUP(Table_13[[#This Row],[Country]],'Worldometer 1-23'!B11:K246,10,FALSE)</f>
        <v>1021</v>
      </c>
      <c r="I13" s="6">
        <f>VLOOKUP(Table_13[[#This Row],[Country]],[1]Sheet1!$A$4:$N$201,3,FALSE)</f>
        <v>0.76</v>
      </c>
      <c r="J13" s="8">
        <f>VLOOKUP(Table_13[[#This Row],[Country]],[1]Sheet1!$A$4:$N$201,2,FALSE)</f>
        <v>4622.7332164960399</v>
      </c>
      <c r="K13" s="11">
        <f>VLOOKUP(Table_13[[#This Row],[Country]],[1]Sheet1!$A$4:$N$201,4,FALSE)</f>
        <v>99.44</v>
      </c>
      <c r="L13" s="11">
        <f>VLOOKUP(Table_13[[#This Row],[Country]],[1]Sheet1!$A$4:$N$201,5,FALSE)</f>
        <v>55.4</v>
      </c>
      <c r="M13" s="11">
        <f>VLOOKUP(Table_13[[#This Row],[Country]],[1]Sheet1!$A$4:$N$201,6,FALSE)</f>
        <v>41</v>
      </c>
      <c r="N13" s="14">
        <f>VLOOKUP(Table_13[[#This Row],[Country]],[1]Sheet1!$A$4:$N$201,14,FALSE)</f>
        <v>18.899999999999999</v>
      </c>
      <c r="O13" s="18">
        <f>VLOOKUP(Table_13[[#This Row],[Country]],[2]Sheet2!$C$4:$E$222,2,FALSE)</f>
        <v>43892</v>
      </c>
      <c r="P13" s="16"/>
      <c r="Q13" s="16"/>
    </row>
    <row r="14" spans="2:17" hidden="1" x14ac:dyDescent="0.3">
      <c r="B14" s="1" t="s">
        <v>132</v>
      </c>
      <c r="C14" s="3">
        <f>VLOOKUP(Table_13[[#This Row],[Country]],'Worldometer 1-23'!$B$3:$C$238,2,FALSE)</f>
        <v>6656</v>
      </c>
      <c r="D14" s="3">
        <f>VLOOKUP(Table_13[[#This Row],[Country]],'Worldometer 1-23'!$B$3:$D$238,3,FALSE)</f>
        <v>33</v>
      </c>
      <c r="E14" s="3">
        <f>VLOOKUP(Table_13[[#This Row],[Country]],'Worldometer 1-23'!B12:E247,4,FALSE)</f>
        <v>56</v>
      </c>
      <c r="F14" s="3">
        <f>VLOOKUP(Table_13[[#This Row],[Country]],'Worldometer 1-23'!B12:F247,5,FALSE)</f>
        <v>4</v>
      </c>
      <c r="G14">
        <v>562</v>
      </c>
      <c r="I14" s="6" t="e">
        <f>VLOOKUP(Table_13[[#This Row],[Country]],[1]Sheet1!$A$4:$N$201,3,FALSE)</f>
        <v>#N/A</v>
      </c>
      <c r="J14" s="9" t="e">
        <f>VLOOKUP(Table_13[[#This Row],[Country]],[1]Sheet1!$A$4:$N$201,2,FALSE)</f>
        <v>#N/A</v>
      </c>
      <c r="K14" s="12" t="e">
        <f>VLOOKUP(Table_13[[#This Row],[Country]],[1]Sheet1!$A$4:$N$201,4,FALSE)</f>
        <v>#N/A</v>
      </c>
      <c r="L14" s="12" t="e">
        <f>VLOOKUP(Table_13[[#This Row],[Country]],[1]Sheet1!$A$4:$N$201,5,FALSE)</f>
        <v>#N/A</v>
      </c>
      <c r="M14" s="11" t="e">
        <f>VLOOKUP(Table_13[[#This Row],[Country]],[1]Sheet1!$A$4:$N$201,6,FALSE)</f>
        <v>#N/A</v>
      </c>
      <c r="N14" s="14" t="e">
        <f>VLOOKUP(Table_13[[#This Row],[Country]],[1]Sheet1!$A$4:$N$201,14,FALSE)</f>
        <v>#N/A</v>
      </c>
      <c r="O14" s="18">
        <f>VLOOKUP(Table_13[[#This Row],[Country]],[2]Sheet2!$C$4:$E$222,2,FALSE)</f>
        <v>43907</v>
      </c>
      <c r="P14" s="16"/>
      <c r="Q14" s="16"/>
    </row>
    <row r="15" spans="2:17" x14ac:dyDescent="0.3">
      <c r="B15" s="1" t="s">
        <v>23</v>
      </c>
      <c r="C15" s="3">
        <f>VLOOKUP(Table_13[[#This Row],[Country]],'Worldometer 1-23'!$B$3:$C$238,2,FALSE)</f>
        <v>28755</v>
      </c>
      <c r="D15" s="3">
        <f>VLOOKUP(Table_13[[#This Row],[Country]],'Worldometer 1-23'!$B$3:$D$238,3,FALSE)</f>
        <v>5</v>
      </c>
      <c r="E15" s="3">
        <f>VLOOKUP(Table_13[[#This Row],[Country]],'Worldometer 1-23'!B13:E248,4,FALSE)</f>
        <v>909</v>
      </c>
      <c r="F15" s="3">
        <f>VLOOKUP(Table_13[[#This Row],[Country]],'Worldometer 1-23'!B13:F248,5,FALSE)</f>
        <v>0</v>
      </c>
      <c r="G15">
        <f>VLOOKUP(Table_13[[#This Row],[Country]],'Worldometer 1-23'!B13:J248,9,FALSE)</f>
        <v>1120</v>
      </c>
      <c r="H15">
        <f>VLOOKUP(Table_13[[#This Row],[Country]],'Worldometer 1-23'!B13:K248,10,FALSE)</f>
        <v>35</v>
      </c>
      <c r="I15" s="6">
        <f>VLOOKUP(Table_13[[#This Row],[Country]],[1]Sheet1!$A$4:$N$201,3,FALSE)</f>
        <v>0.93799999999999994</v>
      </c>
      <c r="J15" s="8">
        <f>VLOOKUP(Table_13[[#This Row],[Country]],[1]Sheet1!$A$4:$N$201,2,FALSE)</f>
        <v>54763.2023879958</v>
      </c>
      <c r="K15" s="11">
        <f>VLOOKUP(Table_13[[#This Row],[Country]],[1]Sheet1!$A$4:$N$201,4,FALSE)</f>
        <v>3</v>
      </c>
      <c r="L15" s="11">
        <f>VLOOKUP(Table_13[[#This Row],[Country]],[1]Sheet1!$A$4:$N$201,5,FALSE)</f>
        <v>90.9</v>
      </c>
      <c r="M15" s="11">
        <f>VLOOKUP(Table_13[[#This Row],[Country]],[1]Sheet1!$A$4:$N$201,6,FALSE)</f>
        <v>52</v>
      </c>
      <c r="N15" s="14">
        <f>VLOOKUP(Table_13[[#This Row],[Country]],[1]Sheet1!$A$4:$N$201,14,FALSE)</f>
        <v>5.6</v>
      </c>
      <c r="O15" s="18">
        <f>VLOOKUP(Table_13[[#This Row],[Country]],[2]Sheet2!$C$4:$E$222,2,FALSE)</f>
        <v>43856</v>
      </c>
      <c r="P15" s="16"/>
      <c r="Q15" s="16"/>
    </row>
    <row r="16" spans="2:17" x14ac:dyDescent="0.3">
      <c r="B16" s="1" t="s">
        <v>17</v>
      </c>
      <c r="C16" s="3">
        <f>VLOOKUP(Table_13[[#This Row],[Country]],'Worldometer 1-23'!$B$3:$C$238,2,FALSE)</f>
        <v>401886</v>
      </c>
      <c r="D16" s="3">
        <f>VLOOKUP(Table_13[[#This Row],[Country]],'Worldometer 1-23'!$B$3:$D$238,3,FALSE)</f>
        <v>2088</v>
      </c>
      <c r="E16" s="3">
        <f>VLOOKUP(Table_13[[#This Row],[Country]],'Worldometer 1-23'!B14:E249,4,FALSE)</f>
        <v>7330</v>
      </c>
      <c r="F16" s="3">
        <f>VLOOKUP(Table_13[[#This Row],[Country]],'Worldometer 1-23'!B14:F249,5,FALSE)</f>
        <v>42</v>
      </c>
      <c r="G16">
        <f>VLOOKUP(Table_13[[#This Row],[Country]],'Worldometer 1-23'!B14:J249,9,FALSE)</f>
        <v>44480</v>
      </c>
      <c r="H16">
        <f>VLOOKUP(Table_13[[#This Row],[Country]],'Worldometer 1-23'!B14:K249,10,FALSE)</f>
        <v>811</v>
      </c>
      <c r="I16" s="6">
        <f>VLOOKUP(Table_13[[#This Row],[Country]],[1]Sheet1!$A$4:$N$201,3,FALSE)</f>
        <v>0.91400000000000003</v>
      </c>
      <c r="J16" s="9">
        <f>VLOOKUP(Table_13[[#This Row],[Country]],[1]Sheet1!$A$4:$N$201,2,FALSE)</f>
        <v>49700.761832545897</v>
      </c>
      <c r="K16" s="12">
        <f>VLOOKUP(Table_13[[#This Row],[Country]],[1]Sheet1!$A$4:$N$201,4,FALSE)</f>
        <v>106.14</v>
      </c>
      <c r="L16" s="12">
        <f>VLOOKUP(Table_13[[#This Row],[Country]],[1]Sheet1!$A$4:$N$201,5,FALSE)</f>
        <v>82.899999999999991</v>
      </c>
      <c r="M16" s="11">
        <f>VLOOKUP(Table_13[[#This Row],[Country]],[1]Sheet1!$A$4:$N$201,6,FALSE)</f>
        <v>98</v>
      </c>
      <c r="N16" s="14">
        <f>VLOOKUP(Table_13[[#This Row],[Country]],[1]Sheet1!$A$4:$N$201,14,FALSE)</f>
        <v>5.5</v>
      </c>
      <c r="O16" s="18">
        <f>VLOOKUP(Table_13[[#This Row],[Country]],[2]Sheet2!$C$4:$E$222,2,FALSE)</f>
        <v>43887</v>
      </c>
      <c r="P16" s="16"/>
      <c r="Q16" s="16"/>
    </row>
    <row r="17" spans="2:17" x14ac:dyDescent="0.3">
      <c r="B17" s="1" t="s">
        <v>82</v>
      </c>
      <c r="C17" s="3">
        <f>VLOOKUP(Table_13[[#This Row],[Country]],'Worldometer 1-23'!$B$3:$C$238,2,FALSE)</f>
        <v>228526</v>
      </c>
      <c r="D17" s="3">
        <f>VLOOKUP(Table_13[[#This Row],[Country]],'Worldometer 1-23'!$B$3:$D$238,3,FALSE)</f>
        <v>280</v>
      </c>
      <c r="E17" s="3">
        <f>VLOOKUP(Table_13[[#This Row],[Country]],'Worldometer 1-23'!B15:E250,4,FALSE)</f>
        <v>3064</v>
      </c>
      <c r="F17" s="3">
        <f>VLOOKUP(Table_13[[#This Row],[Country]],'Worldometer 1-23'!B15:F250,5,FALSE)</f>
        <v>11</v>
      </c>
      <c r="G17">
        <f>VLOOKUP(Table_13[[#This Row],[Country]],'Worldometer 1-23'!B15:J250,9,FALSE)</f>
        <v>22426</v>
      </c>
      <c r="H17">
        <f>VLOOKUP(Table_13[[#This Row],[Country]],'Worldometer 1-23'!B15:K250,10,FALSE)</f>
        <v>301</v>
      </c>
      <c r="I17" s="6">
        <f>VLOOKUP(Table_13[[#This Row],[Country]],[1]Sheet1!$A$4:$N$201,3,FALSE)</f>
        <v>0.754</v>
      </c>
      <c r="J17" s="8">
        <f>VLOOKUP(Table_13[[#This Row],[Country]],[1]Sheet1!$A$4:$N$201,2,FALSE)</f>
        <v>4781.9462149339297</v>
      </c>
      <c r="K17" s="11">
        <f>VLOOKUP(Table_13[[#This Row],[Country]],[1]Sheet1!$A$4:$N$201,4,FALSE)</f>
        <v>116.25</v>
      </c>
      <c r="L17" s="11">
        <f>VLOOKUP(Table_13[[#This Row],[Country]],[1]Sheet1!$A$4:$N$201,5,FALSE)</f>
        <v>27.5</v>
      </c>
      <c r="M17" s="11">
        <f>VLOOKUP(Table_13[[#This Row],[Country]],[1]Sheet1!$A$4:$N$201,6,FALSE)</f>
        <v>152</v>
      </c>
      <c r="N17" s="14">
        <f>VLOOKUP(Table_13[[#This Row],[Country]],[1]Sheet1!$A$4:$N$201,14,FALSE)</f>
        <v>6</v>
      </c>
      <c r="O17" s="18">
        <f>VLOOKUP(Table_13[[#This Row],[Country]],[2]Sheet2!$C$4:$E$222,2,FALSE)</f>
        <v>43891</v>
      </c>
      <c r="P17" s="16"/>
      <c r="Q17" s="16"/>
    </row>
    <row r="18" spans="2:17" x14ac:dyDescent="0.3">
      <c r="B18" s="1" t="s">
        <v>152</v>
      </c>
      <c r="C18" s="3">
        <f>VLOOKUP(Table_13[[#This Row],[Country]],'Worldometer 1-23'!$B$3:$C$238,2,FALSE)</f>
        <v>8101</v>
      </c>
      <c r="D18" s="3">
        <f>VLOOKUP(Table_13[[#This Row],[Country]],'Worldometer 1-23'!$B$3:$D$238,3,FALSE)</f>
        <v>13</v>
      </c>
      <c r="E18" s="3">
        <f>VLOOKUP(Table_13[[#This Row],[Country]],'Worldometer 1-23'!B16:E251,4,FALSE)</f>
        <v>175</v>
      </c>
      <c r="F18" s="3">
        <f>VLOOKUP(Table_13[[#This Row],[Country]],'Worldometer 1-23'!B16:F251,5,FALSE)</f>
        <v>0</v>
      </c>
      <c r="G18">
        <f>VLOOKUP(Table_13[[#This Row],[Country]],'Worldometer 1-23'!B16:J251,9,FALSE)</f>
        <v>20491</v>
      </c>
      <c r="H18">
        <f>VLOOKUP(Table_13[[#This Row],[Country]],'Worldometer 1-23'!B16:K251,10,FALSE)</f>
        <v>443</v>
      </c>
      <c r="I18" s="6">
        <f>VLOOKUP(Table_13[[#This Row],[Country]],[1]Sheet1!$A$4:$N$201,3,FALSE)</f>
        <v>0.80500000000000005</v>
      </c>
      <c r="J18" s="9">
        <f>VLOOKUP(Table_13[[#This Row],[Country]],[1]Sheet1!$A$4:$N$201,2,FALSE)</f>
        <v>34863.742098479503</v>
      </c>
      <c r="K18" s="12">
        <f>VLOOKUP(Table_13[[#This Row],[Country]],[1]Sheet1!$A$4:$N$201,4,FALSE)</f>
        <v>27.75</v>
      </c>
      <c r="L18" s="12">
        <f>VLOOKUP(Table_13[[#This Row],[Country]],[1]Sheet1!$A$4:$N$201,5,FALSE)</f>
        <v>0</v>
      </c>
      <c r="M18" s="11">
        <f>VLOOKUP(Table_13[[#This Row],[Country]],[1]Sheet1!$A$4:$N$201,6,FALSE)</f>
        <v>0</v>
      </c>
      <c r="N18" s="14">
        <f>VLOOKUP(Table_13[[#This Row],[Country]],[1]Sheet1!$A$4:$N$201,14,FALSE)</f>
        <v>10</v>
      </c>
      <c r="O18" s="18">
        <f>VLOOKUP(Table_13[[#This Row],[Country]],[2]Sheet2!$C$4:$E$222,2,FALSE)</f>
        <v>43907</v>
      </c>
      <c r="P18" s="16"/>
      <c r="Q18" s="16"/>
    </row>
    <row r="19" spans="2:17" x14ac:dyDescent="0.3">
      <c r="B19" s="1" t="s">
        <v>70</v>
      </c>
      <c r="C19" s="3">
        <f>VLOOKUP(Table_13[[#This Row],[Country]],'Worldometer 1-23'!$B$3:$C$238,2,FALSE)</f>
        <v>99210</v>
      </c>
      <c r="D19" s="3">
        <f>VLOOKUP(Table_13[[#This Row],[Country]],'Worldometer 1-23'!$B$3:$D$238,3,FALSE)</f>
        <v>332</v>
      </c>
      <c r="E19" s="3">
        <f>VLOOKUP(Table_13[[#This Row],[Country]],'Worldometer 1-23'!B17:E252,4,FALSE)</f>
        <v>366</v>
      </c>
      <c r="F19" s="3">
        <f>VLOOKUP(Table_13[[#This Row],[Country]],'Worldometer 1-23'!B17:F252,5,FALSE)</f>
        <v>0</v>
      </c>
      <c r="G19">
        <f>VLOOKUP(Table_13[[#This Row],[Country]],'Worldometer 1-23'!B17:J252,9,FALSE)</f>
        <v>57210</v>
      </c>
      <c r="H19">
        <f>VLOOKUP(Table_13[[#This Row],[Country]],'Worldometer 1-23'!B17:K252,10,FALSE)</f>
        <v>211</v>
      </c>
      <c r="I19" s="6">
        <f>VLOOKUP(Table_13[[#This Row],[Country]],[1]Sheet1!$A$4:$N$201,3,FALSE)</f>
        <v>0.83799999999999997</v>
      </c>
      <c r="J19" s="8">
        <f>VLOOKUP(Table_13[[#This Row],[Country]],[1]Sheet1!$A$4:$N$201,2,FALSE)</f>
        <v>23503.9771266729</v>
      </c>
      <c r="K19" s="11">
        <f>VLOOKUP(Table_13[[#This Row],[Country]],[1]Sheet1!$A$4:$N$201,4,FALSE)</f>
        <v>1982.91</v>
      </c>
      <c r="L19" s="11">
        <f>VLOOKUP(Table_13[[#This Row],[Country]],[1]Sheet1!$A$4:$N$201,5,FALSE)</f>
        <v>25.5</v>
      </c>
      <c r="M19" s="11">
        <f>VLOOKUP(Table_13[[#This Row],[Country]],[1]Sheet1!$A$4:$N$201,6,FALSE)</f>
        <v>0</v>
      </c>
      <c r="N19" s="14">
        <f>VLOOKUP(Table_13[[#This Row],[Country]],[1]Sheet1!$A$4:$N$201,14,FALSE)</f>
        <v>3.8</v>
      </c>
      <c r="O19" s="18">
        <f>VLOOKUP(Table_13[[#This Row],[Country]],[2]Sheet2!$C$4:$E$222,2,FALSE)</f>
        <v>43886</v>
      </c>
      <c r="P19" s="16"/>
      <c r="Q19" s="16"/>
    </row>
    <row r="20" spans="2:17" x14ac:dyDescent="0.3">
      <c r="B20" s="1" t="s">
        <v>133</v>
      </c>
      <c r="C20" s="3">
        <f>VLOOKUP(Table_13[[#This Row],[Country]],'Worldometer 1-23'!$B$3:$C$238,2,FALSE)</f>
        <v>530890</v>
      </c>
      <c r="D20" s="3">
        <f>VLOOKUP(Table_13[[#This Row],[Country]],'Worldometer 1-23'!$B$3:$D$238,3,FALSE)</f>
        <v>619</v>
      </c>
      <c r="E20" s="3">
        <f>VLOOKUP(Table_13[[#This Row],[Country]],'Worldometer 1-23'!B18:E253,4,FALSE)</f>
        <v>7981</v>
      </c>
      <c r="F20" s="3">
        <f>VLOOKUP(Table_13[[#This Row],[Country]],'Worldometer 1-23'!B18:F253,5,FALSE)</f>
        <v>15</v>
      </c>
      <c r="G20">
        <f>VLOOKUP(Table_13[[#This Row],[Country]],'Worldometer 1-23'!B18:J253,9,FALSE)</f>
        <v>3206</v>
      </c>
      <c r="H20">
        <f>VLOOKUP(Table_13[[#This Row],[Country]],'Worldometer 1-23'!B18:K253,10,FALSE)</f>
        <v>48</v>
      </c>
      <c r="I20" s="6">
        <f>VLOOKUP(Table_13[[#This Row],[Country]],[1]Sheet1!$A$4:$N$201,3,FALSE)</f>
        <v>0.61399999999999999</v>
      </c>
      <c r="J20" s="9">
        <f>VLOOKUP(Table_13[[#This Row],[Country]],[1]Sheet1!$A$4:$N$201,2,FALSE)</f>
        <v>1846.4163765605599</v>
      </c>
      <c r="K20" s="12">
        <f>VLOOKUP(Table_13[[#This Row],[Country]],[1]Sheet1!$A$4:$N$201,4,FALSE)</f>
        <v>1181</v>
      </c>
      <c r="L20" s="12">
        <f>VLOOKUP(Table_13[[#This Row],[Country]],[1]Sheet1!$A$4:$N$201,5,FALSE)</f>
        <v>58.8</v>
      </c>
      <c r="M20" s="11">
        <f>VLOOKUP(Table_13[[#This Row],[Country]],[1]Sheet1!$A$4:$N$201,6,FALSE)</f>
        <v>51</v>
      </c>
      <c r="N20" s="14">
        <f>VLOOKUP(Table_13[[#This Row],[Country]],[1]Sheet1!$A$4:$N$201,14,FALSE)</f>
        <v>4</v>
      </c>
      <c r="O20" s="18">
        <f>VLOOKUP(Table_13[[#This Row],[Country]],[2]Sheet2!$C$4:$E$222,2,FALSE)</f>
        <v>43899</v>
      </c>
      <c r="P20" s="16"/>
      <c r="Q20" s="16"/>
    </row>
    <row r="21" spans="2:17" x14ac:dyDescent="0.3">
      <c r="B21" s="1" t="s">
        <v>135</v>
      </c>
      <c r="C21" s="3">
        <f>VLOOKUP(Table_13[[#This Row],[Country]],'Worldometer 1-23'!$B$3:$C$238,2,FALSE)</f>
        <v>1156</v>
      </c>
      <c r="D21" s="3">
        <f>VLOOKUP(Table_13[[#This Row],[Country]],'Worldometer 1-23'!$B$3:$D$238,3,FALSE)</f>
        <v>0</v>
      </c>
      <c r="E21" s="3">
        <f>VLOOKUP(Table_13[[#This Row],[Country]],'Worldometer 1-23'!B19:E254,4,FALSE)</f>
        <v>9</v>
      </c>
      <c r="F21" s="3">
        <f>VLOOKUP(Table_13[[#This Row],[Country]],'Worldometer 1-23'!B19:F254,5,FALSE)</f>
        <v>0</v>
      </c>
      <c r="G21">
        <f>VLOOKUP(Table_13[[#This Row],[Country]],'Worldometer 1-23'!B19:J254,9,FALSE)</f>
        <v>4020</v>
      </c>
      <c r="H21">
        <f>VLOOKUP(Table_13[[#This Row],[Country]],'Worldometer 1-23'!B19:K254,10,FALSE)</f>
        <v>31</v>
      </c>
      <c r="I21" s="6">
        <f>VLOOKUP(Table_13[[#This Row],[Country]],[1]Sheet1!$A$4:$N$201,3,FALSE)</f>
        <v>0.81299999999999994</v>
      </c>
      <c r="J21" s="8">
        <f>VLOOKUP(Table_13[[#This Row],[Country]],[1]Sheet1!$A$4:$N$201,2,FALSE)</f>
        <v>18148.958510582699</v>
      </c>
      <c r="K21" s="11">
        <f>VLOOKUP(Table_13[[#This Row],[Country]],[1]Sheet1!$A$4:$N$201,4,FALSE)</f>
        <v>667.5</v>
      </c>
      <c r="L21" s="11">
        <f>VLOOKUP(Table_13[[#This Row],[Country]],[1]Sheet1!$A$4:$N$201,5,FALSE)</f>
        <v>0</v>
      </c>
      <c r="M21" s="11">
        <f>VLOOKUP(Table_13[[#This Row],[Country]],[1]Sheet1!$A$4:$N$201,6,FALSE)</f>
        <v>36</v>
      </c>
      <c r="N21" s="14">
        <f>VLOOKUP(Table_13[[#This Row],[Country]],[1]Sheet1!$A$4:$N$201,14,FALSE)</f>
        <v>10.5</v>
      </c>
      <c r="O21" s="18">
        <f>VLOOKUP(Table_13[[#This Row],[Country]],[2]Sheet2!$C$4:$E$222,2,FALSE)</f>
        <v>43909</v>
      </c>
      <c r="P21" s="16"/>
      <c r="Q21" s="16"/>
    </row>
    <row r="22" spans="2:17" x14ac:dyDescent="0.3">
      <c r="B22" s="1" t="s">
        <v>107</v>
      </c>
      <c r="C22" s="3">
        <f>VLOOKUP(Table_13[[#This Row],[Country]],'Worldometer 1-23'!$B$3:$C$238,2,FALSE)</f>
        <v>234111</v>
      </c>
      <c r="D22" s="3">
        <f>VLOOKUP(Table_13[[#This Row],[Country]],'Worldometer 1-23'!$B$3:$D$238,3,FALSE)</f>
        <v>1813</v>
      </c>
      <c r="E22" s="3">
        <f>VLOOKUP(Table_13[[#This Row],[Country]],'Worldometer 1-23'!B20:E255,4,FALSE)</f>
        <v>1628</v>
      </c>
      <c r="F22" s="3">
        <f>VLOOKUP(Table_13[[#This Row],[Country]],'Worldometer 1-23'!B20:F255,5,FALSE)</f>
        <v>9</v>
      </c>
      <c r="G22">
        <f>VLOOKUP(Table_13[[#This Row],[Country]],'Worldometer 1-23'!B20:J255,9,FALSE)</f>
        <v>24780</v>
      </c>
      <c r="H22">
        <f>VLOOKUP(Table_13[[#This Row],[Country]],'Worldometer 1-23'!B20:K255,10,FALSE)</f>
        <v>172</v>
      </c>
      <c r="I22" s="6">
        <f>VLOOKUP(Table_13[[#This Row],[Country]],[1]Sheet1!$A$4:$N$201,3,FALSE)</f>
        <v>0.81699999999999995</v>
      </c>
      <c r="J22" s="9">
        <f>VLOOKUP(Table_13[[#This Row],[Country]],[1]Sheet1!$A$4:$N$201,2,FALSE)</f>
        <v>6673.5312909978102</v>
      </c>
      <c r="K22" s="12">
        <f>VLOOKUP(Table_13[[#This Row],[Country]],[1]Sheet1!$A$4:$N$201,4,FALSE)</f>
        <v>45.59</v>
      </c>
      <c r="L22" s="12">
        <f>VLOOKUP(Table_13[[#This Row],[Country]],[1]Sheet1!$A$4:$N$201,5,FALSE)</f>
        <v>24.8</v>
      </c>
      <c r="M22" s="11">
        <f>VLOOKUP(Table_13[[#This Row],[Country]],[1]Sheet1!$A$4:$N$201,6,FALSE)</f>
        <v>0</v>
      </c>
      <c r="N22" s="14">
        <f>VLOOKUP(Table_13[[#This Row],[Country]],[1]Sheet1!$A$4:$N$201,14,FALSE)</f>
        <v>1</v>
      </c>
      <c r="O22" s="18">
        <f>VLOOKUP(Table_13[[#This Row],[Country]],[2]Sheet2!$C$4:$E$222,2,FALSE)</f>
        <v>43889</v>
      </c>
      <c r="P22" s="16"/>
      <c r="Q22" s="16"/>
    </row>
    <row r="23" spans="2:17" x14ac:dyDescent="0.3">
      <c r="B23" s="1" t="s">
        <v>15</v>
      </c>
      <c r="C23" s="3">
        <f>VLOOKUP(Table_13[[#This Row],[Country]],'Worldometer 1-23'!$B$3:$C$238,2,FALSE)</f>
        <v>686827</v>
      </c>
      <c r="D23" s="3">
        <f>VLOOKUP(Table_13[[#This Row],[Country]],'Worldometer 1-23'!$B$3:$D$238,3,FALSE)</f>
        <v>2571</v>
      </c>
      <c r="E23" s="3">
        <f>VLOOKUP(Table_13[[#This Row],[Country]],'Worldometer 1-23'!B21:E256,4,FALSE)</f>
        <v>20620</v>
      </c>
      <c r="F23" s="3">
        <f>VLOOKUP(Table_13[[#This Row],[Country]],'Worldometer 1-23'!B21:F256,5,FALSE)</f>
        <v>48</v>
      </c>
      <c r="G23">
        <f>VLOOKUP(Table_13[[#This Row],[Country]],'Worldometer 1-23'!B21:J256,9,FALSE)</f>
        <v>59118</v>
      </c>
      <c r="H23">
        <f>VLOOKUP(Table_13[[#This Row],[Country]],'Worldometer 1-23'!B21:K256,10,FALSE)</f>
        <v>1775</v>
      </c>
      <c r="I23" s="6">
        <f>VLOOKUP(Table_13[[#This Row],[Country]],[1]Sheet1!$A$4:$N$201,3,FALSE)</f>
        <v>0.91900000000000004</v>
      </c>
      <c r="J23" s="8">
        <f>VLOOKUP(Table_13[[#This Row],[Country]],[1]Sheet1!$A$4:$N$201,2,FALSE)</f>
        <v>46198.310320541103</v>
      </c>
      <c r="K23" s="11">
        <f>VLOOKUP(Table_13[[#This Row],[Country]],[1]Sheet1!$A$4:$N$201,4,FALSE)</f>
        <v>375.73</v>
      </c>
      <c r="L23" s="11">
        <f>VLOOKUP(Table_13[[#This Row],[Country]],[1]Sheet1!$A$4:$N$201,5,FALSE)</f>
        <v>76.399999999999991</v>
      </c>
      <c r="M23" s="11">
        <f>VLOOKUP(Table_13[[#This Row],[Country]],[1]Sheet1!$A$4:$N$201,6,FALSE)</f>
        <v>89</v>
      </c>
      <c r="N23" s="14">
        <f>VLOOKUP(Table_13[[#This Row],[Country]],[1]Sheet1!$A$4:$N$201,14,FALSE)</f>
        <v>7.3</v>
      </c>
      <c r="O23" s="18">
        <f>VLOOKUP(Table_13[[#This Row],[Country]],[2]Sheet2!$C$4:$E$222,2,FALSE)</f>
        <v>43866</v>
      </c>
      <c r="P23" s="16"/>
      <c r="Q23" s="16"/>
    </row>
    <row r="24" spans="2:17" x14ac:dyDescent="0.3">
      <c r="B24" s="1" t="s">
        <v>200</v>
      </c>
      <c r="C24" s="3">
        <f>VLOOKUP(Table_13[[#This Row],[Country]],'Worldometer 1-23'!$B$3:$C$238,2,FALSE)</f>
        <v>11700</v>
      </c>
      <c r="D24" s="3">
        <f>VLOOKUP(Table_13[[#This Row],[Country]],'Worldometer 1-23'!$B$3:$D$238,3,FALSE)</f>
        <v>24</v>
      </c>
      <c r="E24" s="3">
        <f>VLOOKUP(Table_13[[#This Row],[Country]],'Worldometer 1-23'!B22:E257,4,FALSE)</f>
        <v>290</v>
      </c>
      <c r="F24" s="3">
        <f>VLOOKUP(Table_13[[#This Row],[Country]],'Worldometer 1-23'!B22:F257,5,FALSE)</f>
        <v>1</v>
      </c>
      <c r="G24">
        <f>VLOOKUP(Table_13[[#This Row],[Country]],'Worldometer 1-23'!B22:J257,9,FALSE)</f>
        <v>29130</v>
      </c>
      <c r="H24">
        <f>VLOOKUP(Table_13[[#This Row],[Country]],'Worldometer 1-23'!B22:K257,10,FALSE)</f>
        <v>722</v>
      </c>
      <c r="I24" s="6">
        <f>VLOOKUP(Table_13[[#This Row],[Country]],[1]Sheet1!$A$4:$N$201,3,FALSE)</f>
        <v>0.72</v>
      </c>
      <c r="J24" s="9">
        <f>VLOOKUP(Table_13[[#This Row],[Country]],[1]Sheet1!$A$4:$N$201,2,FALSE)</f>
        <v>4815.1718521440798</v>
      </c>
      <c r="K24" s="12">
        <f>VLOOKUP(Table_13[[#This Row],[Country]],[1]Sheet1!$A$4:$N$201,4,FALSE)</f>
        <v>17.79</v>
      </c>
      <c r="L24" s="12">
        <f>VLOOKUP(Table_13[[#This Row],[Country]],[1]Sheet1!$A$4:$N$201,5,FALSE)</f>
        <v>0</v>
      </c>
      <c r="M24" s="11">
        <f>VLOOKUP(Table_13[[#This Row],[Country]],[1]Sheet1!$A$4:$N$201,6,FALSE)</f>
        <v>0</v>
      </c>
      <c r="N24" s="14">
        <f>VLOOKUP(Table_13[[#This Row],[Country]],[1]Sheet1!$A$4:$N$201,14,FALSE)</f>
        <v>10.1</v>
      </c>
      <c r="O24" s="18">
        <f>VLOOKUP(Table_13[[#This Row],[Country]],[2]Sheet2!$C$4:$E$222,2,FALSE)</f>
        <v>43914</v>
      </c>
      <c r="P24" s="16"/>
      <c r="Q24" s="16"/>
    </row>
    <row r="25" spans="2:17" x14ac:dyDescent="0.3">
      <c r="B25" s="1" t="s">
        <v>165</v>
      </c>
      <c r="C25" s="3">
        <f>VLOOKUP(Table_13[[#This Row],[Country]],'Worldometer 1-23'!$B$3:$C$238,2,FALSE)</f>
        <v>3643</v>
      </c>
      <c r="D25" s="3">
        <f>VLOOKUP(Table_13[[#This Row],[Country]],'Worldometer 1-23'!$B$3:$D$238,3,FALSE)</f>
        <v>61</v>
      </c>
      <c r="E25" s="3">
        <f>VLOOKUP(Table_13[[#This Row],[Country]],'Worldometer 1-23'!B23:E258,4,FALSE)</f>
        <v>48</v>
      </c>
      <c r="F25" s="3">
        <f>VLOOKUP(Table_13[[#This Row],[Country]],'Worldometer 1-23'!B23:F258,5,FALSE)</f>
        <v>0</v>
      </c>
      <c r="G25">
        <f>VLOOKUP(Table_13[[#This Row],[Country]],'Worldometer 1-23'!B23:J258,9,FALSE)</f>
        <v>296</v>
      </c>
      <c r="H25">
        <f>VLOOKUP(Table_13[[#This Row],[Country]],'Worldometer 1-23'!B23:K258,10,FALSE)</f>
        <v>4</v>
      </c>
      <c r="I25" s="6">
        <f>VLOOKUP(Table_13[[#This Row],[Country]],[1]Sheet1!$A$4:$N$201,3,FALSE)</f>
        <v>0.52</v>
      </c>
      <c r="J25" s="10">
        <f>VLOOKUP(Table_13[[#This Row],[Country]],[1]Sheet1!$A$4:$N$201,2,FALSE)</f>
        <v>1220.49282500615</v>
      </c>
      <c r="K25" s="13">
        <f>VLOOKUP(Table_13[[#This Row],[Country]],[1]Sheet1!$A$4:$N$201,4,FALSE)</f>
        <v>104.18</v>
      </c>
      <c r="L25" s="13">
        <f>VLOOKUP(Table_13[[#This Row],[Country]],[1]Sheet1!$A$4:$N$201,5,FALSE)</f>
        <v>50.9</v>
      </c>
      <c r="M25" s="11">
        <f>VLOOKUP(Table_13[[#This Row],[Country]],[1]Sheet1!$A$4:$N$201,6,FALSE)</f>
        <v>0</v>
      </c>
      <c r="N25" s="14">
        <f>VLOOKUP(Table_13[[#This Row],[Country]],[1]Sheet1!$A$4:$N$201,14,FALSE)</f>
        <v>1</v>
      </c>
      <c r="O25" s="18">
        <f>VLOOKUP(Table_13[[#This Row],[Country]],[2]Sheet2!$C$4:$E$222,2,FALSE)</f>
        <v>43907</v>
      </c>
      <c r="P25" s="16"/>
      <c r="Q25" s="16"/>
    </row>
    <row r="26" spans="2:17" hidden="1" x14ac:dyDescent="0.3">
      <c r="B26" s="1" t="s">
        <v>145</v>
      </c>
      <c r="C26" s="3">
        <f>VLOOKUP(Table_13[[#This Row],[Country]],'Worldometer 1-23'!$B$3:$C$238,2,FALSE)</f>
        <v>684</v>
      </c>
      <c r="D26" s="3">
        <f>VLOOKUP(Table_13[[#This Row],[Country]],'Worldometer 1-23'!$B$3:$D$238,3,FALSE)</f>
        <v>0</v>
      </c>
      <c r="E26" s="3">
        <f>VLOOKUP(Table_13[[#This Row],[Country]],'Worldometer 1-23'!B24:E259,4,FALSE)</f>
        <v>12</v>
      </c>
      <c r="F26" s="3">
        <f>VLOOKUP(Table_13[[#This Row],[Country]],'Worldometer 1-23'!B24:F259,5,FALSE)</f>
        <v>0</v>
      </c>
      <c r="G26">
        <v>562</v>
      </c>
      <c r="I26" s="6" t="e">
        <f>VLOOKUP(Table_13[[#This Row],[Country]],[1]Sheet1!$A$4:$N$201,3,FALSE)</f>
        <v>#N/A</v>
      </c>
      <c r="J26" s="9" t="e">
        <f>VLOOKUP(Table_13[[#This Row],[Country]],[1]Sheet1!$A$4:$N$201,2,FALSE)</f>
        <v>#N/A</v>
      </c>
      <c r="K26" s="12" t="e">
        <f>VLOOKUP(Table_13[[#This Row],[Country]],[1]Sheet1!$A$4:$N$201,4,FALSE)</f>
        <v>#N/A</v>
      </c>
      <c r="L26" s="12" t="e">
        <f>VLOOKUP(Table_13[[#This Row],[Country]],[1]Sheet1!$A$4:$N$201,5,FALSE)</f>
        <v>#N/A</v>
      </c>
      <c r="M26" s="11" t="e">
        <f>VLOOKUP(Table_13[[#This Row],[Country]],[1]Sheet1!$A$4:$N$201,6,FALSE)</f>
        <v>#N/A</v>
      </c>
      <c r="N26" s="14" t="e">
        <f>VLOOKUP(Table_13[[#This Row],[Country]],[1]Sheet1!$A$4:$N$201,14,FALSE)</f>
        <v>#N/A</v>
      </c>
      <c r="O26" s="18">
        <f>VLOOKUP(Table_13[[#This Row],[Country]],[2]Sheet2!$C$4:$E$222,2,FALSE)</f>
        <v>43909</v>
      </c>
      <c r="P26" s="16"/>
      <c r="Q26" s="16"/>
    </row>
    <row r="27" spans="2:17" x14ac:dyDescent="0.3">
      <c r="B27" s="1" t="s">
        <v>199</v>
      </c>
      <c r="C27" s="3">
        <f>VLOOKUP(Table_13[[#This Row],[Country]],'Worldometer 1-23'!$B$3:$C$238,2,FALSE)</f>
        <v>851</v>
      </c>
      <c r="D27" s="3">
        <f>VLOOKUP(Table_13[[#This Row],[Country]],'Worldometer 1-23'!$B$3:$D$238,3,FALSE)</f>
        <v>1</v>
      </c>
      <c r="E27" s="3">
        <f>VLOOKUP(Table_13[[#This Row],[Country]],'Worldometer 1-23'!B25:E260,4,FALSE)</f>
        <v>1</v>
      </c>
      <c r="F27" s="3">
        <f>VLOOKUP(Table_13[[#This Row],[Country]],'Worldometer 1-23'!B25:F260,5,FALSE)</f>
        <v>0</v>
      </c>
      <c r="G27">
        <f>VLOOKUP(Table_13[[#This Row],[Country]],'Worldometer 1-23'!B25:J260,9,FALSE)</f>
        <v>1096</v>
      </c>
      <c r="H27">
        <f>VLOOKUP(Table_13[[#This Row],[Country]],'Worldometer 1-23'!B25:K260,10,FALSE)</f>
        <v>1</v>
      </c>
      <c r="I27" s="6">
        <f>VLOOKUP(Table_13[[#This Row],[Country]],[1]Sheet1!$A$4:$N$201,3,FALSE)</f>
        <v>0.61699999999999999</v>
      </c>
      <c r="J27" s="8">
        <f>VLOOKUP(Table_13[[#This Row],[Country]],[1]Sheet1!$A$4:$N$201,2,FALSE)</f>
        <v>3360.6171938126899</v>
      </c>
      <c r="K27" s="11">
        <f>VLOOKUP(Table_13[[#This Row],[Country]],[1]Sheet1!$A$4:$N$201,4,FALSE)</f>
        <v>21.75</v>
      </c>
      <c r="L27" s="11">
        <f>VLOOKUP(Table_13[[#This Row],[Country]],[1]Sheet1!$A$4:$N$201,5,FALSE)</f>
        <v>53</v>
      </c>
      <c r="M27" s="11">
        <f>VLOOKUP(Table_13[[#This Row],[Country]],[1]Sheet1!$A$4:$N$201,6,FALSE)</f>
        <v>163</v>
      </c>
      <c r="N27" s="14">
        <f>VLOOKUP(Table_13[[#This Row],[Country]],[1]Sheet1!$A$4:$N$201,14,FALSE)</f>
        <v>3.2</v>
      </c>
      <c r="O27" s="18">
        <f>VLOOKUP(Table_13[[#This Row],[Country]],[2]Sheet2!$C$4:$E$222,2,FALSE)</f>
        <v>43896</v>
      </c>
      <c r="P27" s="16"/>
      <c r="Q27" s="16"/>
    </row>
    <row r="28" spans="2:17" x14ac:dyDescent="0.3">
      <c r="B28" s="1" t="s">
        <v>117</v>
      </c>
      <c r="C28" s="3">
        <f>VLOOKUP(Table_13[[#This Row],[Country]],'Worldometer 1-23'!$B$3:$C$238,2,FALSE)</f>
        <v>196393</v>
      </c>
      <c r="D28" s="3">
        <f>VLOOKUP(Table_13[[#This Row],[Country]],'Worldometer 1-23'!$B$3:$D$238,3,FALSE)</f>
        <v>2648</v>
      </c>
      <c r="E28" s="3">
        <f>VLOOKUP(Table_13[[#This Row],[Country]],'Worldometer 1-23'!B26:E261,4,FALSE)</f>
        <v>9818</v>
      </c>
      <c r="F28" s="3">
        <f>VLOOKUP(Table_13[[#This Row],[Country]],'Worldometer 1-23'!B26:F261,5,FALSE)</f>
        <v>54</v>
      </c>
      <c r="G28">
        <f>VLOOKUP(Table_13[[#This Row],[Country]],'Worldometer 1-23'!B26:J261,9,FALSE)</f>
        <v>16697</v>
      </c>
      <c r="H28">
        <f>VLOOKUP(Table_13[[#This Row],[Country]],'Worldometer 1-23'!B26:K261,10,FALSE)</f>
        <v>835</v>
      </c>
      <c r="I28" s="7">
        <v>0.70299999999999996</v>
      </c>
      <c r="J28" s="9">
        <f>VLOOKUP(Table_13[[#This Row],[Country]],[1]Sheet1!$A$4:$N$201,2,FALSE)</f>
        <v>3552.0687602686899</v>
      </c>
      <c r="K28" s="12">
        <f>VLOOKUP(Table_13[[#This Row],[Country]],[1]Sheet1!$A$4:$N$201,4,FALSE)</f>
        <v>10.29</v>
      </c>
      <c r="L28" s="12">
        <f>VLOOKUP(Table_13[[#This Row],[Country]],[1]Sheet1!$A$4:$N$201,5,FALSE)</f>
        <v>48.4</v>
      </c>
      <c r="M28" s="11">
        <f>VLOOKUP(Table_13[[#This Row],[Country]],[1]Sheet1!$A$4:$N$201,6,FALSE)</f>
        <v>131</v>
      </c>
      <c r="N28" s="14">
        <f>VLOOKUP(Table_13[[#This Row],[Country]],[1]Sheet1!$A$4:$N$201,14,FALSE)</f>
        <v>4</v>
      </c>
      <c r="O28" s="18">
        <f>VLOOKUP(Table_13[[#This Row],[Country]],[2]Sheet2!$C$4:$E$222,2,FALSE)</f>
        <v>43901</v>
      </c>
      <c r="P28" s="16"/>
      <c r="Q28" s="16"/>
    </row>
    <row r="29" spans="2:17" x14ac:dyDescent="0.3">
      <c r="B29" s="1" t="s">
        <v>73</v>
      </c>
      <c r="C29" s="3">
        <f>VLOOKUP(Table_13[[#This Row],[Country]],'Worldometer 1-23'!$B$3:$C$238,2,FALSE)</f>
        <v>119420</v>
      </c>
      <c r="D29" s="3">
        <f>VLOOKUP(Table_13[[#This Row],[Country]],'Worldometer 1-23'!$B$3:$D$238,3,FALSE)</f>
        <v>214</v>
      </c>
      <c r="E29" s="3">
        <f>VLOOKUP(Table_13[[#This Row],[Country]],'Worldometer 1-23'!B27:E262,4,FALSE)</f>
        <v>4555</v>
      </c>
      <c r="F29" s="3">
        <f>VLOOKUP(Table_13[[#This Row],[Country]],'Worldometer 1-23'!B27:F262,5,FALSE)</f>
        <v>19</v>
      </c>
      <c r="G29">
        <f>VLOOKUP(Table_13[[#This Row],[Country]],'Worldometer 1-23'!B27:J262,9,FALSE)</f>
        <v>36528</v>
      </c>
      <c r="H29">
        <f>VLOOKUP(Table_13[[#This Row],[Country]],'Worldometer 1-23'!B27:K262,10,FALSE)</f>
        <v>1393</v>
      </c>
      <c r="I29" s="6">
        <f>VLOOKUP(Table_13[[#This Row],[Country]],[1]Sheet1!$A$4:$N$201,3,FALSE)</f>
        <v>0.76900000000000002</v>
      </c>
      <c r="J29" s="10">
        <f>VLOOKUP(Table_13[[#This Row],[Country]],[1]Sheet1!$A$4:$N$201,2,FALSE)</f>
        <v>6108.55803229306</v>
      </c>
      <c r="K29" s="13">
        <f>VLOOKUP(Table_13[[#This Row],[Country]],[1]Sheet1!$A$4:$N$201,4,FALSE)</f>
        <v>68.569999999999993</v>
      </c>
      <c r="L29" s="13">
        <f>VLOOKUP(Table_13[[#This Row],[Country]],[1]Sheet1!$A$4:$N$201,5,FALSE)</f>
        <v>48.6</v>
      </c>
      <c r="M29" s="11">
        <f>VLOOKUP(Table_13[[#This Row],[Country]],[1]Sheet1!$A$4:$N$201,6,FALSE)</f>
        <v>0</v>
      </c>
      <c r="N29" s="14">
        <f>VLOOKUP(Table_13[[#This Row],[Country]],[1]Sheet1!$A$4:$N$201,14,FALSE)</f>
        <v>20.5</v>
      </c>
      <c r="O29" s="18">
        <f>VLOOKUP(Table_13[[#This Row],[Country]],[2]Sheet2!$C$4:$E$222,2,FALSE)</f>
        <v>43895</v>
      </c>
      <c r="P29" s="16"/>
      <c r="Q29" s="16"/>
    </row>
    <row r="30" spans="2:17" x14ac:dyDescent="0.3">
      <c r="B30" s="1" t="s">
        <v>197</v>
      </c>
      <c r="C30" s="3">
        <f>VLOOKUP(Table_13[[#This Row],[Country]],'Worldometer 1-23'!$B$3:$C$238,2,FALSE)</f>
        <v>19654</v>
      </c>
      <c r="D30" s="3">
        <f>VLOOKUP(Table_13[[#This Row],[Country]],'Worldometer 1-23'!$B$3:$D$238,3,FALSE)</f>
        <v>0</v>
      </c>
      <c r="E30" s="3">
        <f>VLOOKUP(Table_13[[#This Row],[Country]],'Worldometer 1-23'!B28:E263,4,FALSE)</f>
        <v>105</v>
      </c>
      <c r="F30" s="3">
        <f>VLOOKUP(Table_13[[#This Row],[Country]],'Worldometer 1-23'!B28:F263,5,FALSE)</f>
        <v>0</v>
      </c>
      <c r="G30">
        <f>VLOOKUP(Table_13[[#This Row],[Country]],'Worldometer 1-23'!B28:J263,9,FALSE)</f>
        <v>8265</v>
      </c>
      <c r="H30">
        <f>VLOOKUP(Table_13[[#This Row],[Country]],'Worldometer 1-23'!B28:K263,10,FALSE)</f>
        <v>44</v>
      </c>
      <c r="I30" s="6">
        <f>VLOOKUP(Table_13[[#This Row],[Country]],[1]Sheet1!$A$4:$N$201,3,FALSE)</f>
        <v>0.72799999999999998</v>
      </c>
      <c r="J30" s="9">
        <f>VLOOKUP(Table_13[[#This Row],[Country]],[1]Sheet1!$A$4:$N$201,2,FALSE)</f>
        <v>7961.3653038484799</v>
      </c>
      <c r="K30" s="12">
        <f>VLOOKUP(Table_13[[#This Row],[Country]],[1]Sheet1!$A$4:$N$201,4,FALSE)</f>
        <v>3.96</v>
      </c>
      <c r="L30" s="12">
        <f>VLOOKUP(Table_13[[#This Row],[Country]],[1]Sheet1!$A$4:$N$201,5,FALSE)</f>
        <v>78.099999999999994</v>
      </c>
      <c r="M30" s="11">
        <f>VLOOKUP(Table_13[[#This Row],[Country]],[1]Sheet1!$A$4:$N$201,6,FALSE)</f>
        <v>28</v>
      </c>
      <c r="N30" s="14">
        <f>VLOOKUP(Table_13[[#This Row],[Country]],[1]Sheet1!$A$4:$N$201,14,FALSE)</f>
        <v>20</v>
      </c>
      <c r="O30" s="18">
        <f>VLOOKUP(Table_13[[#This Row],[Country]],[2]Sheet2!$C$4:$E$222,2,FALSE)</f>
        <v>43922</v>
      </c>
      <c r="P30" s="16"/>
      <c r="Q30" s="16"/>
    </row>
    <row r="31" spans="2:17" x14ac:dyDescent="0.3">
      <c r="B31" s="1" t="s">
        <v>21</v>
      </c>
      <c r="C31" s="3">
        <f>VLOOKUP(Table_13[[#This Row],[Country]],'Worldometer 1-23'!$B$3:$C$238,2,FALSE)</f>
        <v>8755133</v>
      </c>
      <c r="D31" s="3">
        <f>VLOOKUP(Table_13[[#This Row],[Country]],'Worldometer 1-23'!$B$3:$D$238,3,FALSE)</f>
        <v>55319</v>
      </c>
      <c r="E31" s="3">
        <f>VLOOKUP(Table_13[[#This Row],[Country]],'Worldometer 1-23'!B29:E264,4,FALSE)</f>
        <v>215299</v>
      </c>
      <c r="F31" s="3">
        <f>VLOOKUP(Table_13[[#This Row],[Country]],'Worldometer 1-23'!B29:F264,5,FALSE)</f>
        <v>1071</v>
      </c>
      <c r="G31">
        <f>VLOOKUP(Table_13[[#This Row],[Country]],'Worldometer 1-23'!B29:J264,9,FALSE)</f>
        <v>41025</v>
      </c>
      <c r="H31">
        <f>VLOOKUP(Table_13[[#This Row],[Country]],'Worldometer 1-23'!B29:K264,10,FALSE)</f>
        <v>1009</v>
      </c>
      <c r="I31" s="6">
        <f>VLOOKUP(Table_13[[#This Row],[Country]],[1]Sheet1!$A$4:$N$201,3,FALSE)</f>
        <v>0.76100000000000001</v>
      </c>
      <c r="J31" s="8">
        <f>VLOOKUP(Table_13[[#This Row],[Country]],[1]Sheet1!$A$4:$N$201,2,FALSE)</f>
        <v>8755.2712081207992</v>
      </c>
      <c r="K31" s="11">
        <f>VLOOKUP(Table_13[[#This Row],[Country]],[1]Sheet1!$A$4:$N$201,4,FALSE)</f>
        <v>25</v>
      </c>
      <c r="L31" s="11">
        <f>VLOOKUP(Table_13[[#This Row],[Country]],[1]Sheet1!$A$4:$N$201,5,FALSE)</f>
        <v>68.600000000000009</v>
      </c>
      <c r="M31" s="11">
        <f>VLOOKUP(Table_13[[#This Row],[Country]],[1]Sheet1!$A$4:$N$201,6,FALSE)</f>
        <v>0</v>
      </c>
      <c r="N31" s="14">
        <f>VLOOKUP(Table_13[[#This Row],[Country]],[1]Sheet1!$A$4:$N$201,14,FALSE)</f>
        <v>11.8</v>
      </c>
      <c r="O31" s="18">
        <f>VLOOKUP(Table_13[[#This Row],[Country]],[2]Sheet2!$C$4:$E$222,2,FALSE)</f>
        <v>43886</v>
      </c>
      <c r="P31" s="16"/>
      <c r="Q31" s="16"/>
    </row>
    <row r="32" spans="2:17" hidden="1" x14ac:dyDescent="0.3">
      <c r="B32" s="1" t="s">
        <v>201</v>
      </c>
      <c r="C32" s="3">
        <f>VLOOKUP(Table_13[[#This Row],[Country]],'Worldometer 1-23'!$B$3:$C$238,2,FALSE)</f>
        <v>114</v>
      </c>
      <c r="D32" s="3">
        <f>VLOOKUP(Table_13[[#This Row],[Country]],'Worldometer 1-23'!$B$3:$D$238,3,FALSE)</f>
        <v>0</v>
      </c>
      <c r="E32" s="3">
        <f>VLOOKUP(Table_13[[#This Row],[Country]],'Worldometer 1-23'!B30:E265,4,FALSE)</f>
        <v>1</v>
      </c>
      <c r="F32" s="3">
        <f>VLOOKUP(Table_13[[#This Row],[Country]],'Worldometer 1-23'!B30:F265,5,FALSE)</f>
        <v>0</v>
      </c>
      <c r="G32">
        <v>99</v>
      </c>
      <c r="I32" s="6" t="e">
        <f>VLOOKUP(Table_13[[#This Row],[Country]],[1]Sheet1!$A$4:$N$201,3,FALSE)</f>
        <v>#N/A</v>
      </c>
      <c r="J32" s="9" t="e">
        <f>VLOOKUP(Table_13[[#This Row],[Country]],[1]Sheet1!$A$4:$N$201,2,FALSE)</f>
        <v>#N/A</v>
      </c>
      <c r="K32" s="12" t="e">
        <f>VLOOKUP(Table_13[[#This Row],[Country]],[1]Sheet1!$A$4:$N$201,4,FALSE)</f>
        <v>#N/A</v>
      </c>
      <c r="L32" s="12" t="e">
        <f>VLOOKUP(Table_13[[#This Row],[Country]],[1]Sheet1!$A$4:$N$201,5,FALSE)</f>
        <v>#N/A</v>
      </c>
      <c r="M32" s="11" t="e">
        <f>VLOOKUP(Table_13[[#This Row],[Country]],[1]Sheet1!$A$4:$N$201,6,FALSE)</f>
        <v>#N/A</v>
      </c>
      <c r="N32" s="14" t="e">
        <f>VLOOKUP(Table_13[[#This Row],[Country]],[1]Sheet1!$A$4:$N$201,14,FALSE)</f>
        <v>#N/A</v>
      </c>
      <c r="O32" s="18">
        <f>VLOOKUP(Table_13[[#This Row],[Country]],[2]Sheet2!$C$4:$E$222,2,FALSE)</f>
        <v>43917</v>
      </c>
      <c r="P32" s="16"/>
      <c r="Q32" s="16"/>
    </row>
    <row r="33" spans="2:17" x14ac:dyDescent="0.3">
      <c r="B33" s="1" t="s">
        <v>113</v>
      </c>
      <c r="C33" s="3">
        <f>VLOOKUP(Table_13[[#This Row],[Country]],'Worldometer 1-23'!$B$3:$C$238,2,FALSE)</f>
        <v>175</v>
      </c>
      <c r="D33" s="3">
        <f>VLOOKUP(Table_13[[#This Row],[Country]],'Worldometer 1-23'!$B$3:$D$238,3,FALSE)</f>
        <v>1</v>
      </c>
      <c r="E33" s="3">
        <f>VLOOKUP(Table_13[[#This Row],[Country]],'Worldometer 1-23'!B31:E266,4,FALSE)</f>
        <v>3</v>
      </c>
      <c r="F33" s="3">
        <f>VLOOKUP(Table_13[[#This Row],[Country]],'Worldometer 1-23'!B31:F266,5,FALSE)</f>
        <v>0</v>
      </c>
      <c r="G33">
        <f>VLOOKUP(Table_13[[#This Row],[Country]],'Worldometer 1-23'!B31:J266,9,FALSE)</f>
        <v>398</v>
      </c>
      <c r="H33">
        <f>VLOOKUP(Table_13[[#This Row],[Country]],'Worldometer 1-23'!B31:K266,10,FALSE)</f>
        <v>7</v>
      </c>
      <c r="I33" s="7">
        <v>0.84499999999999997</v>
      </c>
      <c r="J33" s="8">
        <f>VLOOKUP(Table_13[[#This Row],[Country]],[1]Sheet1!$A$4:$N$201,2,FALSE)</f>
        <v>31086.329196002898</v>
      </c>
      <c r="K33" s="11">
        <f>VLOOKUP(Table_13[[#This Row],[Country]],[1]Sheet1!$A$4:$N$201,4,FALSE)</f>
        <v>73.08</v>
      </c>
      <c r="L33" s="11">
        <f>VLOOKUP(Table_13[[#This Row],[Country]],[1]Sheet1!$A$4:$N$201,5,FALSE)</f>
        <v>0</v>
      </c>
      <c r="M33" s="11">
        <f>VLOOKUP(Table_13[[#This Row],[Country]],[1]Sheet1!$A$4:$N$201,6,FALSE)</f>
        <v>0</v>
      </c>
      <c r="N33" s="14">
        <f>VLOOKUP(Table_13[[#This Row],[Country]],[1]Sheet1!$A$4:$N$201,14,FALSE)</f>
        <v>6.9</v>
      </c>
      <c r="O33" s="18">
        <f>VLOOKUP(Table_13[[#This Row],[Country]],[2]Sheet2!$C$4:$E$222,2,FALSE)</f>
        <v>43900</v>
      </c>
      <c r="P33" s="16"/>
      <c r="Q33" s="16"/>
    </row>
    <row r="34" spans="2:17" x14ac:dyDescent="0.3">
      <c r="B34" s="1" t="s">
        <v>77</v>
      </c>
      <c r="C34" s="3">
        <f>VLOOKUP(Table_13[[#This Row],[Country]],'Worldometer 1-23'!$B$3:$C$238,2,FALSE)</f>
        <v>214430</v>
      </c>
      <c r="D34" s="3">
        <f>VLOOKUP(Table_13[[#This Row],[Country]],'Worldometer 1-23'!$B$3:$D$238,3,FALSE)</f>
        <v>566</v>
      </c>
      <c r="E34" s="3">
        <f>VLOOKUP(Table_13[[#This Row],[Country]],'Worldometer 1-23'!B32:E267,4,FALSE)</f>
        <v>8799</v>
      </c>
      <c r="F34" s="3">
        <f>VLOOKUP(Table_13[[#This Row],[Country]],'Worldometer 1-23'!B32:F267,5,FALSE)</f>
        <v>58</v>
      </c>
      <c r="G34">
        <f>VLOOKUP(Table_13[[#This Row],[Country]],'Worldometer 1-23'!B32:J267,9,FALSE)</f>
        <v>30992</v>
      </c>
      <c r="H34">
        <f>VLOOKUP(Table_13[[#This Row],[Country]],'Worldometer 1-23'!B32:K267,10,FALSE)</f>
        <v>1272</v>
      </c>
      <c r="I34" s="6">
        <f>VLOOKUP(Table_13[[#This Row],[Country]],[1]Sheet1!$A$4:$N$201,3,FALSE)</f>
        <v>0.81599999999999995</v>
      </c>
      <c r="J34" s="9">
        <f>VLOOKUP(Table_13[[#This Row],[Country]],[1]Sheet1!$A$4:$N$201,2,FALSE)</f>
        <v>9703.4878142733305</v>
      </c>
      <c r="K34" s="12">
        <f>VLOOKUP(Table_13[[#This Row],[Country]],[1]Sheet1!$A$4:$N$201,4,FALSE)</f>
        <v>62.62</v>
      </c>
      <c r="L34" s="12">
        <f>VLOOKUP(Table_13[[#This Row],[Country]],[1]Sheet1!$A$4:$N$201,5,FALSE)</f>
        <v>70.3</v>
      </c>
      <c r="M34" s="11">
        <f>VLOOKUP(Table_13[[#This Row],[Country]],[1]Sheet1!$A$4:$N$201,6,FALSE)</f>
        <v>159</v>
      </c>
      <c r="N34" s="14">
        <f>VLOOKUP(Table_13[[#This Row],[Country]],[1]Sheet1!$A$4:$N$201,14,FALSE)</f>
        <v>6.2</v>
      </c>
      <c r="O34" s="18">
        <f>VLOOKUP(Table_13[[#This Row],[Country]],[2]Sheet2!$C$4:$E$222,2,FALSE)</f>
        <v>43898</v>
      </c>
      <c r="P34" s="16"/>
      <c r="Q34" s="16"/>
    </row>
    <row r="35" spans="2:17" x14ac:dyDescent="0.3">
      <c r="B35" s="1" t="s">
        <v>88</v>
      </c>
      <c r="C35" s="3">
        <f>VLOOKUP(Table_13[[#This Row],[Country]],'Worldometer 1-23'!$B$3:$C$238,2,FALSE)</f>
        <v>9857</v>
      </c>
      <c r="D35" s="3">
        <f>VLOOKUP(Table_13[[#This Row],[Country]],'Worldometer 1-23'!$B$3:$D$238,3,FALSE)</f>
        <v>138</v>
      </c>
      <c r="E35" s="3">
        <f>VLOOKUP(Table_13[[#This Row],[Country]],'Worldometer 1-23'!B33:E268,4,FALSE)</f>
        <v>107</v>
      </c>
      <c r="F35" s="3">
        <f>VLOOKUP(Table_13[[#This Row],[Country]],'Worldometer 1-23'!B33:F268,5,FALSE)</f>
        <v>1</v>
      </c>
      <c r="G35">
        <f>VLOOKUP(Table_13[[#This Row],[Country]],'Worldometer 1-23'!B33:J268,9,FALSE)</f>
        <v>465</v>
      </c>
      <c r="H35">
        <f>VLOOKUP(Table_13[[#This Row],[Country]],'Worldometer 1-23'!B33:K268,10,FALSE)</f>
        <v>5</v>
      </c>
      <c r="I35" s="6">
        <f>VLOOKUP(Table_13[[#This Row],[Country]],[1]Sheet1!$A$4:$N$201,3,FALSE)</f>
        <v>0.434</v>
      </c>
      <c r="J35" s="8">
        <f>VLOOKUP(Table_13[[#This Row],[Country]],[1]Sheet1!$A$4:$N$201,2,FALSE)</f>
        <v>786.89561358955405</v>
      </c>
      <c r="K35" s="11">
        <f>VLOOKUP(Table_13[[#This Row],[Country]],[1]Sheet1!$A$4:$N$201,4,FALSE)</f>
        <v>74.77</v>
      </c>
      <c r="L35" s="11">
        <f>VLOOKUP(Table_13[[#This Row],[Country]],[1]Sheet1!$A$4:$N$201,5,FALSE)</f>
        <v>40.4</v>
      </c>
      <c r="M35" s="11">
        <f>VLOOKUP(Table_13[[#This Row],[Country]],[1]Sheet1!$A$4:$N$201,6,FALSE)</f>
        <v>0</v>
      </c>
      <c r="N35" s="14">
        <f>VLOOKUP(Table_13[[#This Row],[Country]],[1]Sheet1!$A$4:$N$201,14,FALSE)</f>
        <v>77</v>
      </c>
      <c r="O35" s="18">
        <f>VLOOKUP(Table_13[[#This Row],[Country]],[2]Sheet2!$C$4:$E$222,2,FALSE)</f>
        <v>43901</v>
      </c>
      <c r="P35" s="16"/>
      <c r="Q35" s="16"/>
    </row>
    <row r="36" spans="2:17" x14ac:dyDescent="0.3">
      <c r="B36" s="1" t="s">
        <v>204</v>
      </c>
      <c r="C36" s="3">
        <f>VLOOKUP(Table_13[[#This Row],[Country]],'Worldometer 1-23'!$B$3:$C$238,2,FALSE)</f>
        <v>1380</v>
      </c>
      <c r="D36" s="3">
        <f>VLOOKUP(Table_13[[#This Row],[Country]],'Worldometer 1-23'!$B$3:$D$238,3,FALSE)</f>
        <v>22</v>
      </c>
      <c r="E36" s="3">
        <f>VLOOKUP(Table_13[[#This Row],[Country]],'Worldometer 1-23'!B34:E269,4,FALSE)</f>
        <v>2</v>
      </c>
      <c r="F36" s="3">
        <f>VLOOKUP(Table_13[[#This Row],[Country]],'Worldometer 1-23'!B34:F269,5,FALSE)</f>
        <v>0</v>
      </c>
      <c r="G36">
        <f>VLOOKUP(Table_13[[#This Row],[Country]],'Worldometer 1-23'!B34:J269,9,FALSE)</f>
        <v>114</v>
      </c>
      <c r="H36">
        <f>VLOOKUP(Table_13[[#This Row],[Country]],'Worldometer 1-23'!B34:K269,10,FALSE)</f>
        <v>0.2</v>
      </c>
      <c r="I36" s="6">
        <f>VLOOKUP(Table_13[[#This Row],[Country]],[1]Sheet1!$A$4:$N$201,3,FALSE)</f>
        <v>0.42299999999999999</v>
      </c>
      <c r="J36" s="9">
        <f>VLOOKUP(Table_13[[#This Row],[Country]],[1]Sheet1!$A$4:$N$201,2,FALSE)</f>
        <v>260.38156341093099</v>
      </c>
      <c r="K36" s="12">
        <f>VLOOKUP(Table_13[[#This Row],[Country]],[1]Sheet1!$A$4:$N$201,4,FALSE)</f>
        <v>403.21</v>
      </c>
      <c r="L36" s="12">
        <f>VLOOKUP(Table_13[[#This Row],[Country]],[1]Sheet1!$A$4:$N$201,5,FALSE)</f>
        <v>21.5</v>
      </c>
      <c r="M36" s="11">
        <f>VLOOKUP(Table_13[[#This Row],[Country]],[1]Sheet1!$A$4:$N$201,6,FALSE)</f>
        <v>0</v>
      </c>
      <c r="N36" s="14">
        <f>VLOOKUP(Table_13[[#This Row],[Country]],[1]Sheet1!$A$4:$N$201,14,FALSE)</f>
        <v>0</v>
      </c>
      <c r="O36" s="18">
        <f>VLOOKUP(Table_13[[#This Row],[Country]],[2]Sheet2!$C$4:$E$222,2,FALSE)</f>
        <v>43922</v>
      </c>
      <c r="P36" s="16"/>
      <c r="Q36" s="16"/>
    </row>
    <row r="37" spans="2:17" x14ac:dyDescent="0.3">
      <c r="B37" s="1" t="s">
        <v>186</v>
      </c>
      <c r="C37" s="3">
        <f>VLOOKUP(Table_13[[#This Row],[Country]],'Worldometer 1-23'!$B$3:$C$238,2,FALSE)</f>
        <v>13381</v>
      </c>
      <c r="D37" s="3">
        <f>VLOOKUP(Table_13[[#This Row],[Country]],'Worldometer 1-23'!$B$3:$D$238,3,FALSE)</f>
        <v>74</v>
      </c>
      <c r="E37" s="3">
        <f>VLOOKUP(Table_13[[#This Row],[Country]],'Worldometer 1-23'!B35:E270,4,FALSE)</f>
        <v>122</v>
      </c>
      <c r="F37" s="3">
        <f>VLOOKUP(Table_13[[#This Row],[Country]],'Worldometer 1-23'!B35:F270,5,FALSE)</f>
        <v>0</v>
      </c>
      <c r="G37">
        <f>VLOOKUP(Table_13[[#This Row],[Country]],'Worldometer 1-23'!B35:J270,9,FALSE)</f>
        <v>23922</v>
      </c>
      <c r="H37">
        <f>VLOOKUP(Table_13[[#This Row],[Country]],'Worldometer 1-23'!B35:K270,10,FALSE)</f>
        <v>218</v>
      </c>
      <c r="I37" s="6">
        <f>VLOOKUP(Table_13[[#This Row],[Country]],[1]Sheet1!$A$4:$N$201,3,FALSE)</f>
        <v>0.66500000000000004</v>
      </c>
      <c r="J37" s="8">
        <f>VLOOKUP(Table_13[[#This Row],[Country]],[1]Sheet1!$A$4:$N$201,2,FALSE)</f>
        <v>3603.7825764847398</v>
      </c>
      <c r="K37" s="11">
        <f>VLOOKUP(Table_13[[#This Row],[Country]],[1]Sheet1!$A$4:$N$201,4,FALSE)</f>
        <v>136.49</v>
      </c>
      <c r="L37" s="11">
        <f>VLOOKUP(Table_13[[#This Row],[Country]],[1]Sheet1!$A$4:$N$201,5,FALSE)</f>
        <v>77.8</v>
      </c>
      <c r="M37" s="11">
        <f>VLOOKUP(Table_13[[#This Row],[Country]],[1]Sheet1!$A$4:$N$201,6,FALSE)</f>
        <v>0</v>
      </c>
      <c r="N37" s="14">
        <f>VLOOKUP(Table_13[[#This Row],[Country]],[1]Sheet1!$A$4:$N$201,14,FALSE)</f>
        <v>9</v>
      </c>
      <c r="O37" s="18">
        <f>VLOOKUP(Table_13[[#This Row],[Country]],[2]Sheet2!$C$4:$E$222,2,FALSE)</f>
        <v>43911</v>
      </c>
      <c r="P37" s="16"/>
      <c r="Q37" s="16"/>
    </row>
    <row r="38" spans="2:17" x14ac:dyDescent="0.3">
      <c r="B38" s="1" t="s">
        <v>120</v>
      </c>
      <c r="C38" s="3">
        <f>VLOOKUP(Table_13[[#This Row],[Country]],'Worldometer 1-23'!$B$3:$C$238,2,FALSE)</f>
        <v>456</v>
      </c>
      <c r="D38" s="3">
        <f>VLOOKUP(Table_13[[#This Row],[Country]],'Worldometer 1-23'!$B$3:$D$238,3,FALSE)</f>
        <v>3</v>
      </c>
      <c r="E38" s="3">
        <f>VLOOKUP(Table_13[[#This Row],[Country]],'Worldometer 1-23'!B36:E271,4,FALSE)</f>
        <v>0</v>
      </c>
      <c r="F38" s="3">
        <f>VLOOKUP(Table_13[[#This Row],[Country]],'Worldometer 1-23'!B36:F271,5,FALSE)</f>
        <v>0</v>
      </c>
      <c r="G38">
        <f>VLOOKUP(Table_13[[#This Row],[Country]],'Worldometer 1-23'!B36:J271,9,FALSE)</f>
        <v>27</v>
      </c>
      <c r="H38">
        <f>VLOOKUP(Table_13[[#This Row],[Country]],'Worldometer 1-23'!B36:K271,10,FALSE)</f>
        <v>0</v>
      </c>
      <c r="I38" s="6">
        <f>VLOOKUP(Table_13[[#This Row],[Country]],[1]Sheet1!$A$4:$N$201,3,FALSE)</f>
        <v>0.58099999999999996</v>
      </c>
      <c r="J38" s="9">
        <f>VLOOKUP(Table_13[[#This Row],[Country]],[1]Sheet1!$A$4:$N$201,2,FALSE)</f>
        <v>1643.6414513116299</v>
      </c>
      <c r="K38" s="12">
        <f>VLOOKUP(Table_13[[#This Row],[Country]],[1]Sheet1!$A$4:$N$201,4,FALSE)</f>
        <v>89.98</v>
      </c>
      <c r="L38" s="12">
        <f>VLOOKUP(Table_13[[#This Row],[Country]],[1]Sheet1!$A$4:$N$201,5,FALSE)</f>
        <v>35.299999999999997</v>
      </c>
      <c r="M38" s="11">
        <f>VLOOKUP(Table_13[[#This Row],[Country]],[1]Sheet1!$A$4:$N$201,6,FALSE)</f>
        <v>0</v>
      </c>
      <c r="N38" s="14">
        <f>VLOOKUP(Table_13[[#This Row],[Country]],[1]Sheet1!$A$4:$N$201,14,FALSE)</f>
        <v>0.3</v>
      </c>
      <c r="O38" s="18">
        <f>VLOOKUP(Table_13[[#This Row],[Country]],[2]Sheet2!$C$4:$E$222,2,FALSE)</f>
        <v>43858</v>
      </c>
      <c r="P38" s="16"/>
      <c r="Q38" s="16"/>
    </row>
    <row r="39" spans="2:17" x14ac:dyDescent="0.3">
      <c r="B39" s="1" t="s">
        <v>94</v>
      </c>
      <c r="C39" s="3">
        <f>VLOOKUP(Table_13[[#This Row],[Country]],'Worldometer 1-23'!$B$3:$C$238,2,FALSE)</f>
        <v>28010</v>
      </c>
      <c r="D39" s="3">
        <f>VLOOKUP(Table_13[[#This Row],[Country]],'Worldometer 1-23'!$B$3:$D$238,3,FALSE)</f>
        <v>0</v>
      </c>
      <c r="E39" s="3">
        <f>VLOOKUP(Table_13[[#This Row],[Country]],'Worldometer 1-23'!B37:E272,4,FALSE)</f>
        <v>455</v>
      </c>
      <c r="F39" s="3">
        <f>VLOOKUP(Table_13[[#This Row],[Country]],'Worldometer 1-23'!B37:F272,5,FALSE)</f>
        <v>0</v>
      </c>
      <c r="G39">
        <f>VLOOKUP(Table_13[[#This Row],[Country]],'Worldometer 1-23'!B37:J272,9,FALSE)</f>
        <v>1041</v>
      </c>
      <c r="H39">
        <f>VLOOKUP(Table_13[[#This Row],[Country]],'Worldometer 1-23'!B37:K272,10,FALSE)</f>
        <v>17</v>
      </c>
      <c r="I39" s="6">
        <f>VLOOKUP(Table_13[[#This Row],[Country]],[1]Sheet1!$A$4:$N$201,3,FALSE)</f>
        <v>0.56299999999999994</v>
      </c>
      <c r="J39" s="8">
        <f>VLOOKUP(Table_13[[#This Row],[Country]],[1]Sheet1!$A$4:$N$201,2,FALSE)</f>
        <v>1501.8082911532899</v>
      </c>
      <c r="K39" s="11">
        <f>VLOOKUP(Table_13[[#This Row],[Country]],[1]Sheet1!$A$4:$N$201,4,FALSE)</f>
        <v>52.24</v>
      </c>
      <c r="L39" s="11">
        <f>VLOOKUP(Table_13[[#This Row],[Country]],[1]Sheet1!$A$4:$N$201,5,FALSE)</f>
        <v>28.5</v>
      </c>
      <c r="M39" s="11">
        <f>VLOOKUP(Table_13[[#This Row],[Country]],[1]Sheet1!$A$4:$N$201,6,FALSE)</f>
        <v>0</v>
      </c>
      <c r="N39" s="14">
        <f>VLOOKUP(Table_13[[#This Row],[Country]],[1]Sheet1!$A$4:$N$201,14,FALSE)</f>
        <v>4.3</v>
      </c>
      <c r="O39" s="18">
        <f>VLOOKUP(Table_13[[#This Row],[Country]],[2]Sheet2!$C$4:$E$222,2,FALSE)</f>
        <v>43896</v>
      </c>
      <c r="P39" s="16"/>
      <c r="Q39" s="16"/>
    </row>
    <row r="40" spans="2:17" x14ac:dyDescent="0.3">
      <c r="B40" s="1" t="s">
        <v>19</v>
      </c>
      <c r="C40" s="3">
        <f>VLOOKUP(Table_13[[#This Row],[Country]],'Worldometer 1-23'!$B$3:$C$238,2,FALSE)</f>
        <v>737407</v>
      </c>
      <c r="D40" s="3">
        <f>VLOOKUP(Table_13[[#This Row],[Country]],'Worldometer 1-23'!$B$3:$D$238,3,FALSE)</f>
        <v>5957</v>
      </c>
      <c r="E40" s="3">
        <f>VLOOKUP(Table_13[[#This Row],[Country]],'Worldometer 1-23'!B38:E273,4,FALSE)</f>
        <v>18828</v>
      </c>
      <c r="F40" s="3">
        <f>VLOOKUP(Table_13[[#This Row],[Country]],'Worldometer 1-23'!B38:F273,5,FALSE)</f>
        <v>206</v>
      </c>
      <c r="G40">
        <f>VLOOKUP(Table_13[[#This Row],[Country]],'Worldometer 1-23'!B38:J273,9,FALSE)</f>
        <v>19442</v>
      </c>
      <c r="H40">
        <f>VLOOKUP(Table_13[[#This Row],[Country]],'Worldometer 1-23'!B38:K273,10,FALSE)</f>
        <v>496</v>
      </c>
      <c r="I40" s="6">
        <f>VLOOKUP(Table_13[[#This Row],[Country]],[1]Sheet1!$A$4:$N$201,3,FALSE)</f>
        <v>0.92200000000000004</v>
      </c>
      <c r="J40" s="9">
        <f>VLOOKUP(Table_13[[#This Row],[Country]],[1]Sheet1!$A$4:$N$201,2,FALSE)</f>
        <v>46550.335507365002</v>
      </c>
      <c r="K40" s="12">
        <f>VLOOKUP(Table_13[[#This Row],[Country]],[1]Sheet1!$A$4:$N$201,4,FALSE)</f>
        <v>4</v>
      </c>
      <c r="L40" s="12">
        <f>VLOOKUP(Table_13[[#This Row],[Country]],[1]Sheet1!$A$4:$N$201,5,FALSE)</f>
        <v>92.2</v>
      </c>
      <c r="M40" s="11">
        <f>VLOOKUP(Table_13[[#This Row],[Country]],[1]Sheet1!$A$4:$N$201,6,FALSE)</f>
        <v>0</v>
      </c>
      <c r="N40" s="14">
        <f>VLOOKUP(Table_13[[#This Row],[Country]],[1]Sheet1!$A$4:$N$201,14,FALSE)</f>
        <v>6.5</v>
      </c>
      <c r="O40" s="18">
        <f>VLOOKUP(Table_13[[#This Row],[Country]],[2]Sheet2!$C$4:$E$222,2,FALSE)</f>
        <v>43857</v>
      </c>
      <c r="P40" s="16"/>
      <c r="Q40" s="16"/>
    </row>
    <row r="41" spans="2:17" x14ac:dyDescent="0.3">
      <c r="B41" s="1" t="s">
        <v>202</v>
      </c>
      <c r="C41" s="3">
        <f>VLOOKUP(Table_13[[#This Row],[Country]],'Worldometer 1-23'!$B$3:$C$238,2,FALSE)</f>
        <v>4974</v>
      </c>
      <c r="D41" s="3">
        <f>VLOOKUP(Table_13[[#This Row],[Country]],'Worldometer 1-23'!$B$3:$D$238,3,FALSE)</f>
        <v>0</v>
      </c>
      <c r="E41" s="3">
        <f>VLOOKUP(Table_13[[#This Row],[Country]],'Worldometer 1-23'!B39:E274,4,FALSE)</f>
        <v>63</v>
      </c>
      <c r="F41" s="3">
        <f>VLOOKUP(Table_13[[#This Row],[Country]],'Worldometer 1-23'!B39:F274,5,FALSE)</f>
        <v>0</v>
      </c>
      <c r="G41">
        <f>VLOOKUP(Table_13[[#This Row],[Country]],'Worldometer 1-23'!B39:J274,9,FALSE)</f>
        <v>1020</v>
      </c>
      <c r="H41">
        <f>VLOOKUP(Table_13[[#This Row],[Country]],'Worldometer 1-23'!B39:K274,10,FALSE)</f>
        <v>13</v>
      </c>
      <c r="I41" s="6">
        <f>VLOOKUP(Table_13[[#This Row],[Country]],[1]Sheet1!$A$4:$N$201,3,FALSE)</f>
        <v>0.38100000000000001</v>
      </c>
      <c r="J41" s="8">
        <f>VLOOKUP(Table_13[[#This Row],[Country]],[1]Sheet1!$A$4:$N$201,2,FALSE)</f>
        <v>467.90724640765899</v>
      </c>
      <c r="K41" s="11">
        <f>VLOOKUP(Table_13[[#This Row],[Country]],[1]Sheet1!$A$4:$N$201,4,FALSE)</f>
        <v>7.61</v>
      </c>
      <c r="L41" s="11">
        <f>VLOOKUP(Table_13[[#This Row],[Country]],[1]Sheet1!$A$4:$N$201,5,FALSE)</f>
        <v>13.200000000000001</v>
      </c>
      <c r="M41" s="11">
        <f>VLOOKUP(Table_13[[#This Row],[Country]],[1]Sheet1!$A$4:$N$201,6,FALSE)</f>
        <v>0</v>
      </c>
      <c r="N41" s="14">
        <f>VLOOKUP(Table_13[[#This Row],[Country]],[1]Sheet1!$A$4:$N$201,14,FALSE)</f>
        <v>6.9</v>
      </c>
      <c r="O41" s="18" t="e">
        <f>VLOOKUP(Table_13[[#This Row],[Country]],[2]Sheet2!$C$4:$E$222,2,FALSE)</f>
        <v>#N/A</v>
      </c>
      <c r="P41" s="16"/>
      <c r="Q41" s="16"/>
    </row>
    <row r="42" spans="2:17" hidden="1" x14ac:dyDescent="0.3">
      <c r="B42" s="1" t="s">
        <v>205</v>
      </c>
      <c r="C42" s="3">
        <f>VLOOKUP(Table_13[[#This Row],[Country]],'Worldometer 1-23'!$B$3:$C$238,2,FALSE)</f>
        <v>360</v>
      </c>
      <c r="D42" s="3">
        <f>VLOOKUP(Table_13[[#This Row],[Country]],'Worldometer 1-23'!$B$3:$D$238,3,FALSE)</f>
        <v>0</v>
      </c>
      <c r="E42" s="3">
        <f>VLOOKUP(Table_13[[#This Row],[Country]],'Worldometer 1-23'!B40:E275,4,FALSE)</f>
        <v>3</v>
      </c>
      <c r="F42" s="3">
        <f>VLOOKUP(Table_13[[#This Row],[Country]],'Worldometer 1-23'!B40:F275,5,FALSE)</f>
        <v>0</v>
      </c>
      <c r="G42">
        <v>76</v>
      </c>
      <c r="I42" s="6" t="e">
        <f>VLOOKUP(Table_13[[#This Row],[Country]],[1]Sheet1!$A$4:$N$201,3,FALSE)</f>
        <v>#N/A</v>
      </c>
      <c r="J42" s="9" t="e">
        <f>VLOOKUP(Table_13[[#This Row],[Country]],[1]Sheet1!$A$4:$N$201,2,FALSE)</f>
        <v>#N/A</v>
      </c>
      <c r="K42" s="12" t="e">
        <f>VLOOKUP(Table_13[[#This Row],[Country]],[1]Sheet1!$A$4:$N$201,4,FALSE)</f>
        <v>#N/A</v>
      </c>
      <c r="L42" s="12" t="e">
        <f>VLOOKUP(Table_13[[#This Row],[Country]],[1]Sheet1!$A$4:$N$201,5,FALSE)</f>
        <v>#N/A</v>
      </c>
      <c r="M42" s="11" t="e">
        <f>VLOOKUP(Table_13[[#This Row],[Country]],[1]Sheet1!$A$4:$N$201,6,FALSE)</f>
        <v>#N/A</v>
      </c>
      <c r="N42" s="14" t="e">
        <f>VLOOKUP(Table_13[[#This Row],[Country]],[1]Sheet1!$A$4:$N$201,14,FALSE)</f>
        <v>#N/A</v>
      </c>
      <c r="O42" s="18">
        <f>VLOOKUP(Table_13[[#This Row],[Country]],[2]Sheet2!$C$4:$E$222,2,FALSE)</f>
        <v>43925</v>
      </c>
      <c r="P42" s="16"/>
      <c r="Q42" s="16"/>
    </row>
    <row r="43" spans="2:17" hidden="1" x14ac:dyDescent="0.3">
      <c r="B43" s="1" t="s">
        <v>150</v>
      </c>
      <c r="C43" s="3">
        <f>VLOOKUP(Table_13[[#This Row],[Country]],'Worldometer 1-23'!$B$3:$C$238,2,FALSE)</f>
        <v>382</v>
      </c>
      <c r="D43" s="3">
        <f>VLOOKUP(Table_13[[#This Row],[Country]],'Worldometer 1-23'!$B$3:$D$238,3,FALSE)</f>
        <v>0</v>
      </c>
      <c r="E43" s="3">
        <f>VLOOKUP(Table_13[[#This Row],[Country]],'Worldometer 1-23'!B41:E276,4,FALSE)</f>
        <v>2</v>
      </c>
      <c r="F43" s="3">
        <f>VLOOKUP(Table_13[[#This Row],[Country]],'Worldometer 1-23'!B41:F276,5,FALSE)</f>
        <v>0</v>
      </c>
      <c r="G43">
        <v>426</v>
      </c>
      <c r="H43">
        <v>15</v>
      </c>
      <c r="I43" s="6" t="e">
        <f>VLOOKUP(Table_13[[#This Row],[Country]],[1]Sheet1!$A$4:$N$201,3,FALSE)</f>
        <v>#N/A</v>
      </c>
      <c r="J43" s="8" t="e">
        <f>VLOOKUP(Table_13[[#This Row],[Country]],[1]Sheet1!$A$4:$N$201,2,FALSE)</f>
        <v>#N/A</v>
      </c>
      <c r="K43" s="11" t="e">
        <f>VLOOKUP(Table_13[[#This Row],[Country]],[1]Sheet1!$A$4:$N$201,4,FALSE)</f>
        <v>#N/A</v>
      </c>
      <c r="L43" s="11" t="e">
        <f>VLOOKUP(Table_13[[#This Row],[Country]],[1]Sheet1!$A$4:$N$201,5,FALSE)</f>
        <v>#N/A</v>
      </c>
      <c r="M43" s="11" t="e">
        <f>VLOOKUP(Table_13[[#This Row],[Country]],[1]Sheet1!$A$4:$N$201,6,FALSE)</f>
        <v>#N/A</v>
      </c>
      <c r="N43" s="14" t="e">
        <f>VLOOKUP(Table_13[[#This Row],[Country]],[1]Sheet1!$A$4:$N$201,14,FALSE)</f>
        <v>#N/A</v>
      </c>
      <c r="O43" s="18">
        <f>VLOOKUP(Table_13[[#This Row],[Country]],[2]Sheet2!$C$4:$E$222,2,FALSE)</f>
        <v>43904</v>
      </c>
      <c r="P43" s="16"/>
      <c r="Q43" s="16"/>
    </row>
    <row r="44" spans="2:17" x14ac:dyDescent="0.3">
      <c r="B44" s="1" t="s">
        <v>185</v>
      </c>
      <c r="C44" s="3">
        <f>VLOOKUP(Table_13[[#This Row],[Country]],'Worldometer 1-23'!$B$3:$C$238,2,FALSE)</f>
        <v>3104</v>
      </c>
      <c r="D44" s="3">
        <f>VLOOKUP(Table_13[[#This Row],[Country]],'Worldometer 1-23'!$B$3:$D$238,3,FALSE)</f>
        <v>39</v>
      </c>
      <c r="E44" s="3">
        <f>VLOOKUP(Table_13[[#This Row],[Country]],'Worldometer 1-23'!B42:E277,4,FALSE)</f>
        <v>115</v>
      </c>
      <c r="F44" s="3">
        <f>VLOOKUP(Table_13[[#This Row],[Country]],'Worldometer 1-23'!B42:F277,5,FALSE)</f>
        <v>1</v>
      </c>
      <c r="G44">
        <f>VLOOKUP(Table_13[[#This Row],[Country]],'Worldometer 1-23'!B42:J277,9,FALSE)</f>
        <v>186</v>
      </c>
      <c r="H44">
        <f>VLOOKUP(Table_13[[#This Row],[Country]],'Worldometer 1-23'!B42:K277,10,FALSE)</f>
        <v>7</v>
      </c>
      <c r="I44" s="6">
        <f>VLOOKUP(Table_13[[#This Row],[Country]],[1]Sheet1!$A$4:$N$201,3,FALSE)</f>
        <v>0.40100000000000002</v>
      </c>
      <c r="J44" s="9">
        <f>VLOOKUP(Table_13[[#This Row],[Country]],[1]Sheet1!$A$4:$N$201,2,FALSE)</f>
        <v>706.82583284397197</v>
      </c>
      <c r="K44" s="12">
        <f>VLOOKUP(Table_13[[#This Row],[Country]],[1]Sheet1!$A$4:$N$201,4,FALSE)</f>
        <v>11.96</v>
      </c>
      <c r="L44" s="12">
        <f>VLOOKUP(Table_13[[#This Row],[Country]],[1]Sheet1!$A$4:$N$201,5,FALSE)</f>
        <v>16.100000000000001</v>
      </c>
      <c r="M44" s="11">
        <f>VLOOKUP(Table_13[[#This Row],[Country]],[1]Sheet1!$A$4:$N$201,6,FALSE)</f>
        <v>0</v>
      </c>
      <c r="N44" s="14">
        <f>VLOOKUP(Table_13[[#This Row],[Country]],[1]Sheet1!$A$4:$N$201,14,FALSE)</f>
        <v>0</v>
      </c>
      <c r="O44" s="18">
        <f>VLOOKUP(Table_13[[#This Row],[Country]],[2]Sheet2!$C$4:$E$222,2,FALSE)</f>
        <v>43910</v>
      </c>
      <c r="P44" s="16"/>
      <c r="Q44" s="16"/>
    </row>
    <row r="45" spans="2:17" hidden="1" x14ac:dyDescent="0.3">
      <c r="B45" s="1" t="s">
        <v>106</v>
      </c>
      <c r="C45" s="3">
        <f>VLOOKUP(Table_13[[#This Row],[Country]],'Worldometer 1-23'!$B$3:$C$238,2,FALSE)</f>
        <v>3414</v>
      </c>
      <c r="D45" s="3">
        <f>VLOOKUP(Table_13[[#This Row],[Country]],'Worldometer 1-23'!$B$3:$D$238,3,FALSE)</f>
        <v>7</v>
      </c>
      <c r="E45" s="3">
        <f>VLOOKUP(Table_13[[#This Row],[Country]],'Worldometer 1-23'!B43:E278,4,FALSE)</f>
        <v>78</v>
      </c>
      <c r="F45" s="3">
        <f>VLOOKUP(Table_13[[#This Row],[Country]],'Worldometer 1-23'!B43:F278,5,FALSE)</f>
        <v>0</v>
      </c>
      <c r="G45">
        <v>1110</v>
      </c>
      <c r="H45">
        <v>17</v>
      </c>
      <c r="I45" s="6" t="e">
        <f>VLOOKUP(Table_13[[#This Row],[Country]],[1]Sheet1!$A$4:$N$201,3,FALSE)</f>
        <v>#N/A</v>
      </c>
      <c r="J45" s="8" t="e">
        <f>VLOOKUP(Table_13[[#This Row],[Country]],[1]Sheet1!$A$4:$N$201,2,FALSE)</f>
        <v>#N/A</v>
      </c>
      <c r="K45" s="11" t="e">
        <f>VLOOKUP(Table_13[[#This Row],[Country]],[1]Sheet1!$A$4:$N$201,4,FALSE)</f>
        <v>#N/A</v>
      </c>
      <c r="L45" s="11" t="e">
        <f>VLOOKUP(Table_13[[#This Row],[Country]],[1]Sheet1!$A$4:$N$201,5,FALSE)</f>
        <v>#N/A</v>
      </c>
      <c r="M45" s="11" t="e">
        <f>VLOOKUP(Table_13[[#This Row],[Country]],[1]Sheet1!$A$4:$N$201,6,FALSE)</f>
        <v>#N/A</v>
      </c>
      <c r="N45" s="14" t="e">
        <f>VLOOKUP(Table_13[[#This Row],[Country]],[1]Sheet1!$A$4:$N$201,14,FALSE)</f>
        <v>#N/A</v>
      </c>
      <c r="O45" s="18" t="e">
        <f>VLOOKUP(Table_13[[#This Row],[Country]],[2]Sheet2!$C$4:$E$222,2,FALSE)</f>
        <v>#N/A</v>
      </c>
      <c r="P45" s="16"/>
      <c r="Q45" s="16"/>
    </row>
    <row r="46" spans="2:17" x14ac:dyDescent="0.3">
      <c r="B46" s="1" t="s">
        <v>29</v>
      </c>
      <c r="C46" s="3">
        <f>VLOOKUP(Table_13[[#This Row],[Country]],'Worldometer 1-23'!$B$3:$C$238,2,FALSE)</f>
        <v>690066</v>
      </c>
      <c r="D46" s="3">
        <f>VLOOKUP(Table_13[[#This Row],[Country]],'Worldometer 1-23'!$B$3:$D$238,3,FALSE)</f>
        <v>4959</v>
      </c>
      <c r="E46" s="3">
        <f>VLOOKUP(Table_13[[#This Row],[Country]],'Worldometer 1-23'!B44:E279,4,FALSE)</f>
        <v>17786</v>
      </c>
      <c r="F46" s="3">
        <f>VLOOKUP(Table_13[[#This Row],[Country]],'Worldometer 1-23'!B44:F279,5,FALSE)</f>
        <v>84</v>
      </c>
      <c r="G46">
        <f>VLOOKUP(Table_13[[#This Row],[Country]],'Worldometer 1-23'!B44:J279,9,FALSE)</f>
        <v>35926</v>
      </c>
      <c r="H46">
        <f>VLOOKUP(Table_13[[#This Row],[Country]],'Worldometer 1-23'!B44:K279,10,FALSE)</f>
        <v>926</v>
      </c>
      <c r="I46" s="6">
        <f>VLOOKUP(Table_13[[#This Row],[Country]],[1]Sheet1!$A$4:$N$201,3,FALSE)</f>
        <v>0.84699999999999998</v>
      </c>
      <c r="J46" s="9">
        <f>VLOOKUP(Table_13[[#This Row],[Country]],[1]Sheet1!$A$4:$N$201,2,FALSE)</f>
        <v>14896.4538665783</v>
      </c>
      <c r="K46" s="12">
        <f>VLOOKUP(Table_13[[#This Row],[Country]],[1]Sheet1!$A$4:$N$201,4,FALSE)</f>
        <v>22.98</v>
      </c>
      <c r="L46" s="12">
        <f>VLOOKUP(Table_13[[#This Row],[Country]],[1]Sheet1!$A$4:$N$201,5,FALSE)</f>
        <v>80.8</v>
      </c>
      <c r="M46" s="11">
        <f>VLOOKUP(Table_13[[#This Row],[Country]],[1]Sheet1!$A$4:$N$201,6,FALSE)</f>
        <v>0</v>
      </c>
      <c r="N46" s="14">
        <f>VLOOKUP(Table_13[[#This Row],[Country]],[1]Sheet1!$A$4:$N$201,14,FALSE)</f>
        <v>7</v>
      </c>
      <c r="O46" s="18">
        <f>VLOOKUP(Table_13[[#This Row],[Country]],[2]Sheet2!$C$4:$E$222,2,FALSE)</f>
        <v>43894</v>
      </c>
      <c r="P46" s="16"/>
      <c r="Q46" s="16"/>
    </row>
    <row r="47" spans="2:17" x14ac:dyDescent="0.3">
      <c r="B47" s="1" t="s">
        <v>8</v>
      </c>
      <c r="C47" s="3">
        <f>VLOOKUP(Table_13[[#This Row],[Country]],'Worldometer 1-23'!$B$3:$C$238,2,FALSE)</f>
        <v>88804</v>
      </c>
      <c r="D47" s="3">
        <f>VLOOKUP(Table_13[[#This Row],[Country]],'Worldometer 1-23'!$B$3:$D$238,3,FALSE)</f>
        <v>103</v>
      </c>
      <c r="E47" s="3">
        <f>VLOOKUP(Table_13[[#This Row],[Country]],'Worldometer 1-23'!B45:E280,4,FALSE)</f>
        <v>4635</v>
      </c>
      <c r="F47" s="3">
        <f>VLOOKUP(Table_13[[#This Row],[Country]],'Worldometer 1-23'!B45:F280,5,FALSE)</f>
        <v>0</v>
      </c>
      <c r="G47">
        <f>VLOOKUP(Table_13[[#This Row],[Country]],'Worldometer 1-23'!B45:J280,9,FALSE)</f>
        <v>62</v>
      </c>
      <c r="H47">
        <f>VLOOKUP(Table_13[[#This Row],[Country]],'Worldometer 1-23'!B45:K280,10,FALSE)</f>
        <v>3</v>
      </c>
      <c r="I47" s="6">
        <f>VLOOKUP(Table_13[[#This Row],[Country]],[1]Sheet1!$A$4:$N$201,3,FALSE)</f>
        <v>0.75800000000000001</v>
      </c>
      <c r="J47" s="8">
        <f>VLOOKUP(Table_13[[#This Row],[Country]],[1]Sheet1!$A$4:$N$201,2,FALSE)</f>
        <v>10003.555002564301</v>
      </c>
      <c r="K47" s="11">
        <f>VLOOKUP(Table_13[[#This Row],[Country]],[1]Sheet1!$A$4:$N$201,4,FALSE)</f>
        <v>146</v>
      </c>
      <c r="L47" s="11">
        <f>VLOOKUP(Table_13[[#This Row],[Country]],[1]Sheet1!$A$4:$N$201,5,FALSE)</f>
        <v>22.599999999999998</v>
      </c>
      <c r="M47" s="11">
        <f>VLOOKUP(Table_13[[#This Row],[Country]],[1]Sheet1!$A$4:$N$201,6,FALSE)</f>
        <v>0</v>
      </c>
      <c r="N47" s="14">
        <f>VLOOKUP(Table_13[[#This Row],[Country]],[1]Sheet1!$A$4:$N$201,14,FALSE)</f>
        <v>3.9</v>
      </c>
      <c r="O47" s="18">
        <f>VLOOKUP(Table_13[[#This Row],[Country]],[2]Sheet2!$C$4:$E$222,2,FALSE)</f>
        <v>43786</v>
      </c>
      <c r="P47" s="16"/>
      <c r="Q47" s="16"/>
    </row>
    <row r="48" spans="2:17" x14ac:dyDescent="0.3">
      <c r="B48" s="1" t="s">
        <v>52</v>
      </c>
      <c r="C48" s="3">
        <f>VLOOKUP(Table_13[[#This Row],[Country]],'Worldometer 1-23'!$B$3:$C$238,2,FALSE)</f>
        <v>1987418</v>
      </c>
      <c r="D48" s="3">
        <f>VLOOKUP(Table_13[[#This Row],[Country]],'Worldometer 1-23'!$B$3:$D$238,3,FALSE)</f>
        <v>15073</v>
      </c>
      <c r="E48" s="3">
        <f>VLOOKUP(Table_13[[#This Row],[Country]],'Worldometer 1-23'!B46:E281,4,FALSE)</f>
        <v>50586</v>
      </c>
      <c r="F48" s="3">
        <f>VLOOKUP(Table_13[[#This Row],[Country]],'Worldometer 1-23'!B46:F281,5,FALSE)</f>
        <v>399</v>
      </c>
      <c r="G48">
        <f>VLOOKUP(Table_13[[#This Row],[Country]],'Worldometer 1-23'!B46:J281,9,FALSE)</f>
        <v>38827</v>
      </c>
      <c r="H48">
        <f>VLOOKUP(Table_13[[#This Row],[Country]],'Worldometer 1-23'!B46:K281,10,FALSE)</f>
        <v>988</v>
      </c>
      <c r="I48" s="6">
        <f>VLOOKUP(Table_13[[#This Row],[Country]],[1]Sheet1!$A$4:$N$201,3,FALSE)</f>
        <v>0.76100000000000001</v>
      </c>
      <c r="J48" s="9">
        <f>VLOOKUP(Table_13[[#This Row],[Country]],[1]Sheet1!$A$4:$N$201,2,FALSE)</f>
        <v>6432.3875833954498</v>
      </c>
      <c r="K48" s="12">
        <f>VLOOKUP(Table_13[[#This Row],[Country]],[1]Sheet1!$A$4:$N$201,4,FALSE)</f>
        <v>41</v>
      </c>
      <c r="L48" s="12">
        <f>VLOOKUP(Table_13[[#This Row],[Country]],[1]Sheet1!$A$4:$N$201,5,FALSE)</f>
        <v>71.3</v>
      </c>
      <c r="M48" s="11">
        <f>VLOOKUP(Table_13[[#This Row],[Country]],[1]Sheet1!$A$4:$N$201,6,FALSE)</f>
        <v>97</v>
      </c>
      <c r="N48" s="14">
        <f>VLOOKUP(Table_13[[#This Row],[Country]],[1]Sheet1!$A$4:$N$201,14,FALSE)</f>
        <v>10.5</v>
      </c>
      <c r="O48" s="18">
        <f>VLOOKUP(Table_13[[#This Row],[Country]],[2]Sheet2!$C$4:$E$222,2,FALSE)</f>
        <v>43897</v>
      </c>
      <c r="P48" s="16"/>
      <c r="Q48" s="16"/>
    </row>
    <row r="49" spans="2:17" x14ac:dyDescent="0.3">
      <c r="B49" s="1" t="s">
        <v>149</v>
      </c>
      <c r="C49" s="3">
        <f>VLOOKUP(Table_13[[#This Row],[Country]],'Worldometer 1-23'!$B$3:$C$238,2,FALSE)</f>
        <v>7794</v>
      </c>
      <c r="D49" s="3">
        <f>VLOOKUP(Table_13[[#This Row],[Country]],'Worldometer 1-23'!$B$3:$D$238,3,FALSE)</f>
        <v>0</v>
      </c>
      <c r="E49" s="3">
        <f>VLOOKUP(Table_13[[#This Row],[Country]],'Worldometer 1-23'!B47:E282,4,FALSE)</f>
        <v>117</v>
      </c>
      <c r="F49" s="3">
        <f>VLOOKUP(Table_13[[#This Row],[Country]],'Worldometer 1-23'!B47:F282,5,FALSE)</f>
        <v>0</v>
      </c>
      <c r="G49">
        <f>VLOOKUP(Table_13[[#This Row],[Country]],'Worldometer 1-23'!B47:J282,9,FALSE)</f>
        <v>1393</v>
      </c>
      <c r="H49">
        <f>VLOOKUP(Table_13[[#This Row],[Country]],'Worldometer 1-23'!B47:K282,10,FALSE)</f>
        <v>21</v>
      </c>
      <c r="I49" s="6">
        <f>VLOOKUP(Table_13[[#This Row],[Country]],[1]Sheet1!$A$4:$N$201,3,FALSE)</f>
        <v>0.60799999999999998</v>
      </c>
      <c r="J49" s="8">
        <f>VLOOKUP(Table_13[[#This Row],[Country]],[1]Sheet1!$A$4:$N$201,2,FALSE)</f>
        <v>2304.1265077365401</v>
      </c>
      <c r="K49" s="11">
        <f>VLOOKUP(Table_13[[#This Row],[Country]],[1]Sheet1!$A$4:$N$201,4,FALSE)</f>
        <v>15.79</v>
      </c>
      <c r="L49" s="11">
        <f>VLOOKUP(Table_13[[#This Row],[Country]],[1]Sheet1!$A$4:$N$201,5,FALSE)</f>
        <v>31.099999999999998</v>
      </c>
      <c r="M49" s="11">
        <f>VLOOKUP(Table_13[[#This Row],[Country]],[1]Sheet1!$A$4:$N$201,6,FALSE)</f>
        <v>20</v>
      </c>
      <c r="N49" s="14">
        <f>VLOOKUP(Table_13[[#This Row],[Country]],[1]Sheet1!$A$4:$N$201,14,FALSE)</f>
        <v>36</v>
      </c>
      <c r="O49" s="18">
        <f>VLOOKUP(Table_13[[#This Row],[Country]],[2]Sheet2!$C$4:$E$222,2,FALSE)</f>
        <v>43905</v>
      </c>
      <c r="P49" s="16"/>
      <c r="Q49" s="16"/>
    </row>
    <row r="50" spans="2:17" x14ac:dyDescent="0.3">
      <c r="B50" s="1" t="s">
        <v>81</v>
      </c>
      <c r="C50" s="3">
        <f>VLOOKUP(Table_13[[#This Row],[Country]],'Worldometer 1-23'!$B$3:$C$238,2,FALSE)</f>
        <v>189308</v>
      </c>
      <c r="D50" s="3">
        <f>VLOOKUP(Table_13[[#This Row],[Country]],'Worldometer 1-23'!$B$3:$D$238,3,FALSE)</f>
        <v>831</v>
      </c>
      <c r="E50" s="3">
        <f>VLOOKUP(Table_13[[#This Row],[Country]],'Worldometer 1-23'!B48:E283,4,FALSE)</f>
        <v>2518</v>
      </c>
      <c r="F50" s="3">
        <f>VLOOKUP(Table_13[[#This Row],[Country]],'Worldometer 1-23'!B48:F283,5,FALSE)</f>
        <v>12</v>
      </c>
      <c r="G50">
        <f>VLOOKUP(Table_13[[#This Row],[Country]],'Worldometer 1-23'!B48:J283,9,FALSE)</f>
        <v>36973</v>
      </c>
      <c r="H50">
        <f>VLOOKUP(Table_13[[#This Row],[Country]],'Worldometer 1-23'!B48:K283,10,FALSE)</f>
        <v>492</v>
      </c>
      <c r="I50" s="6">
        <f>VLOOKUP(Table_13[[#This Row],[Country]],[1]Sheet1!$A$4:$N$201,3,FALSE)</f>
        <v>0.79400000000000004</v>
      </c>
      <c r="J50" s="9">
        <f>VLOOKUP(Table_13[[#This Row],[Country]],[1]Sheet1!$A$4:$N$201,2,FALSE)</f>
        <v>12238.3750542872</v>
      </c>
      <c r="K50" s="12">
        <f>VLOOKUP(Table_13[[#This Row],[Country]],[1]Sheet1!$A$4:$N$201,4,FALSE)</f>
        <v>98.98</v>
      </c>
      <c r="L50" s="12">
        <f>VLOOKUP(Table_13[[#This Row],[Country]],[1]Sheet1!$A$4:$N$201,5,FALSE)</f>
        <v>81.300000000000011</v>
      </c>
      <c r="M50" s="11">
        <f>VLOOKUP(Table_13[[#This Row],[Country]],[1]Sheet1!$A$4:$N$201,6,FALSE)</f>
        <v>304</v>
      </c>
      <c r="N50" s="14">
        <f>VLOOKUP(Table_13[[#This Row],[Country]],[1]Sheet1!$A$4:$N$201,14,FALSE)</f>
        <v>8.1</v>
      </c>
      <c r="O50" s="18">
        <f>VLOOKUP(Table_13[[#This Row],[Country]],[2]Sheet2!$C$4:$E$222,2,FALSE)</f>
        <v>43898</v>
      </c>
      <c r="P50" s="16"/>
      <c r="Q50" s="16"/>
    </row>
    <row r="51" spans="2:17" x14ac:dyDescent="0.3">
      <c r="B51" s="1" t="s">
        <v>55</v>
      </c>
      <c r="C51" s="3">
        <f>VLOOKUP(Table_13[[#This Row],[Country]],'Worldometer 1-23'!$B$3:$C$238,2,FALSE)</f>
        <v>227969</v>
      </c>
      <c r="D51" s="3">
        <f>VLOOKUP(Table_13[[#This Row],[Country]],'Worldometer 1-23'!$B$3:$D$238,3,FALSE)</f>
        <v>643</v>
      </c>
      <c r="E51" s="3">
        <f>VLOOKUP(Table_13[[#This Row],[Country]],'Worldometer 1-23'!B49:E284,4,FALSE)</f>
        <v>4770</v>
      </c>
      <c r="F51" s="3">
        <f>VLOOKUP(Table_13[[#This Row],[Country]],'Worldometer 1-23'!B49:F284,5,FALSE)</f>
        <v>32</v>
      </c>
      <c r="G51">
        <f>VLOOKUP(Table_13[[#This Row],[Country]],'Worldometer 1-23'!B49:J284,9,FALSE)</f>
        <v>55725</v>
      </c>
      <c r="H51">
        <f>VLOOKUP(Table_13[[#This Row],[Country]],'Worldometer 1-23'!B49:K284,10,FALSE)</f>
        <v>1166</v>
      </c>
      <c r="I51" s="6">
        <f>VLOOKUP(Table_13[[#This Row],[Country]],[1]Sheet1!$A$4:$N$201,3,FALSE)</f>
        <v>0.83699999999999997</v>
      </c>
      <c r="J51" s="8">
        <f>VLOOKUP(Table_13[[#This Row],[Country]],[1]Sheet1!$A$4:$N$201,2,FALSE)</f>
        <v>14627.294713512199</v>
      </c>
      <c r="K51" s="11">
        <f>VLOOKUP(Table_13[[#This Row],[Country]],[1]Sheet1!$A$4:$N$201,4,FALSE)</f>
        <v>72.3</v>
      </c>
      <c r="L51" s="11">
        <f>VLOOKUP(Table_13[[#This Row],[Country]],[1]Sheet1!$A$4:$N$201,5,FALSE)</f>
        <v>65.7</v>
      </c>
      <c r="M51" s="11">
        <f>VLOOKUP(Table_13[[#This Row],[Country]],[1]Sheet1!$A$4:$N$201,6,FALSE)</f>
        <v>49</v>
      </c>
      <c r="N51" s="14">
        <f>VLOOKUP(Table_13[[#This Row],[Country]],[1]Sheet1!$A$4:$N$201,14,FALSE)</f>
        <v>12.4</v>
      </c>
      <c r="O51" s="18">
        <f>VLOOKUP(Table_13[[#This Row],[Country]],[2]Sheet2!$C$4:$E$222,2,FALSE)</f>
        <v>43887</v>
      </c>
      <c r="P51" s="16"/>
      <c r="Q51" s="16"/>
    </row>
    <row r="52" spans="2:17" x14ac:dyDescent="0.3">
      <c r="B52" s="1" t="s">
        <v>96</v>
      </c>
      <c r="C52" s="3">
        <f>VLOOKUP(Table_13[[#This Row],[Country]],'Worldometer 1-23'!$B$3:$C$238,2,FALSE)</f>
        <v>20060</v>
      </c>
      <c r="D52" s="3">
        <f>VLOOKUP(Table_13[[#This Row],[Country]],'Worldometer 1-23'!$B$3:$D$238,3,FALSE)</f>
        <v>530</v>
      </c>
      <c r="E52" s="3">
        <f>VLOOKUP(Table_13[[#This Row],[Country]],'Worldometer 1-23'!B50:E285,4,FALSE)</f>
        <v>188</v>
      </c>
      <c r="F52" s="3">
        <f>VLOOKUP(Table_13[[#This Row],[Country]],'Worldometer 1-23'!B50:F285,5,FALSE)</f>
        <v>4</v>
      </c>
      <c r="G52">
        <f>VLOOKUP(Table_13[[#This Row],[Country]],'Worldometer 1-23'!B50:J285,9,FALSE)</f>
        <v>1772</v>
      </c>
      <c r="H52">
        <f>VLOOKUP(Table_13[[#This Row],[Country]],'Worldometer 1-23'!B50:K285,10,FALSE)</f>
        <v>17</v>
      </c>
      <c r="I52" s="6">
        <f>VLOOKUP(Table_13[[#This Row],[Country]],[1]Sheet1!$A$4:$N$201,3,FALSE)</f>
        <v>0.77800000000000002</v>
      </c>
      <c r="J52" s="9">
        <f>VLOOKUP(Table_13[[#This Row],[Country]],[1]Sheet1!$A$4:$N$201,2,FALSE)</f>
        <v>9295.9016358872195</v>
      </c>
      <c r="K52" s="12">
        <f>VLOOKUP(Table_13[[#This Row],[Country]],[1]Sheet1!$A$4:$N$201,4,FALSE)</f>
        <v>101.87</v>
      </c>
      <c r="L52" s="12">
        <f>VLOOKUP(Table_13[[#This Row],[Country]],[1]Sheet1!$A$4:$N$201,5,FALSE)</f>
        <v>28.4</v>
      </c>
      <c r="M52" s="11">
        <f>VLOOKUP(Table_13[[#This Row],[Country]],[1]Sheet1!$A$4:$N$201,6,FALSE)</f>
        <v>0</v>
      </c>
      <c r="N52" s="14">
        <f>VLOOKUP(Table_13[[#This Row],[Country]],[1]Sheet1!$A$4:$N$201,14,FALSE)</f>
        <v>2.2000000000000002</v>
      </c>
      <c r="O52" s="18">
        <f>VLOOKUP(Table_13[[#This Row],[Country]],[2]Sheet2!$C$4:$E$222,2,FALSE)</f>
        <v>43903</v>
      </c>
      <c r="P52" s="16"/>
      <c r="Q52" s="16"/>
    </row>
    <row r="53" spans="2:17" hidden="1" x14ac:dyDescent="0.3">
      <c r="B53" s="1" t="s">
        <v>168</v>
      </c>
      <c r="C53" s="3">
        <f>VLOOKUP(Table_13[[#This Row],[Country]],'Worldometer 1-23'!$B$3:$C$238,2,FALSE)</f>
        <v>4543</v>
      </c>
      <c r="D53" s="3">
        <f>VLOOKUP(Table_13[[#This Row],[Country]],'Worldometer 1-23'!$B$3:$D$238,3,FALSE)</f>
        <v>6</v>
      </c>
      <c r="E53" s="3">
        <f>VLOOKUP(Table_13[[#This Row],[Country]],'Worldometer 1-23'!B51:E286,4,FALSE)</f>
        <v>20</v>
      </c>
      <c r="F53" s="3">
        <f>VLOOKUP(Table_13[[#This Row],[Country]],'Worldometer 1-23'!B51:F286,5,FALSE)</f>
        <v>0</v>
      </c>
      <c r="G53">
        <v>67</v>
      </c>
      <c r="H53">
        <v>6</v>
      </c>
      <c r="I53" s="6" t="e">
        <f>VLOOKUP(Table_13[[#This Row],[Country]],[1]Sheet1!$A$4:$N$201,3,FALSE)</f>
        <v>#N/A</v>
      </c>
      <c r="J53" s="8" t="e">
        <f>VLOOKUP(Table_13[[#This Row],[Country]],[1]Sheet1!$A$4:$N$201,2,FALSE)</f>
        <v>#N/A</v>
      </c>
      <c r="K53" s="11" t="e">
        <f>VLOOKUP(Table_13[[#This Row],[Country]],[1]Sheet1!$A$4:$N$201,4,FALSE)</f>
        <v>#N/A</v>
      </c>
      <c r="L53" s="11" t="e">
        <f>VLOOKUP(Table_13[[#This Row],[Country]],[1]Sheet1!$A$4:$N$201,5,FALSE)</f>
        <v>#N/A</v>
      </c>
      <c r="M53" s="11" t="e">
        <f>VLOOKUP(Table_13[[#This Row],[Country]],[1]Sheet1!$A$4:$N$201,6,FALSE)</f>
        <v>#N/A</v>
      </c>
      <c r="N53" s="14" t="e">
        <f>VLOOKUP(Table_13[[#This Row],[Country]],[1]Sheet1!$A$4:$N$201,14,FALSE)</f>
        <v>#N/A</v>
      </c>
      <c r="O53" s="18">
        <f>VLOOKUP(Table_13[[#This Row],[Country]],[2]Sheet2!$C$4:$E$222,2,FALSE)</f>
        <v>43905</v>
      </c>
      <c r="P53" s="16"/>
      <c r="Q53" s="16"/>
    </row>
    <row r="54" spans="2:17" x14ac:dyDescent="0.3">
      <c r="B54" s="1" t="s">
        <v>86</v>
      </c>
      <c r="C54" s="3">
        <f>VLOOKUP(Table_13[[#This Row],[Country]],'Worldometer 1-23'!$B$3:$C$238,2,FALSE)</f>
        <v>29758</v>
      </c>
      <c r="D54" s="3">
        <f>VLOOKUP(Table_13[[#This Row],[Country]],'Worldometer 1-23'!$B$3:$D$238,3,FALSE)</f>
        <v>122</v>
      </c>
      <c r="E54" s="3">
        <f>VLOOKUP(Table_13[[#This Row],[Country]],'Worldometer 1-23'!B52:E287,4,FALSE)</f>
        <v>179</v>
      </c>
      <c r="F54" s="3">
        <f>VLOOKUP(Table_13[[#This Row],[Country]],'Worldometer 1-23'!B52:F287,5,FALSE)</f>
        <v>1</v>
      </c>
      <c r="G54">
        <f>VLOOKUP(Table_13[[#This Row],[Country]],'Worldometer 1-23'!B52:J287,9,FALSE)</f>
        <v>24547</v>
      </c>
      <c r="H54">
        <f>VLOOKUP(Table_13[[#This Row],[Country]],'Worldometer 1-23'!B52:K287,10,FALSE)</f>
        <v>148</v>
      </c>
      <c r="I54" s="6">
        <f>VLOOKUP(Table_13[[#This Row],[Country]],[1]Sheet1!$A$4:$N$201,3,FALSE)</f>
        <v>0.873</v>
      </c>
      <c r="J54" s="9">
        <f>VLOOKUP(Table_13[[#This Row],[Country]],[1]Sheet1!$A$4:$N$201,2,FALSE)</f>
        <v>28284.907631400602</v>
      </c>
      <c r="K54" s="12">
        <f>VLOOKUP(Table_13[[#This Row],[Country]],[1]Sheet1!$A$4:$N$201,4,FALSE)</f>
        <v>148.56</v>
      </c>
      <c r="L54" s="12">
        <f>VLOOKUP(Table_13[[#This Row],[Country]],[1]Sheet1!$A$4:$N$201,5,FALSE)</f>
        <v>75.900000000000006</v>
      </c>
      <c r="M54" s="11">
        <f>VLOOKUP(Table_13[[#This Row],[Country]],[1]Sheet1!$A$4:$N$201,6,FALSE)</f>
        <v>41</v>
      </c>
      <c r="N54" s="14">
        <f>VLOOKUP(Table_13[[#This Row],[Country]],[1]Sheet1!$A$4:$N$201,14,FALSE)</f>
        <v>11.8</v>
      </c>
      <c r="O54" s="18">
        <f>VLOOKUP(Table_13[[#This Row],[Country]],[2]Sheet2!$C$4:$E$222,2,FALSE)</f>
        <v>43900</v>
      </c>
      <c r="P54" s="16"/>
      <c r="Q54" s="16"/>
    </row>
    <row r="55" spans="2:17" x14ac:dyDescent="0.3">
      <c r="B55" s="1" t="s">
        <v>26</v>
      </c>
      <c r="C55" s="3">
        <f>VLOOKUP(Table_13[[#This Row],[Country]],'Worldometer 1-23'!$B$3:$C$238,2,FALSE)</f>
        <v>924938</v>
      </c>
      <c r="D55" s="3">
        <f>VLOOKUP(Table_13[[#This Row],[Country]],'Worldometer 1-23'!$B$3:$D$238,3,FALSE)</f>
        <v>7509</v>
      </c>
      <c r="E55" s="3">
        <f>VLOOKUP(Table_13[[#This Row],[Country]],'Worldometer 1-23'!B53:E288,4,FALSE)</f>
        <v>15208</v>
      </c>
      <c r="F55" s="3">
        <f>VLOOKUP(Table_13[[#This Row],[Country]],'Worldometer 1-23'!B53:F288,5,FALSE)</f>
        <v>132</v>
      </c>
      <c r="G55">
        <f>VLOOKUP(Table_13[[#This Row],[Country]],'Worldometer 1-23'!B53:J288,9,FALSE)</f>
        <v>86280</v>
      </c>
      <c r="H55">
        <f>VLOOKUP(Table_13[[#This Row],[Country]],'Worldometer 1-23'!B53:K288,10,FALSE)</f>
        <v>1419</v>
      </c>
      <c r="I55" s="6">
        <f>VLOOKUP(Table_13[[#This Row],[Country]],[1]Sheet1!$A$4:$N$201,3,FALSE)</f>
        <v>0.89100000000000001</v>
      </c>
      <c r="J55" s="8">
        <f>VLOOKUP(Table_13[[#This Row],[Country]],[1]Sheet1!$A$4:$N$201,2,FALSE)</f>
        <v>23451.7357205427</v>
      </c>
      <c r="K55" s="11">
        <f>VLOOKUP(Table_13[[#This Row],[Country]],[1]Sheet1!$A$4:$N$201,4,FALSE)</f>
        <v>135.43</v>
      </c>
      <c r="L55" s="11">
        <f>VLOOKUP(Table_13[[#This Row],[Country]],[1]Sheet1!$A$4:$N$201,5,FALSE)</f>
        <v>76.900000000000006</v>
      </c>
      <c r="M55" s="11">
        <f>VLOOKUP(Table_13[[#This Row],[Country]],[1]Sheet1!$A$4:$N$201,6,FALSE)</f>
        <v>39</v>
      </c>
      <c r="N55" s="14">
        <f>VLOOKUP(Table_13[[#This Row],[Country]],[1]Sheet1!$A$4:$N$201,14,FALSE)</f>
        <v>2.8</v>
      </c>
      <c r="O55" s="18">
        <f>VLOOKUP(Table_13[[#This Row],[Country]],[2]Sheet2!$C$4:$E$222,2,FALSE)</f>
        <v>43892</v>
      </c>
      <c r="P55" s="16"/>
      <c r="Q55" s="16"/>
    </row>
    <row r="56" spans="2:17" x14ac:dyDescent="0.3">
      <c r="B56" s="1" t="s">
        <v>28</v>
      </c>
      <c r="C56" s="3">
        <f>VLOOKUP(Table_13[[#This Row],[Country]],'Worldometer 1-23'!$B$3:$C$238,2,FALSE)</f>
        <v>193038</v>
      </c>
      <c r="D56" s="3">
        <f>VLOOKUP(Table_13[[#This Row],[Country]],'Worldometer 1-23'!$B$3:$D$238,3,FALSE)</f>
        <v>773</v>
      </c>
      <c r="E56" s="3">
        <f>VLOOKUP(Table_13[[#This Row],[Country]],'Worldometer 1-23'!B54:E289,4,FALSE)</f>
        <v>1941</v>
      </c>
      <c r="F56" s="3">
        <f>VLOOKUP(Table_13[[#This Row],[Country]],'Worldometer 1-23'!B54:F289,5,FALSE)</f>
        <v>32</v>
      </c>
      <c r="G56">
        <f>VLOOKUP(Table_13[[#This Row],[Country]],'Worldometer 1-23'!B54:J289,9,FALSE)</f>
        <v>33261</v>
      </c>
      <c r="H56">
        <f>VLOOKUP(Table_13[[#This Row],[Country]],'Worldometer 1-23'!B54:K289,10,FALSE)</f>
        <v>334</v>
      </c>
      <c r="I56" s="6">
        <f>VLOOKUP(Table_13[[#This Row],[Country]],[1]Sheet1!$A$4:$N$201,3,FALSE)</f>
        <v>0.93</v>
      </c>
      <c r="J56" s="9">
        <f>VLOOKUP(Table_13[[#This Row],[Country]],[1]Sheet1!$A$4:$N$201,2,FALSE)</f>
        <v>60656.938516814</v>
      </c>
      <c r="K56" s="12">
        <f>VLOOKUP(Table_13[[#This Row],[Country]],[1]Sheet1!$A$4:$N$201,4,FALSE)</f>
        <v>134.91</v>
      </c>
      <c r="L56" s="12">
        <f>VLOOKUP(Table_13[[#This Row],[Country]],[1]Sheet1!$A$4:$N$201,5,FALSE)</f>
        <v>92.2</v>
      </c>
      <c r="M56" s="11">
        <f>VLOOKUP(Table_13[[#This Row],[Country]],[1]Sheet1!$A$4:$N$201,6,FALSE)</f>
        <v>56</v>
      </c>
      <c r="N56" s="14">
        <f>VLOOKUP(Table_13[[#This Row],[Country]],[1]Sheet1!$A$4:$N$201,14,FALSE)</f>
        <v>5.8</v>
      </c>
      <c r="O56" s="18">
        <f>VLOOKUP(Table_13[[#This Row],[Country]],[2]Sheet2!$C$4:$E$222,2,FALSE)</f>
        <v>43888</v>
      </c>
      <c r="P56" s="16"/>
      <c r="Q56" s="16"/>
    </row>
    <row r="57" spans="2:17" hidden="1" x14ac:dyDescent="0.3">
      <c r="B57" s="1" t="s">
        <v>65</v>
      </c>
      <c r="C57" s="3">
        <f>VLOOKUP(Table_13[[#This Row],[Country]],'Worldometer 1-23'!$B$3:$C$238,2,FALSE)</f>
        <v>712</v>
      </c>
      <c r="D57" s="3">
        <f>VLOOKUP(Table_13[[#This Row],[Country]],'Worldometer 1-23'!$B$3:$D$238,3,FALSE)</f>
        <v>0</v>
      </c>
      <c r="E57" s="3">
        <f>VLOOKUP(Table_13[[#This Row],[Country]],'Worldometer 1-23'!B55:E290,4,FALSE)</f>
        <v>13</v>
      </c>
      <c r="F57" s="3">
        <f>VLOOKUP(Table_13[[#This Row],[Country]],'Worldometer 1-23'!B55:F290,5,FALSE)</f>
        <v>0</v>
      </c>
      <c r="I57" s="6" t="e">
        <f>VLOOKUP(Table_13[[#This Row],[Country]],[1]Sheet1!$A$4:$N$201,3,FALSE)</f>
        <v>#N/A</v>
      </c>
      <c r="J57" s="8" t="e">
        <f>VLOOKUP(Table_13[[#This Row],[Country]],[1]Sheet1!$A$4:$N$201,2,FALSE)</f>
        <v>#N/A</v>
      </c>
      <c r="K57" s="11" t="e">
        <f>VLOOKUP(Table_13[[#This Row],[Country]],[1]Sheet1!$A$4:$N$201,4,FALSE)</f>
        <v>#N/A</v>
      </c>
      <c r="L57" s="11" t="e">
        <f>VLOOKUP(Table_13[[#This Row],[Country]],[1]Sheet1!$A$4:$N$201,5,FALSE)</f>
        <v>#N/A</v>
      </c>
      <c r="M57" s="11" t="e">
        <f>VLOOKUP(Table_13[[#This Row],[Country]],[1]Sheet1!$A$4:$N$201,6,FALSE)</f>
        <v>#N/A</v>
      </c>
      <c r="N57" s="14" t="e">
        <f>VLOOKUP(Table_13[[#This Row],[Country]],[1]Sheet1!$A$4:$N$201,14,FALSE)</f>
        <v>#N/A</v>
      </c>
      <c r="O57" s="18" t="e">
        <f>VLOOKUP(Table_13[[#This Row],[Country]],[2]Sheet2!$C$4:$E$222,2,FALSE)</f>
        <v>#N/A</v>
      </c>
      <c r="P57" s="16"/>
      <c r="Q57" s="16"/>
    </row>
    <row r="58" spans="2:17" x14ac:dyDescent="0.3">
      <c r="B58" s="1" t="s">
        <v>144</v>
      </c>
      <c r="C58" s="3">
        <f>VLOOKUP(Table_13[[#This Row],[Country]],'Worldometer 1-23'!$B$3:$C$238,2,FALSE)</f>
        <v>5917</v>
      </c>
      <c r="D58" s="3">
        <f>VLOOKUP(Table_13[[#This Row],[Country]],'Worldometer 1-23'!$B$3:$D$238,3,FALSE)</f>
        <v>1</v>
      </c>
      <c r="E58" s="3">
        <f>VLOOKUP(Table_13[[#This Row],[Country]],'Worldometer 1-23'!B56:E291,4,FALSE)</f>
        <v>61</v>
      </c>
      <c r="F58" s="3">
        <f>VLOOKUP(Table_13[[#This Row],[Country]],'Worldometer 1-23'!B56:F291,5,FALSE)</f>
        <v>0</v>
      </c>
      <c r="G58">
        <f>VLOOKUP(Table_13[[#This Row],[Country]],'Worldometer 1-23'!B56:J291,9,FALSE)</f>
        <v>5941</v>
      </c>
      <c r="H58">
        <f>VLOOKUP(Table_13[[#This Row],[Country]],'Worldometer 1-23'!B56:K291,10,FALSE)</f>
        <v>61</v>
      </c>
      <c r="I58" s="6">
        <f>VLOOKUP(Table_13[[#This Row],[Country]],[1]Sheet1!$A$4:$N$201,3,FALSE)</f>
        <v>0.495</v>
      </c>
      <c r="J58" s="9">
        <f>VLOOKUP(Table_13[[#This Row],[Country]],[1]Sheet1!$A$4:$N$201,2,FALSE)</f>
        <v>3252.3204085454399</v>
      </c>
      <c r="K58" s="12">
        <f>VLOOKUP(Table_13[[#This Row],[Country]],[1]Sheet1!$A$4:$N$201,4,FALSE)</f>
        <v>46.89</v>
      </c>
      <c r="L58" s="12">
        <f>VLOOKUP(Table_13[[#This Row],[Country]],[1]Sheet1!$A$4:$N$201,5,FALSE)</f>
        <v>27.7</v>
      </c>
      <c r="M58" s="11">
        <f>VLOOKUP(Table_13[[#This Row],[Country]],[1]Sheet1!$A$4:$N$201,6,FALSE)</f>
        <v>0</v>
      </c>
      <c r="N58" s="14">
        <f>VLOOKUP(Table_13[[#This Row],[Country]],[1]Sheet1!$A$4:$N$201,14,FALSE)</f>
        <v>40</v>
      </c>
      <c r="O58" s="18">
        <f>VLOOKUP(Table_13[[#This Row],[Country]],[2]Sheet2!$C$4:$E$222,2,FALSE)</f>
        <v>43909</v>
      </c>
      <c r="P58" s="16"/>
      <c r="Q58" s="16"/>
    </row>
    <row r="59" spans="2:17" x14ac:dyDescent="0.3">
      <c r="B59" s="1" t="s">
        <v>167</v>
      </c>
      <c r="C59" s="3">
        <f>VLOOKUP(Table_13[[#This Row],[Country]],'Worldometer 1-23'!$B$3:$C$238,2,FALSE)</f>
        <v>113</v>
      </c>
      <c r="D59" s="3">
        <f>VLOOKUP(Table_13[[#This Row],[Country]],'Worldometer 1-23'!$B$3:$D$238,3,FALSE)</f>
        <v>0</v>
      </c>
      <c r="E59" s="3">
        <f>VLOOKUP(Table_13[[#This Row],[Country]],'Worldometer 1-23'!B57:E292,4,FALSE)</f>
        <v>0</v>
      </c>
      <c r="F59" s="3">
        <f>VLOOKUP(Table_13[[#This Row],[Country]],'Worldometer 1-23'!B57:F292,5,FALSE)</f>
        <v>0</v>
      </c>
      <c r="G59">
        <f>VLOOKUP(Table_13[[#This Row],[Country]],'Worldometer 1-23'!B57:J292,9,FALSE)</f>
        <v>1568</v>
      </c>
      <c r="H59">
        <f>VLOOKUP(Table_13[[#This Row],[Country]],'Worldometer 1-23'!B57:K292,10,FALSE)</f>
        <v>0</v>
      </c>
      <c r="I59" s="6">
        <f>VLOOKUP(Table_13[[#This Row],[Country]],[1]Sheet1!$A$4:$N$201,3,FALSE)</f>
        <v>0.74199999999999999</v>
      </c>
      <c r="J59" s="8">
        <f>VLOOKUP(Table_13[[#This Row],[Country]],[1]Sheet1!$A$4:$N$201,2,FALSE)</f>
        <v>8110.5169340463399</v>
      </c>
      <c r="K59" s="11">
        <f>VLOOKUP(Table_13[[#This Row],[Country]],[1]Sheet1!$A$4:$N$201,4,FALSE)</f>
        <v>97.17</v>
      </c>
      <c r="L59" s="11">
        <f>VLOOKUP(Table_13[[#This Row],[Country]],[1]Sheet1!$A$4:$N$201,5,FALSE)</f>
        <v>0</v>
      </c>
      <c r="M59" s="11">
        <f>VLOOKUP(Table_13[[#This Row],[Country]],[1]Sheet1!$A$4:$N$201,6,FALSE)</f>
        <v>0</v>
      </c>
      <c r="N59" s="14">
        <f>VLOOKUP(Table_13[[#This Row],[Country]],[1]Sheet1!$A$4:$N$201,14,FALSE)</f>
        <v>23</v>
      </c>
      <c r="O59" s="18">
        <f>VLOOKUP(Table_13[[#This Row],[Country]],[2]Sheet2!$C$4:$E$222,2,FALSE)</f>
        <v>43914</v>
      </c>
      <c r="P59" s="16"/>
      <c r="Q59" s="16"/>
    </row>
    <row r="60" spans="2:17" x14ac:dyDescent="0.3">
      <c r="B60" s="1" t="s">
        <v>48</v>
      </c>
      <c r="C60" s="3">
        <f>VLOOKUP(Table_13[[#This Row],[Country]],'Worldometer 1-23'!$B$3:$C$238,2,FALSE)</f>
        <v>201145</v>
      </c>
      <c r="D60" s="3">
        <f>VLOOKUP(Table_13[[#This Row],[Country]],'Worldometer 1-23'!$B$3:$D$238,3,FALSE)</f>
        <v>1473</v>
      </c>
      <c r="E60" s="3">
        <f>VLOOKUP(Table_13[[#This Row],[Country]],'Worldometer 1-23'!B58:E293,4,FALSE)</f>
        <v>2496</v>
      </c>
      <c r="F60" s="3">
        <f>VLOOKUP(Table_13[[#This Row],[Country]],'Worldometer 1-23'!B58:F293,5,FALSE)</f>
        <v>14</v>
      </c>
      <c r="G60">
        <f>VLOOKUP(Table_13[[#This Row],[Country]],'Worldometer 1-23'!B58:J293,9,FALSE)</f>
        <v>18439</v>
      </c>
      <c r="H60">
        <f>VLOOKUP(Table_13[[#This Row],[Country]],'Worldometer 1-23'!B58:K293,10,FALSE)</f>
        <v>229</v>
      </c>
      <c r="I60" s="6">
        <f>VLOOKUP(Table_13[[#This Row],[Country]],[1]Sheet1!$A$4:$N$201,3,FALSE)</f>
        <v>0.745</v>
      </c>
      <c r="J60" s="9">
        <f>VLOOKUP(Table_13[[#This Row],[Country]],[1]Sheet1!$A$4:$N$201,2,FALSE)</f>
        <v>8282.1230868923194</v>
      </c>
      <c r="K60" s="12">
        <f>VLOOKUP(Table_13[[#This Row],[Country]],[1]Sheet1!$A$4:$N$201,4,FALSE)</f>
        <v>216.36</v>
      </c>
      <c r="L60" s="12">
        <f>VLOOKUP(Table_13[[#This Row],[Country]],[1]Sheet1!$A$4:$N$201,5,FALSE)</f>
        <v>65.400000000000006</v>
      </c>
      <c r="M60" s="11">
        <f>VLOOKUP(Table_13[[#This Row],[Country]],[1]Sheet1!$A$4:$N$201,6,FALSE)</f>
        <v>0</v>
      </c>
      <c r="N60" s="14">
        <f>VLOOKUP(Table_13[[#This Row],[Country]],[1]Sheet1!$A$4:$N$201,14,FALSE)</f>
        <v>5.5</v>
      </c>
      <c r="O60" s="18">
        <f>VLOOKUP(Table_13[[#This Row],[Country]],[2]Sheet2!$C$4:$E$222,2,FALSE)</f>
        <v>43892</v>
      </c>
      <c r="P60" s="16"/>
      <c r="Q60" s="16"/>
    </row>
    <row r="61" spans="2:17" x14ac:dyDescent="0.3">
      <c r="B61" s="1" t="s">
        <v>119</v>
      </c>
      <c r="C61" s="3">
        <f>VLOOKUP(Table_13[[#This Row],[Country]],'Worldometer 1-23'!$B$3:$C$238,2,FALSE)</f>
        <v>21597</v>
      </c>
      <c r="D61" s="3">
        <f>VLOOKUP(Table_13[[#This Row],[Country]],'Worldometer 1-23'!$B$3:$D$238,3,FALSE)</f>
        <v>197</v>
      </c>
      <c r="E61" s="3">
        <f>VLOOKUP(Table_13[[#This Row],[Country]],'Worldometer 1-23'!B59:E294,4,FALSE)</f>
        <v>647</v>
      </c>
      <c r="F61" s="3">
        <f>VLOOKUP(Table_13[[#This Row],[Country]],'Worldometer 1-23'!B59:F294,5,FALSE)</f>
        <v>3</v>
      </c>
      <c r="G61">
        <f>VLOOKUP(Table_13[[#This Row],[Country]],'Worldometer 1-23'!B59:J294,9,FALSE)</f>
        <v>237</v>
      </c>
      <c r="H61">
        <f>VLOOKUP(Table_13[[#This Row],[Country]],'Worldometer 1-23'!B59:K294,10,FALSE)</f>
        <v>7</v>
      </c>
      <c r="I61" s="6">
        <f>VLOOKUP(Table_13[[#This Row],[Country]],[1]Sheet1!$A$4:$N$201,3,FALSE)</f>
        <v>0.45900000000000002</v>
      </c>
      <c r="J61" s="8">
        <f>VLOOKUP(Table_13[[#This Row],[Country]],[1]Sheet1!$A$4:$N$201,2,FALSE)</f>
        <v>545.21620531037502</v>
      </c>
      <c r="K61" s="11">
        <f>VLOOKUP(Table_13[[#This Row],[Country]],[1]Sheet1!$A$4:$N$201,4,FALSE)</f>
        <v>37.01</v>
      </c>
      <c r="L61" s="11">
        <f>VLOOKUP(Table_13[[#This Row],[Country]],[1]Sheet1!$A$4:$N$201,5,FALSE)</f>
        <v>11.299999999999999</v>
      </c>
      <c r="M61" s="11">
        <f>VLOOKUP(Table_13[[#This Row],[Country]],[1]Sheet1!$A$4:$N$201,6,FALSE)</f>
        <v>0</v>
      </c>
      <c r="N61" s="14">
        <f>VLOOKUP(Table_13[[#This Row],[Country]],[1]Sheet1!$A$4:$N$201,14,FALSE)</f>
        <v>0</v>
      </c>
      <c r="O61" s="18">
        <f>VLOOKUP(Table_13[[#This Row],[Country]],[2]Sheet2!$C$4:$E$222,2,FALSE)</f>
        <v>43901</v>
      </c>
      <c r="P61" s="16"/>
      <c r="Q61" s="16"/>
    </row>
    <row r="62" spans="2:17" x14ac:dyDescent="0.3">
      <c r="B62" s="1" t="s">
        <v>32</v>
      </c>
      <c r="C62" s="3">
        <f>VLOOKUP(Table_13[[#This Row],[Country]],'Worldometer 1-23'!$B$3:$C$238,2,FALSE)</f>
        <v>237158</v>
      </c>
      <c r="D62" s="3">
        <f>VLOOKUP(Table_13[[#This Row],[Country]],'Worldometer 1-23'!$B$3:$D$238,3,FALSE)</f>
        <v>969</v>
      </c>
      <c r="E62" s="3">
        <f>VLOOKUP(Table_13[[#This Row],[Country]],'Worldometer 1-23'!B60:E295,4,FALSE)</f>
        <v>14562</v>
      </c>
      <c r="F62" s="3">
        <f>VLOOKUP(Table_13[[#This Row],[Country]],'Worldometer 1-23'!B60:F295,5,FALSE)</f>
        <v>36</v>
      </c>
      <c r="G62">
        <f>VLOOKUP(Table_13[[#This Row],[Country]],'Worldometer 1-23'!B60:J295,9,FALSE)</f>
        <v>13329</v>
      </c>
      <c r="H62">
        <f>VLOOKUP(Table_13[[#This Row],[Country]],'Worldometer 1-23'!B60:K295,10,FALSE)</f>
        <v>818</v>
      </c>
      <c r="I62" s="6">
        <f>VLOOKUP(Table_13[[#This Row],[Country]],[1]Sheet1!$A$4:$N$201,3,FALSE)</f>
        <v>0.75800000000000001</v>
      </c>
      <c r="J62" s="9">
        <f>VLOOKUP(Table_13[[#This Row],[Country]],[1]Sheet1!$A$4:$N$201,2,FALSE)</f>
        <v>6183.8238248217303</v>
      </c>
      <c r="K62" s="12">
        <f>VLOOKUP(Table_13[[#This Row],[Country]],[1]Sheet1!$A$4:$N$201,4,FALSE)</f>
        <v>64</v>
      </c>
      <c r="L62" s="12">
        <f>VLOOKUP(Table_13[[#This Row],[Country]],[1]Sheet1!$A$4:$N$201,5,FALSE)</f>
        <v>63.3</v>
      </c>
      <c r="M62" s="11">
        <f>VLOOKUP(Table_13[[#This Row],[Country]],[1]Sheet1!$A$4:$N$201,6,FALSE)</f>
        <v>15</v>
      </c>
      <c r="N62" s="14">
        <f>VLOOKUP(Table_13[[#This Row],[Country]],[1]Sheet1!$A$4:$N$201,14,FALSE)</f>
        <v>4.5999999999999996</v>
      </c>
      <c r="O62" s="18">
        <f>VLOOKUP(Table_13[[#This Row],[Country]],[2]Sheet2!$C$4:$E$222,2,FALSE)</f>
        <v>43891</v>
      </c>
      <c r="P62" s="16"/>
      <c r="Q62" s="16"/>
    </row>
    <row r="63" spans="2:17" x14ac:dyDescent="0.3">
      <c r="B63" s="1" t="s">
        <v>61</v>
      </c>
      <c r="C63" s="3">
        <f>VLOOKUP(Table_13[[#This Row],[Country]],'Worldometer 1-23'!$B$3:$C$238,2,FALSE)</f>
        <v>160463</v>
      </c>
      <c r="D63" s="3">
        <f>VLOOKUP(Table_13[[#This Row],[Country]],'Worldometer 1-23'!$B$3:$D$238,3,FALSE)</f>
        <v>748</v>
      </c>
      <c r="E63" s="3">
        <f>VLOOKUP(Table_13[[#This Row],[Country]],'Worldometer 1-23'!B61:E296,4,FALSE)</f>
        <v>8853</v>
      </c>
      <c r="F63" s="3">
        <f>VLOOKUP(Table_13[[#This Row],[Country]],'Worldometer 1-23'!B61:F296,5,FALSE)</f>
        <v>52</v>
      </c>
      <c r="G63">
        <f>VLOOKUP(Table_13[[#This Row],[Country]],'Worldometer 1-23'!B61:J296,9,FALSE)</f>
        <v>1552</v>
      </c>
      <c r="H63">
        <f>VLOOKUP(Table_13[[#This Row],[Country]],'Worldometer 1-23'!B61:K296,10,FALSE)</f>
        <v>86</v>
      </c>
      <c r="I63" s="6">
        <f>VLOOKUP(Table_13[[#This Row],[Country]],[1]Sheet1!$A$4:$N$201,3,FALSE)</f>
        <v>0.7</v>
      </c>
      <c r="J63" s="8">
        <f>VLOOKUP(Table_13[[#This Row],[Country]],[1]Sheet1!$A$4:$N$201,2,FALSE)</f>
        <v>3161.3246843337502</v>
      </c>
      <c r="K63" s="11">
        <f>VLOOKUP(Table_13[[#This Row],[Country]],[1]Sheet1!$A$4:$N$201,4,FALSE)</f>
        <v>101</v>
      </c>
      <c r="L63" s="11">
        <f>VLOOKUP(Table_13[[#This Row],[Country]],[1]Sheet1!$A$4:$N$201,5,FALSE)</f>
        <v>30.6</v>
      </c>
      <c r="M63" s="11">
        <f>VLOOKUP(Table_13[[#This Row],[Country]],[1]Sheet1!$A$4:$N$201,6,FALSE)</f>
        <v>0</v>
      </c>
      <c r="N63" s="14">
        <f>VLOOKUP(Table_13[[#This Row],[Country]],[1]Sheet1!$A$4:$N$201,14,FALSE)</f>
        <v>11.9</v>
      </c>
      <c r="O63" s="18">
        <f>VLOOKUP(Table_13[[#This Row],[Country]],[2]Sheet2!$C$4:$E$222,2,FALSE)</f>
        <v>43876</v>
      </c>
      <c r="P63" s="16"/>
      <c r="Q63" s="16"/>
    </row>
    <row r="64" spans="2:17" x14ac:dyDescent="0.3">
      <c r="B64" s="1" t="s">
        <v>143</v>
      </c>
      <c r="C64" s="3">
        <f>VLOOKUP(Table_13[[#This Row],[Country]],'Worldometer 1-23'!$B$3:$C$238,2,FALSE)</f>
        <v>52672</v>
      </c>
      <c r="D64" s="3">
        <f>VLOOKUP(Table_13[[#This Row],[Country]],'Worldometer 1-23'!$B$3:$D$238,3,FALSE)</f>
        <v>284</v>
      </c>
      <c r="E64" s="3">
        <f>VLOOKUP(Table_13[[#This Row],[Country]],'Worldometer 1-23'!B62:E297,4,FALSE)</f>
        <v>1540</v>
      </c>
      <c r="F64" s="3">
        <f>VLOOKUP(Table_13[[#This Row],[Country]],'Worldometer 1-23'!B62:F297,5,FALSE)</f>
        <v>10</v>
      </c>
      <c r="G64">
        <f>VLOOKUP(Table_13[[#This Row],[Country]],'Worldometer 1-23'!B62:J297,9,FALSE)</f>
        <v>8098</v>
      </c>
      <c r="H64">
        <f>VLOOKUP(Table_13[[#This Row],[Country]],'Worldometer 1-23'!B62:K297,10,FALSE)</f>
        <v>237</v>
      </c>
      <c r="I64" s="6">
        <f>VLOOKUP(Table_13[[#This Row],[Country]],[1]Sheet1!$A$4:$N$201,3,FALSE)</f>
        <v>0.66700000000000004</v>
      </c>
      <c r="J64" s="9">
        <f>VLOOKUP(Table_13[[#This Row],[Country]],[1]Sheet1!$A$4:$N$201,2,FALSE)</f>
        <v>4187.2500311068898</v>
      </c>
      <c r="K64" s="12">
        <f>VLOOKUP(Table_13[[#This Row],[Country]],[1]Sheet1!$A$4:$N$201,4,FALSE)</f>
        <v>318.67</v>
      </c>
      <c r="L64" s="12">
        <f>VLOOKUP(Table_13[[#This Row],[Country]],[1]Sheet1!$A$4:$N$201,5,FALSE)</f>
        <v>61.5</v>
      </c>
      <c r="M64" s="11">
        <f>VLOOKUP(Table_13[[#This Row],[Country]],[1]Sheet1!$A$4:$N$201,6,FALSE)</f>
        <v>21</v>
      </c>
      <c r="N64" s="14">
        <f>VLOOKUP(Table_13[[#This Row],[Country]],[1]Sheet1!$A$4:$N$201,14,FALSE)</f>
        <v>7</v>
      </c>
      <c r="O64" s="18">
        <f>VLOOKUP(Table_13[[#This Row],[Country]],[2]Sheet2!$C$4:$E$222,2,FALSE)</f>
        <v>43910</v>
      </c>
      <c r="P64" s="16"/>
      <c r="Q64" s="16"/>
    </row>
    <row r="65" spans="2:17" x14ac:dyDescent="0.3">
      <c r="B65" s="1" t="s">
        <v>161</v>
      </c>
      <c r="C65" s="3">
        <f>VLOOKUP(Table_13[[#This Row],[Country]],'Worldometer 1-23'!$B$3:$C$238,2,FALSE)</f>
        <v>5401</v>
      </c>
      <c r="D65" s="3">
        <f>VLOOKUP(Table_13[[#This Row],[Country]],'Worldometer 1-23'!$B$3:$D$238,3,FALSE)</f>
        <v>36</v>
      </c>
      <c r="E65" s="3">
        <f>VLOOKUP(Table_13[[#This Row],[Country]],'Worldometer 1-23'!B63:E298,4,FALSE)</f>
        <v>86</v>
      </c>
      <c r="F65" s="3">
        <f>VLOOKUP(Table_13[[#This Row],[Country]],'Worldometer 1-23'!B63:F298,5,FALSE)</f>
        <v>0</v>
      </c>
      <c r="G65">
        <f>VLOOKUP(Table_13[[#This Row],[Country]],'Worldometer 1-23'!B63:J298,9,FALSE)</f>
        <v>3781</v>
      </c>
      <c r="H65">
        <f>VLOOKUP(Table_13[[#This Row],[Country]],'Worldometer 1-23'!B63:K298,10,FALSE)</f>
        <v>60</v>
      </c>
      <c r="I65" s="6">
        <f>VLOOKUP(Table_13[[#This Row],[Country]],[1]Sheet1!$A$4:$N$201,3,FALSE)</f>
        <v>0.58799999999999997</v>
      </c>
      <c r="J65" s="8">
        <f>VLOOKUP(Table_13[[#This Row],[Country]],[1]Sheet1!$A$4:$N$201,2,FALSE)</f>
        <v>8130.4071776241199</v>
      </c>
      <c r="K65" s="11">
        <f>VLOOKUP(Table_13[[#This Row],[Country]],[1]Sheet1!$A$4:$N$201,4,FALSE)</f>
        <v>48.42</v>
      </c>
      <c r="L65" s="11">
        <f>VLOOKUP(Table_13[[#This Row],[Country]],[1]Sheet1!$A$4:$N$201,5,FALSE)</f>
        <v>19.2</v>
      </c>
      <c r="M65" s="11">
        <f>VLOOKUP(Table_13[[#This Row],[Country]],[1]Sheet1!$A$4:$N$201,6,FALSE)</f>
        <v>0</v>
      </c>
      <c r="N65" s="14">
        <f>VLOOKUP(Table_13[[#This Row],[Country]],[1]Sheet1!$A$4:$N$201,14,FALSE)</f>
        <v>8.6</v>
      </c>
      <c r="O65" s="18">
        <f>VLOOKUP(Table_13[[#This Row],[Country]],[2]Sheet2!$C$4:$E$222,2,FALSE)</f>
        <v>43905</v>
      </c>
      <c r="P65" s="16"/>
      <c r="Q65" s="16"/>
    </row>
    <row r="66" spans="2:17" x14ac:dyDescent="0.3">
      <c r="B66" s="1" t="s">
        <v>162</v>
      </c>
      <c r="C66" s="3">
        <f>VLOOKUP(Table_13[[#This Row],[Country]],'Worldometer 1-23'!$B$3:$C$238,2,FALSE)</f>
        <v>1940</v>
      </c>
      <c r="D66" s="3">
        <f>VLOOKUP(Table_13[[#This Row],[Country]],'Worldometer 1-23'!$B$3:$D$238,3,FALSE)</f>
        <v>27</v>
      </c>
      <c r="E66" s="3">
        <f>VLOOKUP(Table_13[[#This Row],[Country]],'Worldometer 1-23'!B64:E299,4,FALSE)</f>
        <v>6</v>
      </c>
      <c r="F66" s="3">
        <f>VLOOKUP(Table_13[[#This Row],[Country]],'Worldometer 1-23'!B64:F299,5,FALSE)</f>
        <v>0</v>
      </c>
      <c r="G66">
        <f>VLOOKUP(Table_13[[#This Row],[Country]],'Worldometer 1-23'!B64:J299,9,FALSE)</f>
        <v>543</v>
      </c>
      <c r="H66">
        <f>VLOOKUP(Table_13[[#This Row],[Country]],'Worldometer 1-23'!B64:K299,10,FALSE)</f>
        <v>2</v>
      </c>
      <c r="I66" s="6">
        <f>VLOOKUP(Table_13[[#This Row],[Country]],[1]Sheet1!$A$4:$N$201,3,FALSE)</f>
        <v>0.434</v>
      </c>
      <c r="J66" s="9">
        <f>VLOOKUP(Table_13[[#This Row],[Country]],[1]Sheet1!$A$4:$N$201,2,FALSE)</f>
        <v>566.71167938987105</v>
      </c>
      <c r="K66" s="12">
        <f>VLOOKUP(Table_13[[#This Row],[Country]],[1]Sheet1!$A$4:$N$201,4,FALSE)</f>
        <v>28.88</v>
      </c>
      <c r="L66" s="12">
        <f>VLOOKUP(Table_13[[#This Row],[Country]],[1]Sheet1!$A$4:$N$201,5,FALSE)</f>
        <v>23.700000000000003</v>
      </c>
      <c r="M66" s="11">
        <f>VLOOKUP(Table_13[[#This Row],[Country]],[1]Sheet1!$A$4:$N$201,6,FALSE)</f>
        <v>21</v>
      </c>
      <c r="N66" s="14">
        <f>VLOOKUP(Table_13[[#This Row],[Country]],[1]Sheet1!$A$4:$N$201,14,FALSE)</f>
        <v>8.6</v>
      </c>
      <c r="O66" s="18">
        <f>VLOOKUP(Table_13[[#This Row],[Country]],[2]Sheet2!$C$4:$E$222,2,FALSE)</f>
        <v>43912</v>
      </c>
      <c r="P66" s="16"/>
      <c r="Q66" s="16"/>
    </row>
    <row r="67" spans="2:17" x14ac:dyDescent="0.3">
      <c r="B67" s="1" t="s">
        <v>62</v>
      </c>
      <c r="C67" s="3">
        <f>VLOOKUP(Table_13[[#This Row],[Country]],'Worldometer 1-23'!$B$3:$C$238,2,FALSE)</f>
        <v>39697</v>
      </c>
      <c r="D67" s="3">
        <f>VLOOKUP(Table_13[[#This Row],[Country]],'Worldometer 1-23'!$B$3:$D$238,3,FALSE)</f>
        <v>486</v>
      </c>
      <c r="E67" s="3">
        <f>VLOOKUP(Table_13[[#This Row],[Country]],'Worldometer 1-23'!B65:E300,4,FALSE)</f>
        <v>358</v>
      </c>
      <c r="F67" s="3">
        <f>VLOOKUP(Table_13[[#This Row],[Country]],'Worldometer 1-23'!B65:F300,5,FALSE)</f>
        <v>4</v>
      </c>
      <c r="G67">
        <f>VLOOKUP(Table_13[[#This Row],[Country]],'Worldometer 1-23'!B65:J300,9,FALSE)</f>
        <v>29914</v>
      </c>
      <c r="H67">
        <f>VLOOKUP(Table_13[[#This Row],[Country]],'Worldometer 1-23'!B65:K300,10,FALSE)</f>
        <v>270</v>
      </c>
      <c r="I67" s="6">
        <f>VLOOKUP(Table_13[[#This Row],[Country]],[1]Sheet1!$A$4:$N$201,3,FALSE)</f>
        <v>0.88200000000000001</v>
      </c>
      <c r="J67" s="8">
        <f>VLOOKUP(Table_13[[#This Row],[Country]],[1]Sheet1!$A$4:$N$201,2,FALSE)</f>
        <v>23740.163796304201</v>
      </c>
      <c r="K67" s="11">
        <f>VLOOKUP(Table_13[[#This Row],[Country]],[1]Sheet1!$A$4:$N$201,4,FALSE)</f>
        <v>29.22</v>
      </c>
      <c r="L67" s="11">
        <f>VLOOKUP(Table_13[[#This Row],[Country]],[1]Sheet1!$A$4:$N$201,5,FALSE)</f>
        <v>79</v>
      </c>
      <c r="M67" s="11">
        <f>VLOOKUP(Table_13[[#This Row],[Country]],[1]Sheet1!$A$4:$N$201,6,FALSE)</f>
        <v>0</v>
      </c>
      <c r="N67" s="14">
        <f>VLOOKUP(Table_13[[#This Row],[Country]],[1]Sheet1!$A$4:$N$201,14,FALSE)</f>
        <v>5.9</v>
      </c>
      <c r="O67" s="18">
        <f>VLOOKUP(Table_13[[#This Row],[Country]],[2]Sheet2!$C$4:$E$222,2,FALSE)</f>
        <v>43888</v>
      </c>
      <c r="P67" s="16"/>
      <c r="Q67" s="16"/>
    </row>
    <row r="68" spans="2:17" x14ac:dyDescent="0.3">
      <c r="B68" s="1" t="s">
        <v>179</v>
      </c>
      <c r="C68" s="3">
        <f>VLOOKUP(Table_13[[#This Row],[Country]],'Worldometer 1-23'!$B$3:$C$238,2,FALSE)</f>
        <v>14219</v>
      </c>
      <c r="D68" s="3">
        <f>VLOOKUP(Table_13[[#This Row],[Country]],'Worldometer 1-23'!$B$3:$D$238,3,FALSE)</f>
        <v>202</v>
      </c>
      <c r="E68" s="3">
        <f>VLOOKUP(Table_13[[#This Row],[Country]],'Worldometer 1-23'!B66:E301,4,FALSE)</f>
        <v>458</v>
      </c>
      <c r="F68" s="3">
        <f>VLOOKUP(Table_13[[#This Row],[Country]],'Worldometer 1-23'!B66:F301,5,FALSE)</f>
        <v>17</v>
      </c>
      <c r="G68">
        <f>VLOOKUP(Table_13[[#This Row],[Country]],'Worldometer 1-23'!B66:J301,9,FALSE)</f>
        <v>12185</v>
      </c>
      <c r="H68">
        <f>VLOOKUP(Table_13[[#This Row],[Country]],'Worldometer 1-23'!B66:K301,10,FALSE)</f>
        <v>392</v>
      </c>
      <c r="I68" s="6">
        <f>VLOOKUP(Table_13[[#This Row],[Country]],[1]Sheet1!$A$4:$N$201,3,FALSE)</f>
        <v>0.61099999999999999</v>
      </c>
      <c r="J68" s="9">
        <f>VLOOKUP(Table_13[[#This Row],[Country]],[1]Sheet1!$A$4:$N$201,2,FALSE)</f>
        <v>4001.5782851201898</v>
      </c>
      <c r="K68" s="12">
        <f>VLOOKUP(Table_13[[#This Row],[Country]],[1]Sheet1!$A$4:$N$201,4,FALSE)</f>
        <v>66.760000000000005</v>
      </c>
      <c r="L68" s="12">
        <f>VLOOKUP(Table_13[[#This Row],[Country]],[1]Sheet1!$A$4:$N$201,5,FALSE)</f>
        <v>31.400000000000002</v>
      </c>
      <c r="M68" s="11">
        <f>VLOOKUP(Table_13[[#This Row],[Country]],[1]Sheet1!$A$4:$N$201,6,FALSE)</f>
        <v>0</v>
      </c>
      <c r="N68" s="14">
        <f>VLOOKUP(Table_13[[#This Row],[Country]],[1]Sheet1!$A$4:$N$201,14,FALSE)</f>
        <v>28</v>
      </c>
      <c r="O68" s="18">
        <f>VLOOKUP(Table_13[[#This Row],[Country]],[2]Sheet2!$C$4:$E$222,2,FALSE)</f>
        <v>43905</v>
      </c>
      <c r="P68" s="16"/>
      <c r="Q68" s="16"/>
    </row>
    <row r="69" spans="2:17" x14ac:dyDescent="0.3">
      <c r="B69" s="1" t="s">
        <v>148</v>
      </c>
      <c r="C69" s="3">
        <f>VLOOKUP(Table_13[[#This Row],[Country]],'Worldometer 1-23'!$B$3:$C$238,2,FALSE)</f>
        <v>132881</v>
      </c>
      <c r="D69" s="3">
        <f>VLOOKUP(Table_13[[#This Row],[Country]],'Worldometer 1-23'!$B$3:$D$238,3,FALSE)</f>
        <v>555</v>
      </c>
      <c r="E69" s="3">
        <f>VLOOKUP(Table_13[[#This Row],[Country]],'Worldometer 1-23'!B67:E302,4,FALSE)</f>
        <v>2060</v>
      </c>
      <c r="F69" s="3">
        <f>VLOOKUP(Table_13[[#This Row],[Country]],'Worldometer 1-23'!B67:F302,5,FALSE)</f>
        <v>3</v>
      </c>
      <c r="G69">
        <f>VLOOKUP(Table_13[[#This Row],[Country]],'Worldometer 1-23'!B67:J302,9,FALSE)</f>
        <v>1140</v>
      </c>
      <c r="H69">
        <f>VLOOKUP(Table_13[[#This Row],[Country]],'Worldometer 1-23'!B67:K302,10,FALSE)</f>
        <v>18</v>
      </c>
      <c r="I69" s="6">
        <f>VLOOKUP(Table_13[[#This Row],[Country]],[1]Sheet1!$A$4:$N$201,3,FALSE)</f>
        <v>0.47</v>
      </c>
      <c r="J69" s="8">
        <f>VLOOKUP(Table_13[[#This Row],[Country]],[1]Sheet1!$A$4:$N$201,2,FALSE)</f>
        <v>827.54433260203598</v>
      </c>
      <c r="K69" s="11">
        <f>VLOOKUP(Table_13[[#This Row],[Country]],[1]Sheet1!$A$4:$N$201,4,FALSE)</f>
        <v>101.1</v>
      </c>
      <c r="L69" s="11">
        <f>VLOOKUP(Table_13[[#This Row],[Country]],[1]Sheet1!$A$4:$N$201,5,FALSE)</f>
        <v>34.4</v>
      </c>
      <c r="M69" s="11">
        <f>VLOOKUP(Table_13[[#This Row],[Country]],[1]Sheet1!$A$4:$N$201,6,FALSE)</f>
        <v>0</v>
      </c>
      <c r="N69" s="14">
        <f>VLOOKUP(Table_13[[#This Row],[Country]],[1]Sheet1!$A$4:$N$201,14,FALSE)</f>
        <v>17.5</v>
      </c>
      <c r="O69" s="18">
        <f>VLOOKUP(Table_13[[#This Row],[Country]],[2]Sheet2!$C$4:$E$222,2,FALSE)</f>
        <v>43904</v>
      </c>
      <c r="P69" s="16"/>
      <c r="Q69" s="16"/>
    </row>
    <row r="70" spans="2:17" hidden="1" x14ac:dyDescent="0.3">
      <c r="B70" s="1" t="s">
        <v>104</v>
      </c>
      <c r="C70" s="3">
        <f>VLOOKUP(Table_13[[#This Row],[Country]],'Worldometer 1-23'!$B$3:$C$238,2,FALSE)</f>
        <v>652</v>
      </c>
      <c r="D70" s="3">
        <f>VLOOKUP(Table_13[[#This Row],[Country]],'Worldometer 1-23'!$B$3:$D$238,3,FALSE)</f>
        <v>0</v>
      </c>
      <c r="E70" s="3">
        <f>VLOOKUP(Table_13[[#This Row],[Country]],'Worldometer 1-23'!B68:E303,4,FALSE)</f>
        <v>1</v>
      </c>
      <c r="F70" s="3">
        <f>VLOOKUP(Table_13[[#This Row],[Country]],'Worldometer 1-23'!B68:F303,5,FALSE)</f>
        <v>0</v>
      </c>
      <c r="G70">
        <v>3622</v>
      </c>
      <c r="I70" s="6" t="e">
        <f>VLOOKUP(Table_13[[#This Row],[Country]],[1]Sheet1!$A$4:$N$201,3,FALSE)</f>
        <v>#N/A</v>
      </c>
      <c r="J70" s="9" t="e">
        <f>VLOOKUP(Table_13[[#This Row],[Country]],[1]Sheet1!$A$4:$N$201,2,FALSE)</f>
        <v>#N/A</v>
      </c>
      <c r="K70" s="12" t="e">
        <f>VLOOKUP(Table_13[[#This Row],[Country]],[1]Sheet1!$A$4:$N$201,4,FALSE)</f>
        <v>#N/A</v>
      </c>
      <c r="L70" s="12" t="e">
        <f>VLOOKUP(Table_13[[#This Row],[Country]],[1]Sheet1!$A$4:$N$201,5,FALSE)</f>
        <v>#N/A</v>
      </c>
      <c r="M70" s="11" t="e">
        <f>VLOOKUP(Table_13[[#This Row],[Country]],[1]Sheet1!$A$4:$N$201,6,FALSE)</f>
        <v>#N/A</v>
      </c>
      <c r="N70" s="14" t="e">
        <f>VLOOKUP(Table_13[[#This Row],[Country]],[1]Sheet1!$A$4:$N$201,14,FALSE)</f>
        <v>#N/A</v>
      </c>
      <c r="O70" s="18" t="e">
        <f>VLOOKUP(Table_13[[#This Row],[Country]],[2]Sheet2!$C$4:$E$222,2,FALSE)</f>
        <v>#N/A</v>
      </c>
      <c r="P70" s="16"/>
      <c r="Q70" s="16"/>
    </row>
    <row r="71" spans="2:17" x14ac:dyDescent="0.3">
      <c r="B71" s="1" t="s">
        <v>194</v>
      </c>
      <c r="C71" s="3">
        <f>VLOOKUP(Table_13[[#This Row],[Country]],'Worldometer 1-23'!$B$3:$C$238,2,FALSE)</f>
        <v>55</v>
      </c>
      <c r="D71" s="3">
        <f>VLOOKUP(Table_13[[#This Row],[Country]],'Worldometer 1-23'!$B$3:$D$238,3,FALSE)</f>
        <v>0</v>
      </c>
      <c r="E71" s="3">
        <f>VLOOKUP(Table_13[[#This Row],[Country]],'Worldometer 1-23'!B69:E304,4,FALSE)</f>
        <v>2</v>
      </c>
      <c r="F71" s="3">
        <f>VLOOKUP(Table_13[[#This Row],[Country]],'Worldometer 1-23'!B69:F304,5,FALSE)</f>
        <v>0</v>
      </c>
      <c r="G71">
        <f>VLOOKUP(Table_13[[#This Row],[Country]],'Worldometer 1-23'!B69:J304,9,FALSE)</f>
        <v>61</v>
      </c>
      <c r="H71">
        <f>VLOOKUP(Table_13[[#This Row],[Country]],'Worldometer 1-23'!B69:K304,10,FALSE)</f>
        <v>2</v>
      </c>
      <c r="I71" s="6">
        <f>VLOOKUP(Table_13[[#This Row],[Country]],[1]Sheet1!$A$4:$N$201,3,FALSE)</f>
        <v>0.72399999999999998</v>
      </c>
      <c r="J71" s="8">
        <f>VLOOKUP(Table_13[[#This Row],[Country]],[1]Sheet1!$A$4:$N$201,2,FALSE)</f>
        <v>6185.1003384203304</v>
      </c>
      <c r="K71" s="11">
        <f>VLOOKUP(Table_13[[#This Row],[Country]],[1]Sheet1!$A$4:$N$201,4,FALSE)</f>
        <v>48.27</v>
      </c>
      <c r="L71" s="11">
        <f>VLOOKUP(Table_13[[#This Row],[Country]],[1]Sheet1!$A$4:$N$201,5,FALSE)</f>
        <v>58.5</v>
      </c>
      <c r="M71" s="11">
        <f>VLOOKUP(Table_13[[#This Row],[Country]],[1]Sheet1!$A$4:$N$201,6,FALSE)</f>
        <v>0</v>
      </c>
      <c r="N71" s="14">
        <f>VLOOKUP(Table_13[[#This Row],[Country]],[1]Sheet1!$A$4:$N$201,14,FALSE)</f>
        <v>5.5</v>
      </c>
      <c r="O71" s="18">
        <f>VLOOKUP(Table_13[[#This Row],[Country]],[2]Sheet2!$C$4:$E$222,2,FALSE)</f>
        <v>43910</v>
      </c>
      <c r="P71" s="16"/>
      <c r="Q71" s="16"/>
    </row>
    <row r="72" spans="2:17" x14ac:dyDescent="0.3">
      <c r="B72" s="1" t="s">
        <v>43</v>
      </c>
      <c r="C72" s="3">
        <f>VLOOKUP(Table_13[[#This Row],[Country]],'Worldometer 1-23'!$B$3:$C$238,2,FALSE)</f>
        <v>41915</v>
      </c>
      <c r="D72" s="3">
        <f>VLOOKUP(Table_13[[#This Row],[Country]],'Worldometer 1-23'!$B$3:$D$238,3,FALSE)</f>
        <v>350</v>
      </c>
      <c r="E72" s="3">
        <f>VLOOKUP(Table_13[[#This Row],[Country]],'Worldometer 1-23'!B70:E305,4,FALSE)</f>
        <v>644</v>
      </c>
      <c r="F72" s="3">
        <f>VLOOKUP(Table_13[[#This Row],[Country]],'Worldometer 1-23'!B70:F305,5,FALSE)</f>
        <v>6</v>
      </c>
      <c r="G72">
        <f>VLOOKUP(Table_13[[#This Row],[Country]],'Worldometer 1-23'!B70:J305,9,FALSE)</f>
        <v>7558</v>
      </c>
      <c r="H72">
        <f>VLOOKUP(Table_13[[#This Row],[Country]],'Worldometer 1-23'!B70:K305,10,FALSE)</f>
        <v>116</v>
      </c>
      <c r="I72" s="6">
        <f>VLOOKUP(Table_13[[#This Row],[Country]],[1]Sheet1!$A$4:$N$201,3,FALSE)</f>
        <v>0.92500000000000004</v>
      </c>
      <c r="J72" s="9">
        <f>VLOOKUP(Table_13[[#This Row],[Country]],[1]Sheet1!$A$4:$N$201,2,FALSE)</f>
        <v>48678.365212476201</v>
      </c>
      <c r="K72" s="12">
        <f>VLOOKUP(Table_13[[#This Row],[Country]],[1]Sheet1!$A$4:$N$201,4,FALSE)</f>
        <v>16.329999999999998</v>
      </c>
      <c r="L72" s="12">
        <f>VLOOKUP(Table_13[[#This Row],[Country]],[1]Sheet1!$A$4:$N$201,5,FALSE)</f>
        <v>92.5</v>
      </c>
      <c r="M72" s="11">
        <f>VLOOKUP(Table_13[[#This Row],[Country]],[1]Sheet1!$A$4:$N$201,6,FALSE)</f>
        <v>0</v>
      </c>
      <c r="N72" s="14">
        <f>VLOOKUP(Table_13[[#This Row],[Country]],[1]Sheet1!$A$4:$N$201,14,FALSE)</f>
        <v>8.6</v>
      </c>
      <c r="O72" s="18">
        <f>VLOOKUP(Table_13[[#This Row],[Country]],[2]Sheet2!$C$4:$E$222,2,FALSE)</f>
        <v>43860</v>
      </c>
      <c r="P72" s="16"/>
      <c r="Q72" s="16"/>
    </row>
    <row r="73" spans="2:17" x14ac:dyDescent="0.3">
      <c r="B73" s="1" t="s">
        <v>10</v>
      </c>
      <c r="C73" s="3">
        <f>VLOOKUP(Table_13[[#This Row],[Country]],'Worldometer 1-23'!$B$3:$C$238,2,FALSE)</f>
        <v>3011257</v>
      </c>
      <c r="D73" s="3">
        <f>VLOOKUP(Table_13[[#This Row],[Country]],'Worldometer 1-23'!$B$3:$D$238,3,FALSE)</f>
        <v>23292</v>
      </c>
      <c r="E73" s="3">
        <f>VLOOKUP(Table_13[[#This Row],[Country]],'Worldometer 1-23'!B71:E306,4,FALSE)</f>
        <v>72647</v>
      </c>
      <c r="F73" s="3">
        <f>VLOOKUP(Table_13[[#This Row],[Country]],'Worldometer 1-23'!B71:F306,5,FALSE)</f>
        <v>429</v>
      </c>
      <c r="G73">
        <f>VLOOKUP(Table_13[[#This Row],[Country]],'Worldometer 1-23'!B71:J306,9,FALSE)</f>
        <v>46076</v>
      </c>
      <c r="H73">
        <f>VLOOKUP(Table_13[[#This Row],[Country]],'Worldometer 1-23'!B71:K306,10,FALSE)</f>
        <v>1112</v>
      </c>
      <c r="I73" s="6">
        <f>VLOOKUP(Table_13[[#This Row],[Country]],[1]Sheet1!$A$4:$N$201,3,FALSE)</f>
        <v>0.89100000000000001</v>
      </c>
      <c r="J73" s="8">
        <f>VLOOKUP(Table_13[[#This Row],[Country]],[1]Sheet1!$A$4:$N$201,2,FALSE)</f>
        <v>40318.752735601804</v>
      </c>
      <c r="K73" s="11">
        <f>VLOOKUP(Table_13[[#This Row],[Country]],[1]Sheet1!$A$4:$N$201,4,FALSE)</f>
        <v>123.38</v>
      </c>
      <c r="L73" s="11">
        <f>VLOOKUP(Table_13[[#This Row],[Country]],[1]Sheet1!$A$4:$N$201,5,FALSE)</f>
        <v>81.199999999999989</v>
      </c>
      <c r="M73" s="11">
        <f>VLOOKUP(Table_13[[#This Row],[Country]],[1]Sheet1!$A$4:$N$201,6,FALSE)</f>
        <v>100</v>
      </c>
      <c r="N73" s="14">
        <f>VLOOKUP(Table_13[[#This Row],[Country]],[1]Sheet1!$A$4:$N$201,14,FALSE)</f>
        <v>9.5</v>
      </c>
      <c r="O73" s="18">
        <f>VLOOKUP(Table_13[[#This Row],[Country]],[2]Sheet2!$C$4:$E$222,2,FALSE)</f>
        <v>43856</v>
      </c>
      <c r="P73" s="16"/>
      <c r="Q73" s="16"/>
    </row>
    <row r="74" spans="2:17" hidden="1" x14ac:dyDescent="0.3">
      <c r="B74" s="1" t="s">
        <v>134</v>
      </c>
      <c r="C74" s="3">
        <f>VLOOKUP(Table_13[[#This Row],[Country]],'Worldometer 1-23'!$B$3:$C$238,2,FALSE)</f>
        <v>15560</v>
      </c>
      <c r="D74" s="3">
        <f>VLOOKUP(Table_13[[#This Row],[Country]],'Worldometer 1-23'!$B$3:$D$238,3,FALSE)</f>
        <v>129</v>
      </c>
      <c r="E74" s="3">
        <f>VLOOKUP(Table_13[[#This Row],[Country]],'Worldometer 1-23'!B72:E307,4,FALSE)</f>
        <v>76</v>
      </c>
      <c r="F74" s="3">
        <f>VLOOKUP(Table_13[[#This Row],[Country]],'Worldometer 1-23'!B72:F307,5,FALSE)</f>
        <v>0</v>
      </c>
      <c r="G74">
        <v>171</v>
      </c>
      <c r="I74" s="6" t="e">
        <f>VLOOKUP(Table_13[[#This Row],[Country]],[1]Sheet1!$A$4:$N$201,3,FALSE)</f>
        <v>#N/A</v>
      </c>
      <c r="J74" s="9" t="e">
        <f>VLOOKUP(Table_13[[#This Row],[Country]],[1]Sheet1!$A$4:$N$201,2,FALSE)</f>
        <v>#N/A</v>
      </c>
      <c r="K74" s="12" t="e">
        <f>VLOOKUP(Table_13[[#This Row],[Country]],[1]Sheet1!$A$4:$N$201,4,FALSE)</f>
        <v>#N/A</v>
      </c>
      <c r="L74" s="12" t="e">
        <f>VLOOKUP(Table_13[[#This Row],[Country]],[1]Sheet1!$A$4:$N$201,5,FALSE)</f>
        <v>#N/A</v>
      </c>
      <c r="M74" s="11" t="e">
        <f>VLOOKUP(Table_13[[#This Row],[Country]],[1]Sheet1!$A$4:$N$201,6,FALSE)</f>
        <v>#N/A</v>
      </c>
      <c r="N74" s="14" t="e">
        <f>VLOOKUP(Table_13[[#This Row],[Country]],[1]Sheet1!$A$4:$N$201,14,FALSE)</f>
        <v>#N/A</v>
      </c>
      <c r="O74" s="18">
        <f>VLOOKUP(Table_13[[#This Row],[Country]],[2]Sheet2!$C$4:$E$222,2,FALSE)</f>
        <v>43898</v>
      </c>
      <c r="P74" s="16"/>
      <c r="Q74" s="16"/>
    </row>
    <row r="75" spans="2:17" hidden="1" x14ac:dyDescent="0.3">
      <c r="B75" s="1" t="s">
        <v>140</v>
      </c>
      <c r="C75" s="3">
        <f>VLOOKUP(Table_13[[#This Row],[Country]],'Worldometer 1-23'!$B$3:$C$238,2,FALSE)</f>
        <v>17852</v>
      </c>
      <c r="D75" s="3">
        <f>VLOOKUP(Table_13[[#This Row],[Country]],'Worldometer 1-23'!$B$3:$D$238,3,FALSE)</f>
        <v>32</v>
      </c>
      <c r="E75" s="3">
        <f>VLOOKUP(Table_13[[#This Row],[Country]],'Worldometer 1-23'!B73:E308,4,FALSE)</f>
        <v>128</v>
      </c>
      <c r="F75" s="3">
        <f>VLOOKUP(Table_13[[#This Row],[Country]],'Worldometer 1-23'!B73:F308,5,FALSE)</f>
        <v>0</v>
      </c>
      <c r="G75">
        <v>132</v>
      </c>
      <c r="I75" s="6" t="e">
        <f>VLOOKUP(Table_13[[#This Row],[Country]],[1]Sheet1!$A$4:$N$201,3,FALSE)</f>
        <v>#N/A</v>
      </c>
      <c r="J75" s="8" t="e">
        <f>VLOOKUP(Table_13[[#This Row],[Country]],[1]Sheet1!$A$4:$N$201,2,FALSE)</f>
        <v>#N/A</v>
      </c>
      <c r="K75" s="11" t="e">
        <f>VLOOKUP(Table_13[[#This Row],[Country]],[1]Sheet1!$A$4:$N$201,4,FALSE)</f>
        <v>#N/A</v>
      </c>
      <c r="L75" s="11" t="e">
        <f>VLOOKUP(Table_13[[#This Row],[Country]],[1]Sheet1!$A$4:$N$201,5,FALSE)</f>
        <v>#N/A</v>
      </c>
      <c r="M75" s="11" t="e">
        <f>VLOOKUP(Table_13[[#This Row],[Country]],[1]Sheet1!$A$4:$N$201,6,FALSE)</f>
        <v>#N/A</v>
      </c>
      <c r="N75" s="14" t="e">
        <f>VLOOKUP(Table_13[[#This Row],[Country]],[1]Sheet1!$A$4:$N$201,14,FALSE)</f>
        <v>#N/A</v>
      </c>
      <c r="O75" s="18">
        <f>VLOOKUP(Table_13[[#This Row],[Country]],[2]Sheet2!$C$4:$E$222,2,FALSE)</f>
        <v>43902</v>
      </c>
      <c r="P75" s="16"/>
      <c r="Q75" s="16"/>
    </row>
    <row r="76" spans="2:17" x14ac:dyDescent="0.3">
      <c r="B76" s="1" t="s">
        <v>156</v>
      </c>
      <c r="C76" s="3">
        <f>VLOOKUP(Table_13[[#This Row],[Country]],'Worldometer 1-23'!$B$3:$C$238,2,FALSE)</f>
        <v>10278</v>
      </c>
      <c r="D76" s="3">
        <f>VLOOKUP(Table_13[[#This Row],[Country]],'Worldometer 1-23'!$B$3:$D$238,3,FALSE)</f>
        <v>158</v>
      </c>
      <c r="E76" s="3">
        <f>VLOOKUP(Table_13[[#This Row],[Country]],'Worldometer 1-23'!B74:E309,4,FALSE)</f>
        <v>67</v>
      </c>
      <c r="F76" s="3">
        <f>VLOOKUP(Table_13[[#This Row],[Country]],'Worldometer 1-23'!B74:F309,5,FALSE)</f>
        <v>1</v>
      </c>
      <c r="G76">
        <f>VLOOKUP(Table_13[[#This Row],[Country]],'Worldometer 1-23'!B74:J309,9,FALSE)</f>
        <v>4558</v>
      </c>
      <c r="H76">
        <f>VLOOKUP(Table_13[[#This Row],[Country]],'Worldometer 1-23'!B74:K309,10,FALSE)</f>
        <v>30</v>
      </c>
      <c r="I76" s="6">
        <f>VLOOKUP(Table_13[[#This Row],[Country]],[1]Sheet1!$A$4:$N$201,3,FALSE)</f>
        <v>0.70199999999999996</v>
      </c>
      <c r="J76" s="9">
        <f>VLOOKUP(Table_13[[#This Row],[Country]],[1]Sheet1!$A$4:$N$201,2,FALSE)</f>
        <v>7773.1989199763802</v>
      </c>
      <c r="K76" s="12">
        <f>VLOOKUP(Table_13[[#This Row],[Country]],[1]Sheet1!$A$4:$N$201,4,FALSE)</f>
        <v>7.72</v>
      </c>
      <c r="L76" s="12">
        <f>VLOOKUP(Table_13[[#This Row],[Country]],[1]Sheet1!$A$4:$N$201,5,FALSE)</f>
        <v>36.1</v>
      </c>
      <c r="M76" s="11">
        <f>VLOOKUP(Table_13[[#This Row],[Country]],[1]Sheet1!$A$4:$N$201,6,FALSE)</f>
        <v>0</v>
      </c>
      <c r="N76" s="14">
        <f>VLOOKUP(Table_13[[#This Row],[Country]],[1]Sheet1!$A$4:$N$201,14,FALSE)</f>
        <v>28</v>
      </c>
      <c r="O76" s="18">
        <f>VLOOKUP(Table_13[[#This Row],[Country]],[2]Sheet2!$C$4:$E$222,2,FALSE)</f>
        <v>43904</v>
      </c>
      <c r="P76" s="16"/>
      <c r="Q76" s="16"/>
    </row>
    <row r="77" spans="2:17" x14ac:dyDescent="0.3">
      <c r="B77" s="1" t="s">
        <v>198</v>
      </c>
      <c r="C77" s="3">
        <f>VLOOKUP(Table_13[[#This Row],[Country]],'Worldometer 1-23'!$B$3:$C$238,2,FALSE)</f>
        <v>3958</v>
      </c>
      <c r="D77" s="3">
        <f>VLOOKUP(Table_13[[#This Row],[Country]],'Worldometer 1-23'!$B$3:$D$238,3,FALSE)</f>
        <v>8</v>
      </c>
      <c r="E77" s="3">
        <f>VLOOKUP(Table_13[[#This Row],[Country]],'Worldometer 1-23'!B75:E310,4,FALSE)</f>
        <v>128</v>
      </c>
      <c r="F77" s="3">
        <f>VLOOKUP(Table_13[[#This Row],[Country]],'Worldometer 1-23'!B75:F310,5,FALSE)</f>
        <v>0</v>
      </c>
      <c r="G77">
        <f>VLOOKUP(Table_13[[#This Row],[Country]],'Worldometer 1-23'!B75:J310,9,FALSE)</f>
        <v>1613</v>
      </c>
      <c r="H77">
        <f>VLOOKUP(Table_13[[#This Row],[Country]],'Worldometer 1-23'!B75:K310,10,FALSE)</f>
        <v>52</v>
      </c>
      <c r="I77" s="6">
        <f>VLOOKUP(Table_13[[#This Row],[Country]],[1]Sheet1!$A$4:$N$201,3,FALSE)</f>
        <v>0.46600000000000003</v>
      </c>
      <c r="J77" s="8">
        <f>VLOOKUP(Table_13[[#This Row],[Country]],[1]Sheet1!$A$4:$N$201,2,FALSE)</f>
        <v>776.44449674262103</v>
      </c>
      <c r="K77" s="11">
        <f>VLOOKUP(Table_13[[#This Row],[Country]],[1]Sheet1!$A$4:$N$201,4,FALSE)</f>
        <v>208.43</v>
      </c>
      <c r="L77" s="11">
        <f>VLOOKUP(Table_13[[#This Row],[Country]],[1]Sheet1!$A$4:$N$201,5,FALSE)</f>
        <v>43.3</v>
      </c>
      <c r="M77" s="11">
        <f>VLOOKUP(Table_13[[#This Row],[Country]],[1]Sheet1!$A$4:$N$201,6,FALSE)</f>
        <v>0</v>
      </c>
      <c r="N77" s="14">
        <f>VLOOKUP(Table_13[[#This Row],[Country]],[1]Sheet1!$A$4:$N$201,14,FALSE)</f>
        <v>0</v>
      </c>
      <c r="O77" s="18">
        <f>VLOOKUP(Table_13[[#This Row],[Country]],[2]Sheet2!$C$4:$E$222,2,FALSE)</f>
        <v>43909</v>
      </c>
      <c r="P77" s="16"/>
      <c r="Q77" s="16"/>
    </row>
    <row r="78" spans="2:17" x14ac:dyDescent="0.3">
      <c r="B78" s="1" t="s">
        <v>116</v>
      </c>
      <c r="C78" s="3">
        <f>VLOOKUP(Table_13[[#This Row],[Country]],'Worldometer 1-23'!$B$3:$C$238,2,FALSE)</f>
        <v>251974</v>
      </c>
      <c r="D78" s="3">
        <f>VLOOKUP(Table_13[[#This Row],[Country]],'Worldometer 1-23'!$B$3:$D$238,3,FALSE)</f>
        <v>903</v>
      </c>
      <c r="E78" s="3">
        <f>VLOOKUP(Table_13[[#This Row],[Country]],'Worldometer 1-23'!B76:E311,4,FALSE)</f>
        <v>3022</v>
      </c>
      <c r="F78" s="3">
        <f>VLOOKUP(Table_13[[#This Row],[Country]],'Worldometer 1-23'!B76:F311,5,FALSE)</f>
        <v>24</v>
      </c>
      <c r="G78">
        <f>VLOOKUP(Table_13[[#This Row],[Country]],'Worldometer 1-23'!B76:J311,9,FALSE)</f>
        <v>63233</v>
      </c>
      <c r="H78">
        <f>VLOOKUP(Table_13[[#This Row],[Country]],'Worldometer 1-23'!B76:K311,10,FALSE)</f>
        <v>758</v>
      </c>
      <c r="I78" s="6">
        <f>VLOOKUP(Table_13[[#This Row],[Country]],[1]Sheet1!$A$4:$N$201,3,FALSE)</f>
        <v>0.78600000000000003</v>
      </c>
      <c r="J78" s="9">
        <f>VLOOKUP(Table_13[[#This Row],[Country]],[1]Sheet1!$A$4:$N$201,2,FALSE)</f>
        <v>4439.3239783445297</v>
      </c>
      <c r="K78" s="12">
        <f>VLOOKUP(Table_13[[#This Row],[Country]],[1]Sheet1!$A$4:$N$201,4,FALSE)</f>
        <v>53.51</v>
      </c>
      <c r="L78" s="12">
        <f>VLOOKUP(Table_13[[#This Row],[Country]],[1]Sheet1!$A$4:$N$201,5,FALSE)</f>
        <v>54.2</v>
      </c>
      <c r="M78" s="11">
        <f>VLOOKUP(Table_13[[#This Row],[Country]],[1]Sheet1!$A$4:$N$201,6,FALSE)</f>
        <v>21</v>
      </c>
      <c r="N78" s="14">
        <f>VLOOKUP(Table_13[[#This Row],[Country]],[1]Sheet1!$A$4:$N$201,14,FALSE)</f>
        <v>11.5</v>
      </c>
      <c r="O78" s="18">
        <f>VLOOKUP(Table_13[[#This Row],[Country]],[2]Sheet2!$C$4:$E$222,2,FALSE)</f>
        <v>43888</v>
      </c>
      <c r="P78" s="16"/>
      <c r="Q78" s="16"/>
    </row>
    <row r="79" spans="2:17" x14ac:dyDescent="0.3">
      <c r="B79" s="1" t="s">
        <v>9</v>
      </c>
      <c r="C79" s="3">
        <f>VLOOKUP(Table_13[[#This Row],[Country]],'Worldometer 1-23'!$B$3:$C$238,2,FALSE)</f>
        <v>2125261</v>
      </c>
      <c r="D79" s="3">
        <f>VLOOKUP(Table_13[[#This Row],[Country]],'Worldometer 1-23'!$B$3:$D$238,3,FALSE)</f>
        <v>16366</v>
      </c>
      <c r="E79" s="3">
        <f>VLOOKUP(Table_13[[#This Row],[Country]],'Worldometer 1-23'!B77:E312,4,FALSE)</f>
        <v>52020</v>
      </c>
      <c r="F79" s="3">
        <f>VLOOKUP(Table_13[[#This Row],[Country]],'Worldometer 1-23'!B77:F312,5,FALSE)</f>
        <v>869</v>
      </c>
      <c r="G79">
        <f>VLOOKUP(Table_13[[#This Row],[Country]],'Worldometer 1-23'!B77:J312,9,FALSE)</f>
        <v>25320</v>
      </c>
      <c r="H79">
        <f>VLOOKUP(Table_13[[#This Row],[Country]],'Worldometer 1-23'!B77:K312,10,FALSE)</f>
        <v>620</v>
      </c>
      <c r="I79" s="6">
        <f>VLOOKUP(Table_13[[#This Row],[Country]],[1]Sheet1!$A$4:$N$201,3,FALSE)</f>
        <v>0.93899999999999995</v>
      </c>
      <c r="J79" s="8">
        <f>VLOOKUP(Table_13[[#This Row],[Country]],[1]Sheet1!$A$4:$N$201,2,FALSE)</f>
        <v>46231.563365768103</v>
      </c>
      <c r="K79" s="11">
        <f>VLOOKUP(Table_13[[#This Row],[Country]],[1]Sheet1!$A$4:$N$201,4,FALSE)</f>
        <v>232.8</v>
      </c>
      <c r="L79" s="11">
        <f>VLOOKUP(Table_13[[#This Row],[Country]],[1]Sheet1!$A$4:$N$201,5,FALSE)</f>
        <v>86.8</v>
      </c>
      <c r="M79" s="11">
        <f>VLOOKUP(Table_13[[#This Row],[Country]],[1]Sheet1!$A$4:$N$201,6,FALSE)</f>
        <v>118</v>
      </c>
      <c r="N79" s="14">
        <f>VLOOKUP(Table_13[[#This Row],[Country]],[1]Sheet1!$A$4:$N$201,14,FALSE)</f>
        <v>3.8</v>
      </c>
      <c r="O79" s="18">
        <f>VLOOKUP(Table_13[[#This Row],[Country]],[2]Sheet2!$C$4:$E$222,2,FALSE)</f>
        <v>43857</v>
      </c>
      <c r="P79" s="16"/>
      <c r="Q79" s="16"/>
    </row>
    <row r="80" spans="2:17" x14ac:dyDescent="0.3">
      <c r="B80" s="1" t="s">
        <v>98</v>
      </c>
      <c r="C80" s="3">
        <f>VLOOKUP(Table_13[[#This Row],[Country]],'Worldometer 1-23'!$B$3:$C$238,2,FALSE)</f>
        <v>59480</v>
      </c>
      <c r="D80" s="3">
        <f>VLOOKUP(Table_13[[#This Row],[Country]],'Worldometer 1-23'!$B$3:$D$238,3,FALSE)</f>
        <v>0</v>
      </c>
      <c r="E80" s="3">
        <f>VLOOKUP(Table_13[[#This Row],[Country]],'Worldometer 1-23'!B78:E313,4,FALSE)</f>
        <v>361</v>
      </c>
      <c r="F80" s="3">
        <f>VLOOKUP(Table_13[[#This Row],[Country]],'Worldometer 1-23'!B78:F313,5,FALSE)</f>
        <v>0</v>
      </c>
      <c r="G80">
        <f>VLOOKUP(Table_13[[#This Row],[Country]],'Worldometer 1-23'!B78:J313,9,FALSE)</f>
        <v>1892</v>
      </c>
      <c r="H80">
        <f>VLOOKUP(Table_13[[#This Row],[Country]],'Worldometer 1-23'!B78:K313,10,FALSE)</f>
        <v>11</v>
      </c>
      <c r="I80" s="6">
        <f>VLOOKUP(Table_13[[#This Row],[Country]],[1]Sheet1!$A$4:$N$201,3,FALSE)</f>
        <v>0.59599999999999997</v>
      </c>
      <c r="J80" s="9">
        <f>VLOOKUP(Table_13[[#This Row],[Country]],[1]Sheet1!$A$4:$N$201,2,FALSE)</f>
        <v>2202.6292074756502</v>
      </c>
      <c r="K80" s="12">
        <f>VLOOKUP(Table_13[[#This Row],[Country]],[1]Sheet1!$A$4:$N$201,4,FALSE)</f>
        <v>126.95</v>
      </c>
      <c r="L80" s="12">
        <f>VLOOKUP(Table_13[[#This Row],[Country]],[1]Sheet1!$A$4:$N$201,5,FALSE)</f>
        <v>66.3</v>
      </c>
      <c r="M80" s="11">
        <f>VLOOKUP(Table_13[[#This Row],[Country]],[1]Sheet1!$A$4:$N$201,6,FALSE)</f>
        <v>0</v>
      </c>
      <c r="N80" s="14">
        <f>VLOOKUP(Table_13[[#This Row],[Country]],[1]Sheet1!$A$4:$N$201,14,FALSE)</f>
        <v>11.9</v>
      </c>
      <c r="O80" s="18">
        <f>VLOOKUP(Table_13[[#This Row],[Country]],[2]Sheet2!$C$4:$E$222,2,FALSE)</f>
        <v>43904</v>
      </c>
      <c r="P80" s="16"/>
      <c r="Q80" s="16"/>
    </row>
    <row r="81" spans="2:17" hidden="1" x14ac:dyDescent="0.3">
      <c r="B81" s="1" t="s">
        <v>125</v>
      </c>
      <c r="C81" s="3">
        <f>VLOOKUP(Table_13[[#This Row],[Country]],'Worldometer 1-23'!$B$3:$C$238,2,FALSE)</f>
        <v>3905</v>
      </c>
      <c r="D81" s="3">
        <f>VLOOKUP(Table_13[[#This Row],[Country]],'Worldometer 1-23'!$B$3:$D$238,3,FALSE)</f>
        <v>24</v>
      </c>
      <c r="E81" s="3">
        <f>VLOOKUP(Table_13[[#This Row],[Country]],'Worldometer 1-23'!B79:E314,4,FALSE)</f>
        <v>59</v>
      </c>
      <c r="F81" s="3">
        <f>VLOOKUP(Table_13[[#This Row],[Country]],'Worldometer 1-23'!B79:F314,5,FALSE)</f>
        <v>0</v>
      </c>
      <c r="G81">
        <v>2612</v>
      </c>
      <c r="I81" s="6" t="e">
        <f>VLOOKUP(Table_13[[#This Row],[Country]],[1]Sheet1!$A$4:$N$201,3,FALSE)</f>
        <v>#N/A</v>
      </c>
      <c r="J81" s="8" t="e">
        <f>VLOOKUP(Table_13[[#This Row],[Country]],[1]Sheet1!$A$4:$N$201,2,FALSE)</f>
        <v>#N/A</v>
      </c>
      <c r="K81" s="11" t="e">
        <f>VLOOKUP(Table_13[[#This Row],[Country]],[1]Sheet1!$A$4:$N$201,4,FALSE)</f>
        <v>#N/A</v>
      </c>
      <c r="L81" s="11" t="e">
        <f>VLOOKUP(Table_13[[#This Row],[Country]],[1]Sheet1!$A$4:$N$201,5,FALSE)</f>
        <v>#N/A</v>
      </c>
      <c r="M81" s="11" t="e">
        <f>VLOOKUP(Table_13[[#This Row],[Country]],[1]Sheet1!$A$4:$N$201,6,FALSE)</f>
        <v>#N/A</v>
      </c>
      <c r="N81" s="14" t="e">
        <f>VLOOKUP(Table_13[[#This Row],[Country]],[1]Sheet1!$A$4:$N$201,14,FALSE)</f>
        <v>#N/A</v>
      </c>
      <c r="O81" s="18">
        <f>VLOOKUP(Table_13[[#This Row],[Country]],[2]Sheet2!$C$4:$E$222,2,FALSE)</f>
        <v>43895</v>
      </c>
      <c r="P81" s="16"/>
      <c r="Q81" s="16"/>
    </row>
    <row r="82" spans="2:17" x14ac:dyDescent="0.3">
      <c r="B82" s="1" t="s">
        <v>44</v>
      </c>
      <c r="C82" s="3">
        <f>VLOOKUP(Table_13[[#This Row],[Country]],'Worldometer 1-23'!$B$3:$C$238,2,FALSE)</f>
        <v>151041</v>
      </c>
      <c r="D82" s="3">
        <f>VLOOKUP(Table_13[[#This Row],[Country]],'Worldometer 1-23'!$B$3:$D$238,3,FALSE)</f>
        <v>562</v>
      </c>
      <c r="E82" s="3">
        <f>VLOOKUP(Table_13[[#This Row],[Country]],'Worldometer 1-23'!B80:E315,4,FALSE)</f>
        <v>5598</v>
      </c>
      <c r="F82" s="3">
        <f>VLOOKUP(Table_13[[#This Row],[Country]],'Worldometer 1-23'!B80:F315,5,FALSE)</f>
        <v>28</v>
      </c>
      <c r="G82">
        <f>VLOOKUP(Table_13[[#This Row],[Country]],'Worldometer 1-23'!B80:J315,9,FALSE)</f>
        <v>14531</v>
      </c>
      <c r="H82">
        <f>VLOOKUP(Table_13[[#This Row],[Country]],'Worldometer 1-23'!B80:K315,10,FALSE)</f>
        <v>539</v>
      </c>
      <c r="I82" s="6">
        <f>VLOOKUP(Table_13[[#This Row],[Country]],[1]Sheet1!$A$4:$N$201,3,FALSE)</f>
        <v>0.872</v>
      </c>
      <c r="J82" s="9">
        <f>VLOOKUP(Table_13[[#This Row],[Country]],[1]Sheet1!$A$4:$N$201,2,FALSE)</f>
        <v>19604.4891246964</v>
      </c>
      <c r="K82" s="12">
        <f>VLOOKUP(Table_13[[#This Row],[Country]],[1]Sheet1!$A$4:$N$201,4,FALSE)</f>
        <v>81.27</v>
      </c>
      <c r="L82" s="12">
        <f>VLOOKUP(Table_13[[#This Row],[Country]],[1]Sheet1!$A$4:$N$201,5,FALSE)</f>
        <v>74.3</v>
      </c>
      <c r="M82" s="11">
        <f>VLOOKUP(Table_13[[#This Row],[Country]],[1]Sheet1!$A$4:$N$201,6,FALSE)</f>
        <v>114</v>
      </c>
      <c r="N82" s="14">
        <f>VLOOKUP(Table_13[[#This Row],[Country]],[1]Sheet1!$A$4:$N$201,14,FALSE)</f>
        <v>22.3</v>
      </c>
      <c r="O82" s="18">
        <f>VLOOKUP(Table_13[[#This Row],[Country]],[2]Sheet2!$C$4:$E$222,2,FALSE)</f>
        <v>43888</v>
      </c>
      <c r="P82" s="16"/>
      <c r="Q82" s="16"/>
    </row>
    <row r="83" spans="2:17" hidden="1" x14ac:dyDescent="0.3">
      <c r="B83" s="1" t="s">
        <v>170</v>
      </c>
      <c r="C83" s="3">
        <f>VLOOKUP(Table_13[[#This Row],[Country]],'Worldometer 1-23'!$B$3:$C$238,2,FALSE)</f>
        <v>30</v>
      </c>
      <c r="D83" s="3">
        <f>VLOOKUP(Table_13[[#This Row],[Country]],'Worldometer 1-23'!$B$3:$D$238,3,FALSE)</f>
        <v>0</v>
      </c>
      <c r="E83" s="3">
        <f>VLOOKUP(Table_13[[#This Row],[Country]],'Worldometer 1-23'!B81:E316,4,FALSE)</f>
        <v>0</v>
      </c>
      <c r="F83" s="3">
        <f>VLOOKUP(Table_13[[#This Row],[Country]],'Worldometer 1-23'!B81:F316,5,FALSE)</f>
        <v>0</v>
      </c>
      <c r="G83">
        <v>176</v>
      </c>
      <c r="I83" s="6" t="e">
        <f>VLOOKUP(Table_13[[#This Row],[Country]],[1]Sheet1!$A$4:$N$201,3,FALSE)</f>
        <v>#N/A</v>
      </c>
      <c r="J83" s="8" t="e">
        <f>VLOOKUP(Table_13[[#This Row],[Country]],[1]Sheet1!$A$4:$N$201,2,FALSE)</f>
        <v>#N/A</v>
      </c>
      <c r="K83" s="11" t="e">
        <f>VLOOKUP(Table_13[[#This Row],[Country]],[1]Sheet1!$A$4:$N$201,4,FALSE)</f>
        <v>#N/A</v>
      </c>
      <c r="L83" s="11" t="e">
        <f>VLOOKUP(Table_13[[#This Row],[Country]],[1]Sheet1!$A$4:$N$201,5,FALSE)</f>
        <v>#N/A</v>
      </c>
      <c r="M83" s="11" t="e">
        <f>VLOOKUP(Table_13[[#This Row],[Country]],[1]Sheet1!$A$4:$N$201,6,FALSE)</f>
        <v>#N/A</v>
      </c>
      <c r="N83" s="14" t="e">
        <f>VLOOKUP(Table_13[[#This Row],[Country]],[1]Sheet1!$A$4:$N$201,14,FALSE)</f>
        <v>#N/A</v>
      </c>
      <c r="O83" s="18">
        <f>VLOOKUP(Table_13[[#This Row],[Country]],[2]Sheet2!$C$4:$E$222,2,FALSE)</f>
        <v>43908</v>
      </c>
      <c r="P83" s="16"/>
      <c r="Q83" s="16"/>
    </row>
    <row r="84" spans="2:17" x14ac:dyDescent="0.3">
      <c r="B84" s="1" t="s">
        <v>177</v>
      </c>
      <c r="C84" s="3">
        <f>VLOOKUP(Table_13[[#This Row],[Country]],'Worldometer 1-23'!$B$3:$C$238,2,FALSE)</f>
        <v>139</v>
      </c>
      <c r="D84" s="3">
        <f>VLOOKUP(Table_13[[#This Row],[Country]],'Worldometer 1-23'!$B$3:$D$238,3,FALSE)</f>
        <v>0</v>
      </c>
      <c r="E84" s="3">
        <f>VLOOKUP(Table_13[[#This Row],[Country]],'Worldometer 1-23'!B82:E317,4,FALSE)</f>
        <v>1</v>
      </c>
      <c r="F84" s="3">
        <f>VLOOKUP(Table_13[[#This Row],[Country]],'Worldometer 1-23'!B82:F317,5,FALSE)</f>
        <v>0</v>
      </c>
      <c r="G84">
        <f>VLOOKUP(Table_13[[#This Row],[Country]],'Worldometer 1-23'!B82:J317,9,FALSE)</f>
        <v>1232</v>
      </c>
      <c r="H84">
        <f>VLOOKUP(Table_13[[#This Row],[Country]],'Worldometer 1-23'!B82:K317,10,FALSE)</f>
        <v>9</v>
      </c>
      <c r="I84" s="6">
        <f>VLOOKUP(Table_13[[#This Row],[Country]],[1]Sheet1!$A$4:$N$201,3,FALSE)</f>
        <v>0.76300000000000001</v>
      </c>
      <c r="J84" s="9">
        <f>VLOOKUP(Table_13[[#This Row],[Country]],[1]Sheet1!$A$4:$N$201,2,FALSE)</f>
        <v>10817.7327260744</v>
      </c>
      <c r="K84" s="12">
        <f>VLOOKUP(Table_13[[#This Row],[Country]],[1]Sheet1!$A$4:$N$201,4,FALSE)</f>
        <v>316.35000000000002</v>
      </c>
      <c r="L84" s="12">
        <f>VLOOKUP(Table_13[[#This Row],[Country]],[1]Sheet1!$A$4:$N$201,5,FALSE)</f>
        <v>0</v>
      </c>
      <c r="M84" s="11">
        <f>VLOOKUP(Table_13[[#This Row],[Country]],[1]Sheet1!$A$4:$N$201,6,FALSE)</f>
        <v>0</v>
      </c>
      <c r="N84" s="14">
        <f>VLOOKUP(Table_13[[#This Row],[Country]],[1]Sheet1!$A$4:$N$201,14,FALSE)</f>
        <v>24</v>
      </c>
      <c r="O84" s="18">
        <f>VLOOKUP(Table_13[[#This Row],[Country]],[2]Sheet2!$C$4:$E$222,2,FALSE)</f>
        <v>43913</v>
      </c>
      <c r="P84" s="16"/>
      <c r="Q84" s="16"/>
    </row>
    <row r="85" spans="2:17" hidden="1" x14ac:dyDescent="0.3">
      <c r="B85" s="1" t="s">
        <v>114</v>
      </c>
      <c r="C85" s="3">
        <f>VLOOKUP(Table_13[[#This Row],[Country]],'Worldometer 1-23'!$B$3:$C$238,2,FALSE)</f>
        <v>8980</v>
      </c>
      <c r="D85" s="3">
        <f>VLOOKUP(Table_13[[#This Row],[Country]],'Worldometer 1-23'!$B$3:$D$238,3,FALSE)</f>
        <v>0</v>
      </c>
      <c r="E85" s="3">
        <f>VLOOKUP(Table_13[[#This Row],[Country]],'Worldometer 1-23'!B83:E318,4,FALSE)</f>
        <v>154</v>
      </c>
      <c r="F85" s="3">
        <f>VLOOKUP(Table_13[[#This Row],[Country]],'Worldometer 1-23'!B83:F318,5,FALSE)</f>
        <v>0</v>
      </c>
      <c r="G85">
        <v>320</v>
      </c>
      <c r="H85">
        <v>15</v>
      </c>
      <c r="I85" s="6" t="e">
        <f>VLOOKUP(Table_13[[#This Row],[Country]],[1]Sheet1!$A$4:$N$201,3,FALSE)</f>
        <v>#N/A</v>
      </c>
      <c r="J85" s="8" t="e">
        <f>VLOOKUP(Table_13[[#This Row],[Country]],[1]Sheet1!$A$4:$N$201,2,FALSE)</f>
        <v>#N/A</v>
      </c>
      <c r="K85" s="11" t="e">
        <f>VLOOKUP(Table_13[[#This Row],[Country]],[1]Sheet1!$A$4:$N$201,4,FALSE)</f>
        <v>#N/A</v>
      </c>
      <c r="L85" s="11" t="e">
        <f>VLOOKUP(Table_13[[#This Row],[Country]],[1]Sheet1!$A$4:$N$201,5,FALSE)</f>
        <v>#N/A</v>
      </c>
      <c r="M85" s="11" t="e">
        <f>VLOOKUP(Table_13[[#This Row],[Country]],[1]Sheet1!$A$4:$N$201,6,FALSE)</f>
        <v>#N/A</v>
      </c>
      <c r="N85" s="14" t="e">
        <f>VLOOKUP(Table_13[[#This Row],[Country]],[1]Sheet1!$A$4:$N$201,14,FALSE)</f>
        <v>#N/A</v>
      </c>
      <c r="O85" s="18">
        <f>VLOOKUP(Table_13[[#This Row],[Country]],[2]Sheet2!$C$4:$E$222,2,FALSE)</f>
        <v>43904</v>
      </c>
      <c r="P85" s="16"/>
      <c r="Q85" s="16"/>
    </row>
    <row r="86" spans="2:17" x14ac:dyDescent="0.3">
      <c r="B86" s="1" t="s">
        <v>139</v>
      </c>
      <c r="C86" s="3">
        <f>VLOOKUP(Table_13[[#This Row],[Country]],'Worldometer 1-23'!$B$3:$C$238,2,FALSE)</f>
        <v>152956</v>
      </c>
      <c r="D86" s="3">
        <f>VLOOKUP(Table_13[[#This Row],[Country]],'Worldometer 1-23'!$B$3:$D$238,3,FALSE)</f>
        <v>561</v>
      </c>
      <c r="E86" s="3">
        <f>VLOOKUP(Table_13[[#This Row],[Country]],'Worldometer 1-23'!B84:E319,4,FALSE)</f>
        <v>5420</v>
      </c>
      <c r="F86" s="3">
        <f>VLOOKUP(Table_13[[#This Row],[Country]],'Worldometer 1-23'!B84:F319,5,FALSE)</f>
        <v>31</v>
      </c>
      <c r="G86">
        <f>VLOOKUP(Table_13[[#This Row],[Country]],'Worldometer 1-23'!B84:J319,9,FALSE)</f>
        <v>8451</v>
      </c>
      <c r="H86">
        <f>VLOOKUP(Table_13[[#This Row],[Country]],'Worldometer 1-23'!B84:K319,10,FALSE)</f>
        <v>299</v>
      </c>
      <c r="I86" s="6">
        <f>VLOOKUP(Table_13[[#This Row],[Country]],[1]Sheet1!$A$4:$N$201,3,FALSE)</f>
        <v>0.65100000000000002</v>
      </c>
      <c r="J86" s="9">
        <f>VLOOKUP(Table_13[[#This Row],[Country]],[1]Sheet1!$A$4:$N$201,2,FALSE)</f>
        <v>4363.1387934982104</v>
      </c>
      <c r="K86" s="12">
        <f>VLOOKUP(Table_13[[#This Row],[Country]],[1]Sheet1!$A$4:$N$201,4,FALSE)</f>
        <v>162.36000000000001</v>
      </c>
      <c r="L86" s="12">
        <f>VLOOKUP(Table_13[[#This Row],[Country]],[1]Sheet1!$A$4:$N$201,5,FALSE)</f>
        <v>52.599999999999994</v>
      </c>
      <c r="M86" s="11">
        <f>VLOOKUP(Table_13[[#This Row],[Country]],[1]Sheet1!$A$4:$N$201,6,FALSE)</f>
        <v>0</v>
      </c>
      <c r="N86" s="14">
        <f>VLOOKUP(Table_13[[#This Row],[Country]],[1]Sheet1!$A$4:$N$201,14,FALSE)</f>
        <v>2.2999999999999998</v>
      </c>
      <c r="O86" s="18">
        <f>VLOOKUP(Table_13[[#This Row],[Country]],[2]Sheet2!$C$4:$E$222,2,FALSE)</f>
        <v>43905</v>
      </c>
      <c r="P86" s="16"/>
      <c r="Q86" s="16"/>
    </row>
    <row r="87" spans="2:17" x14ac:dyDescent="0.3">
      <c r="B87" s="1" t="s">
        <v>147</v>
      </c>
      <c r="C87" s="3">
        <f>VLOOKUP(Table_13[[#This Row],[Country]],'Worldometer 1-23'!$B$3:$C$238,2,FALSE)</f>
        <v>14262</v>
      </c>
      <c r="D87" s="3">
        <f>VLOOKUP(Table_13[[#This Row],[Country]],'Worldometer 1-23'!$B$3:$D$238,3,FALSE)</f>
        <v>26</v>
      </c>
      <c r="E87" s="3">
        <f>VLOOKUP(Table_13[[#This Row],[Country]],'Worldometer 1-23'!B85:E320,4,FALSE)</f>
        <v>81</v>
      </c>
      <c r="F87" s="3">
        <f>VLOOKUP(Table_13[[#This Row],[Country]],'Worldometer 1-23'!B85:F320,5,FALSE)</f>
        <v>0</v>
      </c>
      <c r="G87">
        <f>VLOOKUP(Table_13[[#This Row],[Country]],'Worldometer 1-23'!B85:J320,9,FALSE)</f>
        <v>1070</v>
      </c>
      <c r="H87">
        <f>VLOOKUP(Table_13[[#This Row],[Country]],'Worldometer 1-23'!B85:K320,10,FALSE)</f>
        <v>6</v>
      </c>
      <c r="I87" s="6">
        <f>VLOOKUP(Table_13[[#This Row],[Country]],[1]Sheet1!$A$4:$N$201,3,FALSE)</f>
        <v>0.46600000000000003</v>
      </c>
      <c r="J87" s="8">
        <f>VLOOKUP(Table_13[[#This Row],[Country]],[1]Sheet1!$A$4:$N$201,2,FALSE)</f>
        <v>967.36068416954697</v>
      </c>
      <c r="K87" s="11">
        <f>VLOOKUP(Table_13[[#This Row],[Country]],[1]Sheet1!$A$4:$N$201,4,FALSE)</f>
        <v>49.7</v>
      </c>
      <c r="L87" s="11">
        <f>VLOOKUP(Table_13[[#This Row],[Country]],[1]Sheet1!$A$4:$N$201,5,FALSE)</f>
        <v>31.400000000000002</v>
      </c>
      <c r="M87" s="11">
        <f>VLOOKUP(Table_13[[#This Row],[Country]],[1]Sheet1!$A$4:$N$201,6,FALSE)</f>
        <v>0</v>
      </c>
      <c r="N87" s="14">
        <f>VLOOKUP(Table_13[[#This Row],[Country]],[1]Sheet1!$A$4:$N$201,14,FALSE)</f>
        <v>0</v>
      </c>
      <c r="O87" s="18">
        <f>VLOOKUP(Table_13[[#This Row],[Country]],[2]Sheet2!$C$4:$E$222,2,FALSE)</f>
        <v>43904</v>
      </c>
      <c r="P87" s="16"/>
      <c r="Q87" s="16"/>
    </row>
    <row r="88" spans="2:17" x14ac:dyDescent="0.3">
      <c r="B88" s="1" t="s">
        <v>178</v>
      </c>
      <c r="C88" s="3">
        <f>VLOOKUP(Table_13[[#This Row],[Country]],'Worldometer 1-23'!$B$3:$C$238,2,FALSE)</f>
        <v>2510</v>
      </c>
      <c r="D88" s="3">
        <f>VLOOKUP(Table_13[[#This Row],[Country]],'Worldometer 1-23'!$B$3:$D$238,3,FALSE)</f>
        <v>0</v>
      </c>
      <c r="E88" s="3">
        <f>VLOOKUP(Table_13[[#This Row],[Country]],'Worldometer 1-23'!B86:E321,4,FALSE)</f>
        <v>45</v>
      </c>
      <c r="F88" s="3">
        <f>VLOOKUP(Table_13[[#This Row],[Country]],'Worldometer 1-23'!B86:F321,5,FALSE)</f>
        <v>0</v>
      </c>
      <c r="G88">
        <f>VLOOKUP(Table_13[[#This Row],[Country]],'Worldometer 1-23'!B86:J321,9,FALSE)</f>
        <v>1259</v>
      </c>
      <c r="H88">
        <f>VLOOKUP(Table_13[[#This Row],[Country]],'Worldometer 1-23'!B86:K321,10,FALSE)</f>
        <v>23</v>
      </c>
      <c r="I88" s="6">
        <f>VLOOKUP(Table_13[[#This Row],[Country]],[1]Sheet1!$A$4:$N$201,3,FALSE)</f>
        <v>0.46100000000000002</v>
      </c>
      <c r="J88" s="9">
        <f>VLOOKUP(Table_13[[#This Row],[Country]],[1]Sheet1!$A$4:$N$201,2,FALSE)</f>
        <v>688.35161528889898</v>
      </c>
      <c r="K88" s="12">
        <f>VLOOKUP(Table_13[[#This Row],[Country]],[1]Sheet1!$A$4:$N$201,4,FALSE)</f>
        <v>44.42</v>
      </c>
      <c r="L88" s="12">
        <f>VLOOKUP(Table_13[[#This Row],[Country]],[1]Sheet1!$A$4:$N$201,5,FALSE)</f>
        <v>26.299999999999997</v>
      </c>
      <c r="M88" s="11">
        <f>VLOOKUP(Table_13[[#This Row],[Country]],[1]Sheet1!$A$4:$N$201,6,FALSE)</f>
        <v>0</v>
      </c>
      <c r="N88" s="14">
        <f>VLOOKUP(Table_13[[#This Row],[Country]],[1]Sheet1!$A$4:$N$201,14,FALSE)</f>
        <v>2.8</v>
      </c>
      <c r="O88" s="18">
        <f>VLOOKUP(Table_13[[#This Row],[Country]],[2]Sheet2!$C$4:$E$222,2,FALSE)</f>
        <v>43916</v>
      </c>
      <c r="P88" s="16"/>
      <c r="Q88" s="16"/>
    </row>
    <row r="89" spans="2:17" x14ac:dyDescent="0.3">
      <c r="B89" s="1" t="s">
        <v>154</v>
      </c>
      <c r="C89" s="3">
        <f>VLOOKUP(Table_13[[#This Row],[Country]],'Worldometer 1-23'!$B$3:$C$238,2,FALSE)</f>
        <v>7143</v>
      </c>
      <c r="D89" s="3">
        <f>VLOOKUP(Table_13[[#This Row],[Country]],'Worldometer 1-23'!$B$3:$D$238,3,FALSE)</f>
        <v>76</v>
      </c>
      <c r="E89" s="3">
        <f>VLOOKUP(Table_13[[#This Row],[Country]],'Worldometer 1-23'!B87:E322,4,FALSE)</f>
        <v>170</v>
      </c>
      <c r="F89" s="3">
        <f>VLOOKUP(Table_13[[#This Row],[Country]],'Worldometer 1-23'!B87:F322,5,FALSE)</f>
        <v>0</v>
      </c>
      <c r="G89">
        <f>VLOOKUP(Table_13[[#This Row],[Country]],'Worldometer 1-23'!B87:J322,9,FALSE)</f>
        <v>9057</v>
      </c>
      <c r="H89">
        <f>VLOOKUP(Table_13[[#This Row],[Country]],'Worldometer 1-23'!B87:K322,10,FALSE)</f>
        <v>216</v>
      </c>
      <c r="I89" s="6">
        <f>VLOOKUP(Table_13[[#This Row],[Country]],[1]Sheet1!$A$4:$N$201,3,FALSE)</f>
        <v>0.67</v>
      </c>
      <c r="J89" s="8">
        <f>VLOOKUP(Table_13[[#This Row],[Country]],[1]Sheet1!$A$4:$N$201,2,FALSE)</f>
        <v>6609.5872736507699</v>
      </c>
      <c r="K89" s="11">
        <f>VLOOKUP(Table_13[[#This Row],[Country]],[1]Sheet1!$A$4:$N$201,4,FALSE)</f>
        <v>3.64</v>
      </c>
      <c r="L89" s="11">
        <f>VLOOKUP(Table_13[[#This Row],[Country]],[1]Sheet1!$A$4:$N$201,5,FALSE)</f>
        <v>61.5</v>
      </c>
      <c r="M89" s="11">
        <f>VLOOKUP(Table_13[[#This Row],[Country]],[1]Sheet1!$A$4:$N$201,6,FALSE)</f>
        <v>0</v>
      </c>
      <c r="N89" s="14">
        <f>VLOOKUP(Table_13[[#This Row],[Country]],[1]Sheet1!$A$4:$N$201,14,FALSE)</f>
        <v>11.1</v>
      </c>
      <c r="O89" s="18">
        <f>VLOOKUP(Table_13[[#This Row],[Country]],[2]Sheet2!$C$4:$E$222,2,FALSE)</f>
        <v>43903</v>
      </c>
      <c r="P89" s="16"/>
      <c r="Q89" s="16"/>
    </row>
    <row r="90" spans="2:17" x14ac:dyDescent="0.3">
      <c r="B90" s="1" t="s">
        <v>159</v>
      </c>
      <c r="C90" s="3">
        <f>VLOOKUP(Table_13[[#This Row],[Country]],'Worldometer 1-23'!$B$3:$C$238,2,FALSE)</f>
        <v>11035</v>
      </c>
      <c r="D90" s="3">
        <f>VLOOKUP(Table_13[[#This Row],[Country]],'Worldometer 1-23'!$B$3:$D$238,3,FALSE)</f>
        <v>0</v>
      </c>
      <c r="E90" s="3">
        <f>VLOOKUP(Table_13[[#This Row],[Country]],'Worldometer 1-23'!B88:E323,4,FALSE)</f>
        <v>243</v>
      </c>
      <c r="F90" s="3">
        <f>VLOOKUP(Table_13[[#This Row],[Country]],'Worldometer 1-23'!B88:F323,5,FALSE)</f>
        <v>0</v>
      </c>
      <c r="G90">
        <f>VLOOKUP(Table_13[[#This Row],[Country]],'Worldometer 1-23'!B88:J323,9,FALSE)</f>
        <v>961</v>
      </c>
      <c r="H90">
        <f>VLOOKUP(Table_13[[#This Row],[Country]],'Worldometer 1-23'!B88:K323,10,FALSE)</f>
        <v>21</v>
      </c>
      <c r="I90" s="6">
        <f>VLOOKUP(Table_13[[#This Row],[Country]],[1]Sheet1!$A$4:$N$201,3,FALSE)</f>
        <v>0.503</v>
      </c>
      <c r="J90" s="9">
        <f>VLOOKUP(Table_13[[#This Row],[Country]],[1]Sheet1!$A$4:$N$201,2,FALSE)</f>
        <v>714.83024698084898</v>
      </c>
      <c r="K90" s="12">
        <f>VLOOKUP(Table_13[[#This Row],[Country]],[1]Sheet1!$A$4:$N$201,4,FALSE)</f>
        <v>421.32</v>
      </c>
      <c r="L90" s="12">
        <f>VLOOKUP(Table_13[[#This Row],[Country]],[1]Sheet1!$A$4:$N$201,5,FALSE)</f>
        <v>45.7</v>
      </c>
      <c r="M90" s="11">
        <f>VLOOKUP(Table_13[[#This Row],[Country]],[1]Sheet1!$A$4:$N$201,6,FALSE)</f>
        <v>0</v>
      </c>
      <c r="N90" s="14">
        <f>VLOOKUP(Table_13[[#This Row],[Country]],[1]Sheet1!$A$4:$N$201,14,FALSE)</f>
        <v>40.6</v>
      </c>
      <c r="O90" s="18">
        <f>VLOOKUP(Table_13[[#This Row],[Country]],[2]Sheet2!$C$4:$E$222,2,FALSE)</f>
        <v>43911</v>
      </c>
      <c r="P90" s="16"/>
      <c r="Q90" s="16"/>
    </row>
    <row r="91" spans="2:17" x14ac:dyDescent="0.3">
      <c r="B91" s="1" t="s">
        <v>105</v>
      </c>
      <c r="C91" s="3">
        <f>VLOOKUP(Table_13[[#This Row],[Country]],'Worldometer 1-23'!$B$3:$C$238,2,FALSE)</f>
        <v>138044</v>
      </c>
      <c r="D91" s="3">
        <f>VLOOKUP(Table_13[[#This Row],[Country]],'Worldometer 1-23'!$B$3:$D$238,3,FALSE)</f>
        <v>1146</v>
      </c>
      <c r="E91" s="3">
        <f>VLOOKUP(Table_13[[#This Row],[Country]],'Worldometer 1-23'!B89:E324,4,FALSE)</f>
        <v>3422</v>
      </c>
      <c r="F91" s="3">
        <f>VLOOKUP(Table_13[[#This Row],[Country]],'Worldometer 1-23'!B89:F324,5,FALSE)</f>
        <v>16</v>
      </c>
      <c r="G91">
        <f>VLOOKUP(Table_13[[#This Row],[Country]],'Worldometer 1-23'!B89:J324,9,FALSE)</f>
        <v>13815</v>
      </c>
      <c r="H91">
        <f>VLOOKUP(Table_13[[#This Row],[Country]],'Worldometer 1-23'!B89:K324,10,FALSE)</f>
        <v>342</v>
      </c>
      <c r="I91" s="6">
        <f>VLOOKUP(Table_13[[#This Row],[Country]],[1]Sheet1!$A$4:$N$201,3,FALSE)</f>
        <v>0.623</v>
      </c>
      <c r="J91" s="8">
        <f>VLOOKUP(Table_13[[#This Row],[Country]],[1]Sheet1!$A$4:$N$201,2,FALSE)</f>
        <v>2574.9081022042101</v>
      </c>
      <c r="K91" s="11">
        <f>VLOOKUP(Table_13[[#This Row],[Country]],[1]Sheet1!$A$4:$N$201,4,FALSE)</f>
        <v>81.41</v>
      </c>
      <c r="L91" s="11">
        <f>VLOOKUP(Table_13[[#This Row],[Country]],[1]Sheet1!$A$4:$N$201,5,FALSE)</f>
        <v>54.2</v>
      </c>
      <c r="M91" s="11">
        <f>VLOOKUP(Table_13[[#This Row],[Country]],[1]Sheet1!$A$4:$N$201,6,FALSE)</f>
        <v>58</v>
      </c>
      <c r="N91" s="14">
        <f>VLOOKUP(Table_13[[#This Row],[Country]],[1]Sheet1!$A$4:$N$201,14,FALSE)</f>
        <v>5.9</v>
      </c>
      <c r="O91" s="18">
        <f>VLOOKUP(Table_13[[#This Row],[Country]],[2]Sheet2!$C$4:$E$222,2,FALSE)</f>
        <v>43902</v>
      </c>
      <c r="P91" s="16"/>
      <c r="Q91" s="16"/>
    </row>
    <row r="92" spans="2:17" x14ac:dyDescent="0.3">
      <c r="B92" s="1" t="s">
        <v>63</v>
      </c>
      <c r="C92" s="3">
        <f>VLOOKUP(Table_13[[#This Row],[Country]],'Worldometer 1-23'!$B$3:$C$238,2,FALSE)</f>
        <v>9929</v>
      </c>
      <c r="D92" s="3">
        <f>VLOOKUP(Table_13[[#This Row],[Country]],'Worldometer 1-23'!$B$3:$D$238,3,FALSE)</f>
        <v>61</v>
      </c>
      <c r="E92" s="3">
        <f>VLOOKUP(Table_13[[#This Row],[Country]],'Worldometer 1-23'!B90:E325,4,FALSE)</f>
        <v>168</v>
      </c>
      <c r="F92" s="3">
        <f>VLOOKUP(Table_13[[#This Row],[Country]],'Worldometer 1-23'!B90:F325,5,FALSE)</f>
        <v>1</v>
      </c>
      <c r="G92">
        <f>VLOOKUP(Table_13[[#This Row],[Country]],'Worldometer 1-23'!B90:J325,9,FALSE)</f>
        <v>1318</v>
      </c>
      <c r="H92">
        <f>VLOOKUP(Table_13[[#This Row],[Country]],'Worldometer 1-23'!B90:K325,10,FALSE)</f>
        <v>22</v>
      </c>
      <c r="I92" s="6">
        <f>VLOOKUP(Table_13[[#This Row],[Country]],[1]Sheet1!$A$4:$N$201,3,FALSE)</f>
        <v>0.93899999999999995</v>
      </c>
      <c r="J92" s="9">
        <f>VLOOKUP(Table_13[[#This Row],[Country]],[1]Sheet1!$A$4:$N$201,2,FALSE)</f>
        <v>49180.094301945297</v>
      </c>
      <c r="K92" s="12">
        <f>VLOOKUP(Table_13[[#This Row],[Country]],[1]Sheet1!$A$4:$N$201,4,FALSE)</f>
        <v>6781.83</v>
      </c>
      <c r="L92" s="12">
        <f>VLOOKUP(Table_13[[#This Row],[Country]],[1]Sheet1!$A$4:$N$201,5,FALSE)</f>
        <v>60.199999999999996</v>
      </c>
      <c r="M92" s="11">
        <f>VLOOKUP(Table_13[[#This Row],[Country]],[1]Sheet1!$A$4:$N$201,6,FALSE)</f>
        <v>0</v>
      </c>
      <c r="N92" s="14">
        <f>VLOOKUP(Table_13[[#This Row],[Country]],[1]Sheet1!$A$4:$N$201,14,FALSE)</f>
        <v>3.1</v>
      </c>
      <c r="O92" s="18" t="e">
        <f>VLOOKUP(Table_13[[#This Row],[Country]],[2]Sheet2!$C$4:$E$222,2,FALSE)</f>
        <v>#N/A</v>
      </c>
      <c r="P92" s="16"/>
      <c r="Q92" s="16"/>
    </row>
    <row r="93" spans="2:17" x14ac:dyDescent="0.3">
      <c r="B93" s="1" t="s">
        <v>71</v>
      </c>
      <c r="C93" s="3">
        <f>VLOOKUP(Table_13[[#This Row],[Country]],'Worldometer 1-23'!$B$3:$C$238,2,FALSE)</f>
        <v>356973</v>
      </c>
      <c r="D93" s="3">
        <f>VLOOKUP(Table_13[[#This Row],[Country]],'Worldometer 1-23'!$B$3:$D$238,3,FALSE)</f>
        <v>1311</v>
      </c>
      <c r="E93" s="3">
        <f>VLOOKUP(Table_13[[#This Row],[Country]],'Worldometer 1-23'!B91:E326,4,FALSE)</f>
        <v>11811</v>
      </c>
      <c r="F93" s="3">
        <f>VLOOKUP(Table_13[[#This Row],[Country]],'Worldometer 1-23'!B91:F326,5,FALSE)</f>
        <v>98</v>
      </c>
      <c r="G93">
        <f>VLOOKUP(Table_13[[#This Row],[Country]],'Worldometer 1-23'!B91:J326,9,FALSE)</f>
        <v>37005</v>
      </c>
      <c r="H93">
        <f>VLOOKUP(Table_13[[#This Row],[Country]],'Worldometer 1-23'!B91:K326,10,FALSE)</f>
        <v>1224</v>
      </c>
      <c r="I93" s="6">
        <f>VLOOKUP(Table_13[[#This Row],[Country]],[1]Sheet1!$A$4:$N$201,3,FALSE)</f>
        <v>0.84499999999999997</v>
      </c>
      <c r="J93" s="8">
        <f>VLOOKUP(Table_13[[#This Row],[Country]],[1]Sheet1!$A$4:$N$201,2,FALSE)</f>
        <v>16879.138985190399</v>
      </c>
      <c r="K93" s="11">
        <f>VLOOKUP(Table_13[[#This Row],[Country]],[1]Sheet1!$A$4:$N$201,4,FALSE)</f>
        <v>104.96</v>
      </c>
      <c r="L93" s="11">
        <f>VLOOKUP(Table_13[[#This Row],[Country]],[1]Sheet1!$A$4:$N$201,5,FALSE)</f>
        <v>66.3</v>
      </c>
      <c r="M93" s="11">
        <f>VLOOKUP(Table_13[[#This Row],[Country]],[1]Sheet1!$A$4:$N$201,6,FALSE)</f>
        <v>13</v>
      </c>
      <c r="N93" s="14">
        <f>VLOOKUP(Table_13[[#This Row],[Country]],[1]Sheet1!$A$4:$N$201,14,FALSE)</f>
        <v>4.4000000000000004</v>
      </c>
      <c r="O93" s="18">
        <f>VLOOKUP(Table_13[[#This Row],[Country]],[2]Sheet2!$C$4:$E$222,2,FALSE)</f>
        <v>43895</v>
      </c>
      <c r="P93" s="16"/>
      <c r="Q93" s="16"/>
    </row>
    <row r="94" spans="2:17" x14ac:dyDescent="0.3">
      <c r="B94" s="1" t="s">
        <v>49</v>
      </c>
      <c r="C94" s="3">
        <f>VLOOKUP(Table_13[[#This Row],[Country]],'Worldometer 1-23'!$B$3:$C$238,2,FALSE)</f>
        <v>5981</v>
      </c>
      <c r="D94" s="3">
        <f>VLOOKUP(Table_13[[#This Row],[Country]],'Worldometer 1-23'!$B$3:$D$238,3,FALSE)</f>
        <v>0</v>
      </c>
      <c r="E94" s="3">
        <f>VLOOKUP(Table_13[[#This Row],[Country]],'Worldometer 1-23'!B92:E327,4,FALSE)</f>
        <v>29</v>
      </c>
      <c r="F94" s="3">
        <f>VLOOKUP(Table_13[[#This Row],[Country]],'Worldometer 1-23'!B92:F327,5,FALSE)</f>
        <v>0</v>
      </c>
      <c r="G94">
        <f>VLOOKUP(Table_13[[#This Row],[Country]],'Worldometer 1-23'!B92:J327,9,FALSE)</f>
        <v>17463</v>
      </c>
      <c r="H94">
        <f>VLOOKUP(Table_13[[#This Row],[Country]],'Worldometer 1-23'!B92:K327,10,FALSE)</f>
        <v>85</v>
      </c>
      <c r="I94" s="6">
        <f>VLOOKUP(Table_13[[#This Row],[Country]],[1]Sheet1!$A$4:$N$201,3,FALSE)</f>
        <v>0.93799999999999994</v>
      </c>
      <c r="J94" s="9">
        <f>VLOOKUP(Table_13[[#This Row],[Country]],[1]Sheet1!$A$4:$N$201,2,FALSE)</f>
        <v>71344.613668847305</v>
      </c>
      <c r="K94" s="12">
        <f>VLOOKUP(Table_13[[#This Row],[Country]],[1]Sheet1!$A$4:$N$201,4,FALSE)</f>
        <v>3.56</v>
      </c>
      <c r="L94" s="12">
        <f>VLOOKUP(Table_13[[#This Row],[Country]],[1]Sheet1!$A$4:$N$201,5,FALSE)</f>
        <v>95.8</v>
      </c>
      <c r="M94" s="11">
        <f>VLOOKUP(Table_13[[#This Row],[Country]],[1]Sheet1!$A$4:$N$201,6,FALSE)</f>
        <v>0</v>
      </c>
      <c r="N94" s="14">
        <f>VLOOKUP(Table_13[[#This Row],[Country]],[1]Sheet1!$A$4:$N$201,14,FALSE)</f>
        <v>2.8</v>
      </c>
      <c r="O94" s="18">
        <f>VLOOKUP(Table_13[[#This Row],[Country]],[2]Sheet2!$C$4:$E$222,2,FALSE)</f>
        <v>43892</v>
      </c>
      <c r="P94" s="16"/>
      <c r="Q94" s="16"/>
    </row>
    <row r="95" spans="2:17" x14ac:dyDescent="0.3">
      <c r="B95" s="1" t="s">
        <v>39</v>
      </c>
      <c r="C95" s="3">
        <f>VLOOKUP(Table_13[[#This Row],[Country]],'Worldometer 1-23'!$B$3:$C$238,2,FALSE)</f>
        <v>10640544</v>
      </c>
      <c r="D95" s="3">
        <f>VLOOKUP(Table_13[[#This Row],[Country]],'Worldometer 1-23'!$B$3:$D$238,3,FALSE)</f>
        <v>14344</v>
      </c>
      <c r="E95" s="3">
        <f>VLOOKUP(Table_13[[#This Row],[Country]],'Worldometer 1-23'!B93:E328,4,FALSE)</f>
        <v>153221</v>
      </c>
      <c r="F95" s="3">
        <f>VLOOKUP(Table_13[[#This Row],[Country]],'Worldometer 1-23'!B93:F328,5,FALSE)</f>
        <v>154</v>
      </c>
      <c r="G95">
        <f>VLOOKUP(Table_13[[#This Row],[Country]],'Worldometer 1-23'!B93:J328,9,FALSE)</f>
        <v>7668</v>
      </c>
      <c r="H95">
        <f>VLOOKUP(Table_13[[#This Row],[Country]],'Worldometer 1-23'!B93:K328,10,FALSE)</f>
        <v>110</v>
      </c>
      <c r="I95" s="6">
        <f>VLOOKUP(Table_13[[#This Row],[Country]],[1]Sheet1!$A$4:$N$201,3,FALSE)</f>
        <v>0.64700000000000002</v>
      </c>
      <c r="J95" s="8">
        <f>VLOOKUP(Table_13[[#This Row],[Country]],[1]Sheet1!$A$4:$N$201,2,FALSE)</f>
        <v>2116.1773859896798</v>
      </c>
      <c r="K95" s="11">
        <f>VLOOKUP(Table_13[[#This Row],[Country]],[1]Sheet1!$A$4:$N$201,4,FALSE)</f>
        <v>41148</v>
      </c>
      <c r="L95" s="11">
        <f>VLOOKUP(Table_13[[#This Row],[Country]],[1]Sheet1!$A$4:$N$201,5,FALSE)</f>
        <v>69</v>
      </c>
      <c r="M95" s="11">
        <f>VLOOKUP(Table_13[[#This Row],[Country]],[1]Sheet1!$A$4:$N$201,6,FALSE)</f>
        <v>74</v>
      </c>
      <c r="N95" s="14">
        <f>VLOOKUP(Table_13[[#This Row],[Country]],[1]Sheet1!$A$4:$N$201,14,FALSE)</f>
        <v>8.8000000000000007</v>
      </c>
      <c r="O95" s="18">
        <f>VLOOKUP(Table_13[[#This Row],[Country]],[2]Sheet2!$C$4:$E$222,2,FALSE)</f>
        <v>43860</v>
      </c>
      <c r="P95" s="16"/>
      <c r="Q95" s="16"/>
    </row>
    <row r="96" spans="2:17" x14ac:dyDescent="0.3">
      <c r="B96" s="1" t="s">
        <v>42</v>
      </c>
      <c r="C96" s="3">
        <f>VLOOKUP(Table_13[[#This Row],[Country]],'Worldometer 1-23'!$B$3:$C$238,2,FALSE)</f>
        <v>965283</v>
      </c>
      <c r="D96" s="3">
        <f>VLOOKUP(Table_13[[#This Row],[Country]],'Worldometer 1-23'!$B$3:$D$238,3,FALSE)</f>
        <v>13632</v>
      </c>
      <c r="E96" s="3">
        <f>VLOOKUP(Table_13[[#This Row],[Country]],'Worldometer 1-23'!B94:E329,4,FALSE)</f>
        <v>27453</v>
      </c>
      <c r="F96" s="3">
        <f>VLOOKUP(Table_13[[#This Row],[Country]],'Worldometer 1-23'!B94:F329,5,FALSE)</f>
        <v>250</v>
      </c>
      <c r="G96">
        <f>VLOOKUP(Table_13[[#This Row],[Country]],'Worldometer 1-23'!B94:J329,9,FALSE)</f>
        <v>3508</v>
      </c>
      <c r="H96">
        <f>VLOOKUP(Table_13[[#This Row],[Country]],'Worldometer 1-23'!B94:K329,10,FALSE)</f>
        <v>100</v>
      </c>
      <c r="I96" s="6">
        <f>VLOOKUP(Table_13[[#This Row],[Country]],[1]Sheet1!$A$4:$N$201,3,FALSE)</f>
        <v>0.70699999999999996</v>
      </c>
      <c r="J96" s="9">
        <f>VLOOKUP(Table_13[[#This Row],[Country]],[1]Sheet1!$A$4:$N$201,2,FALSE)</f>
        <v>4135.5692743486798</v>
      </c>
      <c r="K96" s="12">
        <f>VLOOKUP(Table_13[[#This Row],[Country]],[1]Sheet1!$A$4:$N$201,4,FALSE)</f>
        <v>140.75</v>
      </c>
      <c r="L96" s="12">
        <f>VLOOKUP(Table_13[[#This Row],[Country]],[1]Sheet1!$A$4:$N$201,5,FALSE)</f>
        <v>64.800000000000011</v>
      </c>
      <c r="M96" s="11">
        <f>VLOOKUP(Table_13[[#This Row],[Country]],[1]Sheet1!$A$4:$N$201,6,FALSE)</f>
        <v>0</v>
      </c>
      <c r="N96" s="14">
        <f>VLOOKUP(Table_13[[#This Row],[Country]],[1]Sheet1!$A$4:$N$201,14,FALSE)</f>
        <v>5.6</v>
      </c>
      <c r="O96" s="18">
        <f>VLOOKUP(Table_13[[#This Row],[Country]],[2]Sheet2!$C$4:$E$222,2,FALSE)</f>
        <v>43892</v>
      </c>
      <c r="P96" s="16"/>
      <c r="Q96" s="16"/>
    </row>
    <row r="97" spans="2:17" x14ac:dyDescent="0.3">
      <c r="B97" s="1" t="s">
        <v>11</v>
      </c>
      <c r="C97" s="3">
        <f>VLOOKUP(Table_13[[#This Row],[Country]],'Worldometer 1-23'!$B$3:$C$238,2,FALSE)</f>
        <v>1360825</v>
      </c>
      <c r="D97" s="3">
        <f>VLOOKUP(Table_13[[#This Row],[Country]],'Worldometer 1-23'!$B$3:$D$238,3,FALSE)</f>
        <v>6278</v>
      </c>
      <c r="E97" s="3">
        <f>VLOOKUP(Table_13[[#This Row],[Country]],'Worldometer 1-23'!B95:E330,4,FALSE)</f>
        <v>57225</v>
      </c>
      <c r="F97" s="3">
        <f>VLOOKUP(Table_13[[#This Row],[Country]],'Worldometer 1-23'!B95:F330,5,FALSE)</f>
        <v>75</v>
      </c>
      <c r="G97">
        <f>VLOOKUP(Table_13[[#This Row],[Country]],'Worldometer 1-23'!B95:J330,9,FALSE)</f>
        <v>16087</v>
      </c>
      <c r="H97">
        <f>VLOOKUP(Table_13[[#This Row],[Country]],'Worldometer 1-23'!B95:K330,10,FALSE)</f>
        <v>676</v>
      </c>
      <c r="I97" s="6">
        <f>VLOOKUP(Table_13[[#This Row],[Country]],[1]Sheet1!$A$4:$N$201,3,FALSE)</f>
        <v>0.79700000000000004</v>
      </c>
      <c r="J97" s="8">
        <f>VLOOKUP(Table_13[[#This Row],[Country]],[1]Sheet1!$A$4:$N$201,2,FALSE)</f>
        <v>7282.0059456427498</v>
      </c>
      <c r="K97" s="11">
        <f>VLOOKUP(Table_13[[#This Row],[Country]],[1]Sheet1!$A$4:$N$201,4,FALSE)</f>
        <v>51</v>
      </c>
      <c r="L97" s="11">
        <f>VLOOKUP(Table_13[[#This Row],[Country]],[1]Sheet1!$A$4:$N$201,5,FALSE)</f>
        <v>23.799999999999997</v>
      </c>
      <c r="M97" s="11">
        <f>VLOOKUP(Table_13[[#This Row],[Country]],[1]Sheet1!$A$4:$N$201,6,FALSE)</f>
        <v>37</v>
      </c>
      <c r="N97" s="14">
        <f>VLOOKUP(Table_13[[#This Row],[Country]],[1]Sheet1!$A$4:$N$201,14,FALSE)</f>
        <v>12.4</v>
      </c>
      <c r="O97" s="18">
        <f>VLOOKUP(Table_13[[#This Row],[Country]],[2]Sheet2!$C$4:$E$222,2,FALSE)</f>
        <v>43867</v>
      </c>
      <c r="P97" s="16"/>
      <c r="Q97" s="16"/>
    </row>
    <row r="98" spans="2:17" x14ac:dyDescent="0.3">
      <c r="B98" s="1" t="s">
        <v>64</v>
      </c>
      <c r="C98" s="3">
        <f>VLOOKUP(Table_13[[#This Row],[Country]],'Worldometer 1-23'!$B$3:$C$238,2,FALSE)</f>
        <v>612092</v>
      </c>
      <c r="D98" s="3">
        <f>VLOOKUP(Table_13[[#This Row],[Country]],'Worldometer 1-23'!$B$3:$D$238,3,FALSE)</f>
        <v>685</v>
      </c>
      <c r="E98" s="3">
        <f>VLOOKUP(Table_13[[#This Row],[Country]],'Worldometer 1-23'!B96:E331,4,FALSE)</f>
        <v>12984</v>
      </c>
      <c r="F98" s="3">
        <f>VLOOKUP(Table_13[[#This Row],[Country]],'Worldometer 1-23'!B96:F331,5,FALSE)</f>
        <v>7</v>
      </c>
      <c r="G98">
        <f>VLOOKUP(Table_13[[#This Row],[Country]],'Worldometer 1-23'!B96:J331,9,FALSE)</f>
        <v>15030</v>
      </c>
      <c r="H98">
        <f>VLOOKUP(Table_13[[#This Row],[Country]],'Worldometer 1-23'!B96:K331,10,FALSE)</f>
        <v>319</v>
      </c>
      <c r="I98" s="6">
        <f>VLOOKUP(Table_13[[#This Row],[Country]],[1]Sheet1!$A$4:$N$201,3,FALSE)</f>
        <v>0.68899999999999995</v>
      </c>
      <c r="J98" s="9">
        <f>VLOOKUP(Table_13[[#This Row],[Country]],[1]Sheet1!$A$4:$N$201,2,FALSE)</f>
        <v>5729.6773580271501</v>
      </c>
      <c r="K98" s="12">
        <f>VLOOKUP(Table_13[[#This Row],[Country]],[1]Sheet1!$A$4:$N$201,4,FALSE)</f>
        <v>89.68</v>
      </c>
      <c r="L98" s="12">
        <f>VLOOKUP(Table_13[[#This Row],[Country]],[1]Sheet1!$A$4:$N$201,5,FALSE)</f>
        <v>37.400000000000006</v>
      </c>
      <c r="M98" s="11">
        <f>VLOOKUP(Table_13[[#This Row],[Country]],[1]Sheet1!$A$4:$N$201,6,FALSE)</f>
        <v>20</v>
      </c>
      <c r="N98" s="14">
        <f>VLOOKUP(Table_13[[#This Row],[Country]],[1]Sheet1!$A$4:$N$201,14,FALSE)</f>
        <v>16</v>
      </c>
      <c r="O98" s="18">
        <f>VLOOKUP(Table_13[[#This Row],[Country]],[2]Sheet2!$C$4:$E$222,2,FALSE)</f>
        <v>43886</v>
      </c>
      <c r="P98" s="16"/>
      <c r="Q98" s="16"/>
    </row>
    <row r="99" spans="2:17" x14ac:dyDescent="0.3">
      <c r="B99" s="1" t="s">
        <v>27</v>
      </c>
      <c r="C99" s="3">
        <f>VLOOKUP(Table_13[[#This Row],[Country]],'Worldometer 1-23'!$B$3:$C$238,2,FALSE)</f>
        <v>184279</v>
      </c>
      <c r="D99" s="3">
        <f>VLOOKUP(Table_13[[#This Row],[Country]],'Worldometer 1-23'!$B$3:$D$238,3,FALSE)</f>
        <v>2357</v>
      </c>
      <c r="E99" s="3">
        <f>VLOOKUP(Table_13[[#This Row],[Country]],'Worldometer 1-23'!B97:E332,4,FALSE)</f>
        <v>2870</v>
      </c>
      <c r="F99" s="3">
        <f>VLOOKUP(Table_13[[#This Row],[Country]],'Worldometer 1-23'!B97:F332,5,FALSE)</f>
        <v>52</v>
      </c>
      <c r="G99">
        <f>VLOOKUP(Table_13[[#This Row],[Country]],'Worldometer 1-23'!B97:J332,9,FALSE)</f>
        <v>37088</v>
      </c>
      <c r="H99">
        <f>VLOOKUP(Table_13[[#This Row],[Country]],'Worldometer 1-23'!B97:K332,10,FALSE)</f>
        <v>578</v>
      </c>
      <c r="I99" s="6">
        <f>VLOOKUP(Table_13[[#This Row],[Country]],[1]Sheet1!$A$4:$N$201,3,FALSE)</f>
        <v>0.94199999999999995</v>
      </c>
      <c r="J99" s="8">
        <f>VLOOKUP(Table_13[[#This Row],[Country]],[1]Sheet1!$A$4:$N$201,2,FALSE)</f>
        <v>81636.578554892898</v>
      </c>
      <c r="K99" s="11">
        <f>VLOOKUP(Table_13[[#This Row],[Country]],[1]Sheet1!$A$4:$N$201,4,FALSE)</f>
        <v>70.03</v>
      </c>
      <c r="L99" s="11">
        <f>VLOOKUP(Table_13[[#This Row],[Country]],[1]Sheet1!$A$4:$N$201,5,FALSE)</f>
        <v>92.4</v>
      </c>
      <c r="M99" s="11">
        <f>VLOOKUP(Table_13[[#This Row],[Country]],[1]Sheet1!$A$4:$N$201,6,FALSE)</f>
        <v>146</v>
      </c>
      <c r="N99" s="14">
        <f>VLOOKUP(Table_13[[#This Row],[Country]],[1]Sheet1!$A$4:$N$201,14,FALSE)</f>
        <v>6.4</v>
      </c>
      <c r="O99" s="18">
        <f>VLOOKUP(Table_13[[#This Row],[Country]],[2]Sheet2!$C$4:$E$222,2,FALSE)</f>
        <v>43891</v>
      </c>
      <c r="P99" s="16"/>
      <c r="Q99" s="16"/>
    </row>
    <row r="100" spans="2:17" hidden="1" x14ac:dyDescent="0.3">
      <c r="B100" s="1" t="s">
        <v>129</v>
      </c>
      <c r="C100" s="3">
        <f>VLOOKUP(Table_13[[#This Row],[Country]],'Worldometer 1-23'!$B$3:$C$238,2,FALSE)</f>
        <v>432</v>
      </c>
      <c r="D100" s="3">
        <f>VLOOKUP(Table_13[[#This Row],[Country]],'Worldometer 1-23'!$B$3:$D$238,3,FALSE)</f>
        <v>0</v>
      </c>
      <c r="E100" s="3">
        <f>VLOOKUP(Table_13[[#This Row],[Country]],'Worldometer 1-23'!B98:E333,4,FALSE)</f>
        <v>25</v>
      </c>
      <c r="F100" s="3">
        <f>VLOOKUP(Table_13[[#This Row],[Country]],'Worldometer 1-23'!B98:F333,5,FALSE)</f>
        <v>0</v>
      </c>
      <c r="G100">
        <v>1117</v>
      </c>
      <c r="H100">
        <v>12</v>
      </c>
      <c r="I100" s="6" t="e">
        <f>VLOOKUP(Table_13[[#This Row],[Country]],[1]Sheet1!$A$4:$N$201,3,FALSE)</f>
        <v>#N/A</v>
      </c>
      <c r="J100" s="9" t="e">
        <f>VLOOKUP(Table_13[[#This Row],[Country]],[1]Sheet1!$A$4:$N$201,2,FALSE)</f>
        <v>#N/A</v>
      </c>
      <c r="K100" s="12" t="e">
        <f>VLOOKUP(Table_13[[#This Row],[Country]],[1]Sheet1!$A$4:$N$201,4,FALSE)</f>
        <v>#N/A</v>
      </c>
      <c r="L100" s="12" t="e">
        <f>VLOOKUP(Table_13[[#This Row],[Country]],[1]Sheet1!$A$4:$N$201,5,FALSE)</f>
        <v>#N/A</v>
      </c>
      <c r="M100" s="11" t="e">
        <f>VLOOKUP(Table_13[[#This Row],[Country]],[1]Sheet1!$A$4:$N$201,6,FALSE)</f>
        <v>#N/A</v>
      </c>
      <c r="N100" s="14" t="e">
        <f>VLOOKUP(Table_13[[#This Row],[Country]],[1]Sheet1!$A$4:$N$201,14,FALSE)</f>
        <v>#N/A</v>
      </c>
      <c r="O100" s="18">
        <f>VLOOKUP(Table_13[[#This Row],[Country]],[2]Sheet2!$C$4:$E$222,2,FALSE)</f>
        <v>43911</v>
      </c>
      <c r="P100" s="16"/>
      <c r="Q100" s="16"/>
    </row>
    <row r="101" spans="2:17" x14ac:dyDescent="0.3">
      <c r="B101" s="1" t="s">
        <v>22</v>
      </c>
      <c r="C101" s="3">
        <f>VLOOKUP(Table_13[[#This Row],[Country]],'Worldometer 1-23'!$B$3:$C$238,2,FALSE)</f>
        <v>589028</v>
      </c>
      <c r="D101" s="3">
        <f>VLOOKUP(Table_13[[#This Row],[Country]],'Worldometer 1-23'!$B$3:$D$238,3,FALSE)</f>
        <v>6159</v>
      </c>
      <c r="E101" s="3">
        <f>VLOOKUP(Table_13[[#This Row],[Country]],'Worldometer 1-23'!B99:E334,4,FALSE)</f>
        <v>4266</v>
      </c>
      <c r="F101" s="3">
        <f>VLOOKUP(Table_13[[#This Row],[Country]],'Worldometer 1-23'!B99:F334,5,FALSE)</f>
        <v>21</v>
      </c>
      <c r="G101">
        <f>VLOOKUP(Table_13[[#This Row],[Country]],'Worldometer 1-23'!B99:J334,9,FALSE)</f>
        <v>64042</v>
      </c>
      <c r="H101">
        <f>VLOOKUP(Table_13[[#This Row],[Country]],'Worldometer 1-23'!B99:K334,10,FALSE)</f>
        <v>464</v>
      </c>
      <c r="I101" s="6">
        <f>VLOOKUP(Table_13[[#This Row],[Country]],[1]Sheet1!$A$4:$N$201,3,FALSE)</f>
        <v>0.90600000000000003</v>
      </c>
      <c r="J101" s="8">
        <f>VLOOKUP(Table_13[[#This Row],[Country]],[1]Sheet1!$A$4:$N$201,2,FALSE)</f>
        <v>46376.466510398699</v>
      </c>
      <c r="K101" s="11">
        <f>VLOOKUP(Table_13[[#This Row],[Country]],[1]Sheet1!$A$4:$N$201,4,FALSE)</f>
        <v>422</v>
      </c>
      <c r="L101" s="11">
        <f>VLOOKUP(Table_13[[#This Row],[Country]],[1]Sheet1!$A$4:$N$201,5,FALSE)</f>
        <v>78.600000000000009</v>
      </c>
      <c r="M101" s="11">
        <f>VLOOKUP(Table_13[[#This Row],[Country]],[1]Sheet1!$A$4:$N$201,6,FALSE)</f>
        <v>44</v>
      </c>
      <c r="N101" s="14">
        <f>VLOOKUP(Table_13[[#This Row],[Country]],[1]Sheet1!$A$4:$N$201,14,FALSE)</f>
        <v>4.3</v>
      </c>
      <c r="O101" s="18">
        <f>VLOOKUP(Table_13[[#This Row],[Country]],[2]Sheet2!$C$4:$E$222,2,FALSE)</f>
        <v>43881</v>
      </c>
      <c r="P101" s="16"/>
      <c r="Q101" s="16"/>
    </row>
    <row r="102" spans="2:17" x14ac:dyDescent="0.3">
      <c r="B102" s="1" t="s">
        <v>6</v>
      </c>
      <c r="C102" s="3">
        <f>VLOOKUP(Table_13[[#This Row],[Country]],'Worldometer 1-23'!$B$3:$C$238,2,FALSE)</f>
        <v>2441854</v>
      </c>
      <c r="D102" s="3">
        <f>VLOOKUP(Table_13[[#This Row],[Country]],'Worldometer 1-23'!$B$3:$D$238,3,FALSE)</f>
        <v>13633</v>
      </c>
      <c r="E102" s="3">
        <f>VLOOKUP(Table_13[[#This Row],[Country]],'Worldometer 1-23'!B100:E335,4,FALSE)</f>
        <v>84674</v>
      </c>
      <c r="F102" s="3">
        <f>VLOOKUP(Table_13[[#This Row],[Country]],'Worldometer 1-23'!B100:F335,5,FALSE)</f>
        <v>472</v>
      </c>
      <c r="G102">
        <f>VLOOKUP(Table_13[[#This Row],[Country]],'Worldometer 1-23'!B100:J335,9,FALSE)</f>
        <v>40420</v>
      </c>
      <c r="H102">
        <f>VLOOKUP(Table_13[[#This Row],[Country]],'Worldometer 1-23'!B100:K335,10,FALSE)</f>
        <v>1402</v>
      </c>
      <c r="I102" s="6">
        <f>VLOOKUP(Table_13[[#This Row],[Country]],[1]Sheet1!$A$4:$N$201,3,FALSE)</f>
        <v>0.88300000000000001</v>
      </c>
      <c r="J102" s="9">
        <f>VLOOKUP(Table_13[[#This Row],[Country]],[1]Sheet1!$A$4:$N$201,2,FALSE)</f>
        <v>33089.573307680199</v>
      </c>
      <c r="K102" s="12">
        <f>VLOOKUP(Table_13[[#This Row],[Country]],[1]Sheet1!$A$4:$N$201,4,FALSE)</f>
        <v>199.97</v>
      </c>
      <c r="L102" s="12">
        <f>VLOOKUP(Table_13[[#This Row],[Country]],[1]Sheet1!$A$4:$N$201,5,FALSE)</f>
        <v>75.199999999999989</v>
      </c>
      <c r="M102" s="11">
        <f>VLOOKUP(Table_13[[#This Row],[Country]],[1]Sheet1!$A$4:$N$201,6,FALSE)</f>
        <v>83</v>
      </c>
      <c r="N102" s="14">
        <f>VLOOKUP(Table_13[[#This Row],[Country]],[1]Sheet1!$A$4:$N$201,14,FALSE)</f>
        <v>11.1</v>
      </c>
      <c r="O102" s="18">
        <f>VLOOKUP(Table_13[[#This Row],[Country]],[2]Sheet2!$C$4:$E$222,2,FALSE)</f>
        <v>43860</v>
      </c>
      <c r="P102" s="16"/>
      <c r="Q102" s="16"/>
    </row>
    <row r="103" spans="2:17" x14ac:dyDescent="0.3">
      <c r="B103" s="1" t="s">
        <v>99</v>
      </c>
      <c r="C103" s="3">
        <f>VLOOKUP(Table_13[[#This Row],[Country]],'Worldometer 1-23'!$B$3:$C$238,2,FALSE)</f>
        <v>26315</v>
      </c>
      <c r="D103" s="3">
        <f>VLOOKUP(Table_13[[#This Row],[Country]],'Worldometer 1-23'!$B$3:$D$238,3,FALSE)</f>
        <v>564</v>
      </c>
      <c r="E103" s="3">
        <f>VLOOKUP(Table_13[[#This Row],[Country]],'Worldometer 1-23'!B101:E336,4,FALSE)</f>
        <v>143</v>
      </c>
      <c r="F103" s="3">
        <f>VLOOKUP(Table_13[[#This Row],[Country]],'Worldometer 1-23'!B101:F336,5,FALSE)</f>
        <v>1</v>
      </c>
      <c r="G103">
        <f>VLOOKUP(Table_13[[#This Row],[Country]],'Worldometer 1-23'!B101:J336,9,FALSE)</f>
        <v>984</v>
      </c>
      <c r="H103">
        <f>VLOOKUP(Table_13[[#This Row],[Country]],'Worldometer 1-23'!B101:K336,10,FALSE)</f>
        <v>5</v>
      </c>
      <c r="I103" s="6">
        <f>VLOOKUP(Table_13[[#This Row],[Country]],[1]Sheet1!$A$4:$N$201,3,FALSE)</f>
        <v>0.51600000000000001</v>
      </c>
      <c r="J103" s="8">
        <f>VLOOKUP(Table_13[[#This Row],[Country]],[1]Sheet1!$A$4:$N$201,2,FALSE)</f>
        <v>2276.3403291841601</v>
      </c>
      <c r="K103" s="11">
        <f>VLOOKUP(Table_13[[#This Row],[Country]],[1]Sheet1!$A$4:$N$201,4,FALSE)</f>
        <v>79.97</v>
      </c>
      <c r="L103" s="11">
        <f>VLOOKUP(Table_13[[#This Row],[Country]],[1]Sheet1!$A$4:$N$201,5,FALSE)</f>
        <v>40.5</v>
      </c>
      <c r="M103" s="11">
        <f>VLOOKUP(Table_13[[#This Row],[Country]],[1]Sheet1!$A$4:$N$201,6,FALSE)</f>
        <v>0</v>
      </c>
      <c r="N103" s="14">
        <f>VLOOKUP(Table_13[[#This Row],[Country]],[1]Sheet1!$A$4:$N$201,14,FALSE)</f>
        <v>9.4</v>
      </c>
      <c r="O103" s="18" t="e">
        <f>VLOOKUP(Table_13[[#This Row],[Country]],[2]Sheet2!$C$4:$E$222,2,FALSE)</f>
        <v>#N/A</v>
      </c>
      <c r="P103" s="16"/>
      <c r="Q103" s="16"/>
    </row>
    <row r="104" spans="2:17" x14ac:dyDescent="0.3">
      <c r="B104" s="1" t="s">
        <v>136</v>
      </c>
      <c r="C104" s="3">
        <f>VLOOKUP(Table_13[[#This Row],[Country]],'Worldometer 1-23'!$B$3:$C$238,2,FALSE)</f>
        <v>14658</v>
      </c>
      <c r="D104" s="3">
        <f>VLOOKUP(Table_13[[#This Row],[Country]],'Worldometer 1-23'!$B$3:$D$238,3,FALSE)</f>
        <v>108</v>
      </c>
      <c r="E104" s="3">
        <f>VLOOKUP(Table_13[[#This Row],[Country]],'Worldometer 1-23'!B102:E337,4,FALSE)</f>
        <v>332</v>
      </c>
      <c r="F104" s="3">
        <f>VLOOKUP(Table_13[[#This Row],[Country]],'Worldometer 1-23'!B102:F337,5,FALSE)</f>
        <v>1</v>
      </c>
      <c r="G104">
        <f>VLOOKUP(Table_13[[#This Row],[Country]],'Worldometer 1-23'!B102:J337,9,FALSE)</f>
        <v>4938</v>
      </c>
      <c r="H104">
        <f>VLOOKUP(Table_13[[#This Row],[Country]],'Worldometer 1-23'!B102:K337,10,FALSE)</f>
        <v>112</v>
      </c>
      <c r="I104" s="6">
        <f>VLOOKUP(Table_13[[#This Row],[Country]],[1]Sheet1!$A$4:$N$201,3,FALSE)</f>
        <v>0.72599999999999998</v>
      </c>
      <c r="J104" s="9">
        <f>VLOOKUP(Table_13[[#This Row],[Country]],[1]Sheet1!$A$4:$N$201,2,FALSE)</f>
        <v>5369.4939903126797</v>
      </c>
      <c r="K104" s="12">
        <f>VLOOKUP(Table_13[[#This Row],[Country]],[1]Sheet1!$A$4:$N$201,4,FALSE)</f>
        <v>248.08</v>
      </c>
      <c r="L104" s="12">
        <f>VLOOKUP(Table_13[[#This Row],[Country]],[1]Sheet1!$A$4:$N$201,5,FALSE)</f>
        <v>69.599999999999994</v>
      </c>
      <c r="M104" s="11">
        <f>VLOOKUP(Table_13[[#This Row],[Country]],[1]Sheet1!$A$4:$N$201,6,FALSE)</f>
        <v>0</v>
      </c>
      <c r="N104" s="14">
        <f>VLOOKUP(Table_13[[#This Row],[Country]],[1]Sheet1!$A$4:$N$201,14,FALSE)</f>
        <v>10.4</v>
      </c>
      <c r="O104" s="18">
        <f>VLOOKUP(Table_13[[#This Row],[Country]],[2]Sheet2!$C$4:$E$222,2,FALSE)</f>
        <v>43901</v>
      </c>
      <c r="P104" s="16"/>
      <c r="Q104" s="16"/>
    </row>
    <row r="105" spans="2:17" x14ac:dyDescent="0.3">
      <c r="B105" s="1" t="s">
        <v>35</v>
      </c>
      <c r="C105" s="3">
        <f>VLOOKUP(Table_13[[#This Row],[Country]],'Worldometer 1-23'!$B$3:$C$238,2,FALSE)</f>
        <v>351020</v>
      </c>
      <c r="D105" s="3">
        <f>VLOOKUP(Table_13[[#This Row],[Country]],'Worldometer 1-23'!$B$3:$D$238,3,FALSE)</f>
        <v>5799</v>
      </c>
      <c r="E105" s="3">
        <f>VLOOKUP(Table_13[[#This Row],[Country]],'Worldometer 1-23'!B103:E338,4,FALSE)</f>
        <v>4830</v>
      </c>
      <c r="F105" s="3">
        <f>VLOOKUP(Table_13[[#This Row],[Country]],'Worldometer 1-23'!B103:F338,5,FALSE)</f>
        <v>87</v>
      </c>
      <c r="G105">
        <f>VLOOKUP(Table_13[[#This Row],[Country]],'Worldometer 1-23'!B103:J338,9,FALSE)</f>
        <v>2780</v>
      </c>
      <c r="H105">
        <f>VLOOKUP(Table_13[[#This Row],[Country]],'Worldometer 1-23'!B103:K338,10,FALSE)</f>
        <v>38</v>
      </c>
      <c r="I105" s="6">
        <f>VLOOKUP(Table_13[[#This Row],[Country]],[1]Sheet1!$A$4:$N$201,3,FALSE)</f>
        <v>0.91500000000000004</v>
      </c>
      <c r="J105" s="8">
        <f>VLOOKUP(Table_13[[#This Row],[Country]],[1]Sheet1!$A$4:$N$201,2,FALSE)</f>
        <v>40063.4853523743</v>
      </c>
      <c r="K105" s="11" t="str">
        <f>VLOOKUP(Table_13[[#This Row],[Country]],[1]Sheet1!$A$4:$N$201,4,FALSE)</f>
        <v>333,38</v>
      </c>
      <c r="L105" s="11">
        <f>VLOOKUP(Table_13[[#This Row],[Country]],[1]Sheet1!$A$4:$N$201,5,FALSE)</f>
        <v>79.900000000000006</v>
      </c>
      <c r="M105" s="11">
        <f>VLOOKUP(Table_13[[#This Row],[Country]],[1]Sheet1!$A$4:$N$201,6,FALSE)</f>
        <v>0</v>
      </c>
      <c r="N105" s="14">
        <f>VLOOKUP(Table_13[[#This Row],[Country]],[1]Sheet1!$A$4:$N$201,14,FALSE)</f>
        <v>2.9</v>
      </c>
      <c r="O105" s="18">
        <f>VLOOKUP(Table_13[[#This Row],[Country]],[2]Sheet2!$C$4:$E$222,2,FALSE)</f>
        <v>43851</v>
      </c>
      <c r="P105" s="16"/>
      <c r="Q105" s="16"/>
    </row>
    <row r="106" spans="2:17" x14ac:dyDescent="0.3">
      <c r="B106" s="1" t="s">
        <v>90</v>
      </c>
      <c r="C106" s="3">
        <f>VLOOKUP(Table_13[[#This Row],[Country]],'Worldometer 1-23'!$B$3:$C$238,2,FALSE)</f>
        <v>318911</v>
      </c>
      <c r="D106" s="3">
        <f>VLOOKUP(Table_13[[#This Row],[Country]],'Worldometer 1-23'!$B$3:$D$238,3,FALSE)</f>
        <v>730</v>
      </c>
      <c r="E106" s="3">
        <f>VLOOKUP(Table_13[[#This Row],[Country]],'Worldometer 1-23'!B104:E339,4,FALSE)</f>
        <v>4207</v>
      </c>
      <c r="F106" s="3">
        <f>VLOOKUP(Table_13[[#This Row],[Country]],'Worldometer 1-23'!B104:F339,5,FALSE)</f>
        <v>9</v>
      </c>
      <c r="G106">
        <f>VLOOKUP(Table_13[[#This Row],[Country]],'Worldometer 1-23'!B104:J339,9,FALSE)</f>
        <v>31083</v>
      </c>
      <c r="H106">
        <f>VLOOKUP(Table_13[[#This Row],[Country]],'Worldometer 1-23'!B104:K339,10,FALSE)</f>
        <v>410</v>
      </c>
      <c r="I106" s="6">
        <f>VLOOKUP(Table_13[[#This Row],[Country]],[1]Sheet1!$A$4:$N$201,3,FALSE)</f>
        <v>0.72299999999999998</v>
      </c>
      <c r="J106" s="9">
        <f>VLOOKUP(Table_13[[#This Row],[Country]],[1]Sheet1!$A$4:$N$201,2,FALSE)</f>
        <v>4405.4805957702201</v>
      </c>
      <c r="K106" s="12">
        <f>VLOOKUP(Table_13[[#This Row],[Country]],[1]Sheet1!$A$4:$N$201,4,FALSE)</f>
        <v>122</v>
      </c>
      <c r="L106" s="12">
        <f>VLOOKUP(Table_13[[#This Row],[Country]],[1]Sheet1!$A$4:$N$201,5,FALSE)</f>
        <v>39.300000000000004</v>
      </c>
      <c r="M106" s="11">
        <f>VLOOKUP(Table_13[[#This Row],[Country]],[1]Sheet1!$A$4:$N$201,6,FALSE)</f>
        <v>48</v>
      </c>
      <c r="N106" s="14">
        <f>VLOOKUP(Table_13[[#This Row],[Country]],[1]Sheet1!$A$4:$N$201,14,FALSE)</f>
        <v>18.5</v>
      </c>
      <c r="O106" s="18">
        <f>VLOOKUP(Table_13[[#This Row],[Country]],[2]Sheet2!$C$4:$E$222,2,FALSE)</f>
        <v>43893</v>
      </c>
      <c r="P106" s="16"/>
      <c r="Q106" s="16"/>
    </row>
    <row r="107" spans="2:17" x14ac:dyDescent="0.3">
      <c r="B107" s="1" t="s">
        <v>80</v>
      </c>
      <c r="C107" s="3">
        <f>VLOOKUP(Table_13[[#This Row],[Country]],'Worldometer 1-23'!$B$3:$C$238,2,FALSE)</f>
        <v>173842</v>
      </c>
      <c r="D107" s="3">
        <f>VLOOKUP(Table_13[[#This Row],[Country]],'Worldometer 1-23'!$B$3:$D$238,3,FALSE)</f>
        <v>1430</v>
      </c>
      <c r="E107" s="3">
        <f>VLOOKUP(Table_13[[#This Row],[Country]],'Worldometer 1-23'!B105:E340,4,FALSE)</f>
        <v>2403</v>
      </c>
      <c r="F107" s="3">
        <f>VLOOKUP(Table_13[[#This Row],[Country]],'Worldometer 1-23'!B105:F340,5,FALSE)</f>
        <v>0</v>
      </c>
      <c r="G107">
        <f>VLOOKUP(Table_13[[#This Row],[Country]],'Worldometer 1-23'!B105:J340,9,FALSE)</f>
        <v>9197</v>
      </c>
      <c r="H107">
        <f>VLOOKUP(Table_13[[#This Row],[Country]],'Worldometer 1-23'!B105:K340,10,FALSE)</f>
        <v>127</v>
      </c>
      <c r="I107" s="6">
        <f>VLOOKUP(Table_13[[#This Row],[Country]],[1]Sheet1!$A$4:$N$201,3,FALSE)</f>
        <v>0.81699999999999995</v>
      </c>
      <c r="J107" s="8">
        <f>VLOOKUP(Table_13[[#This Row],[Country]],[1]Sheet1!$A$4:$N$201,2,FALSE)</f>
        <v>9792.6259279935493</v>
      </c>
      <c r="K107" s="11">
        <f>VLOOKUP(Table_13[[#This Row],[Country]],[1]Sheet1!$A$4:$N$201,4,FALSE)</f>
        <v>6.69</v>
      </c>
      <c r="L107" s="11">
        <f>VLOOKUP(Table_13[[#This Row],[Country]],[1]Sheet1!$A$4:$N$201,5,FALSE)</f>
        <v>29.4</v>
      </c>
      <c r="M107" s="11">
        <f>VLOOKUP(Table_13[[#This Row],[Country]],[1]Sheet1!$A$4:$N$201,6,FALSE)</f>
        <v>0</v>
      </c>
      <c r="N107" s="14">
        <f>VLOOKUP(Table_13[[#This Row],[Country]],[1]Sheet1!$A$4:$N$201,14,FALSE)</f>
        <v>5</v>
      </c>
      <c r="O107" s="18">
        <f>VLOOKUP(Table_13[[#This Row],[Country]],[2]Sheet2!$C$4:$E$222,2,FALSE)</f>
        <v>43905</v>
      </c>
      <c r="P107" s="16"/>
      <c r="Q107" s="16"/>
    </row>
    <row r="108" spans="2:17" x14ac:dyDescent="0.3">
      <c r="B108" s="1" t="s">
        <v>124</v>
      </c>
      <c r="C108" s="3">
        <f>VLOOKUP(Table_13[[#This Row],[Country]],'Worldometer 1-23'!$B$3:$C$238,2,FALSE)</f>
        <v>99769</v>
      </c>
      <c r="D108" s="3">
        <f>VLOOKUP(Table_13[[#This Row],[Country]],'Worldometer 1-23'!$B$3:$D$238,3,FALSE)</f>
        <v>139</v>
      </c>
      <c r="E108" s="3">
        <f>VLOOKUP(Table_13[[#This Row],[Country]],'Worldometer 1-23'!B106:E341,4,FALSE)</f>
        <v>1740</v>
      </c>
      <c r="F108" s="3">
        <f>VLOOKUP(Table_13[[#This Row],[Country]],'Worldometer 1-23'!B106:F341,5,FALSE)</f>
        <v>1</v>
      </c>
      <c r="G108">
        <f>VLOOKUP(Table_13[[#This Row],[Country]],'Worldometer 1-23'!B106:J341,9,FALSE)</f>
        <v>1833</v>
      </c>
      <c r="H108">
        <f>VLOOKUP(Table_13[[#This Row],[Country]],'Worldometer 1-23'!B106:K341,10,FALSE)</f>
        <v>32</v>
      </c>
      <c r="I108" s="6">
        <f>VLOOKUP(Table_13[[#This Row],[Country]],[1]Sheet1!$A$4:$N$201,3,FALSE)</f>
        <v>0.57899999999999996</v>
      </c>
      <c r="J108" s="9">
        <f>VLOOKUP(Table_13[[#This Row],[Country]],[1]Sheet1!$A$4:$N$201,2,FALSE)</f>
        <v>1816.5237954751201</v>
      </c>
      <c r="K108" s="12">
        <f>VLOOKUP(Table_13[[#This Row],[Country]],[1]Sheet1!$A$4:$N$201,4,FALSE)</f>
        <v>81.75</v>
      </c>
      <c r="L108" s="12">
        <f>VLOOKUP(Table_13[[#This Row],[Country]],[1]Sheet1!$A$4:$N$201,5,FALSE)</f>
        <v>51.8</v>
      </c>
      <c r="M108" s="11">
        <f>VLOOKUP(Table_13[[#This Row],[Country]],[1]Sheet1!$A$4:$N$201,6,FALSE)</f>
        <v>0</v>
      </c>
      <c r="N108" s="14">
        <f>VLOOKUP(Table_13[[#This Row],[Country]],[1]Sheet1!$A$4:$N$201,14,FALSE)</f>
        <v>40</v>
      </c>
      <c r="O108" s="18">
        <f>VLOOKUP(Table_13[[#This Row],[Country]],[2]Sheet2!$C$4:$E$222,2,FALSE)</f>
        <v>43904</v>
      </c>
      <c r="P108" s="16"/>
      <c r="Q108" s="16"/>
    </row>
    <row r="109" spans="2:17" x14ac:dyDescent="0.3">
      <c r="B109" s="1" t="s">
        <v>87</v>
      </c>
      <c r="C109" s="3">
        <f>VLOOKUP(Table_13[[#This Row],[Country]],'Worldometer 1-23'!$B$3:$C$238,2,FALSE)</f>
        <v>160367</v>
      </c>
      <c r="D109" s="3">
        <f>VLOOKUP(Table_13[[#This Row],[Country]],'Worldometer 1-23'!$B$3:$D$238,3,FALSE)</f>
        <v>533</v>
      </c>
      <c r="E109" s="3">
        <f>VLOOKUP(Table_13[[#This Row],[Country]],'Worldometer 1-23'!B107:E342,4,FALSE)</f>
        <v>952</v>
      </c>
      <c r="F109" s="3">
        <f>VLOOKUP(Table_13[[#This Row],[Country]],'Worldometer 1-23'!B107:F342,5,FALSE)</f>
        <v>1</v>
      </c>
      <c r="G109">
        <f>VLOOKUP(Table_13[[#This Row],[Country]],'Worldometer 1-23'!B107:J342,9,FALSE)</f>
        <v>37244</v>
      </c>
      <c r="H109">
        <f>VLOOKUP(Table_13[[#This Row],[Country]],'Worldometer 1-23'!B107:K342,10,FALSE)</f>
        <v>221</v>
      </c>
      <c r="I109" s="6">
        <f>VLOOKUP(Table_13[[#This Row],[Country]],[1]Sheet1!$A$4:$N$201,3,FALSE)</f>
        <v>0.80800000000000005</v>
      </c>
      <c r="J109" s="8">
        <f>VLOOKUP(Table_13[[#This Row],[Country]],[1]Sheet1!$A$4:$N$201,2,FALSE)</f>
        <v>31999.271891386001</v>
      </c>
      <c r="K109" s="11">
        <f>VLOOKUP(Table_13[[#This Row],[Country]],[1]Sheet1!$A$4:$N$201,4,FALSE)</f>
        <v>248.07</v>
      </c>
      <c r="L109" s="11">
        <f>VLOOKUP(Table_13[[#This Row],[Country]],[1]Sheet1!$A$4:$N$201,5,FALSE)</f>
        <v>39.300000000000004</v>
      </c>
      <c r="M109" s="11">
        <f>VLOOKUP(Table_13[[#This Row],[Country]],[1]Sheet1!$A$4:$N$201,6,FALSE)</f>
        <v>21</v>
      </c>
      <c r="N109" s="14">
        <f>VLOOKUP(Table_13[[#This Row],[Country]],[1]Sheet1!$A$4:$N$201,14,FALSE)</f>
        <v>2.1</v>
      </c>
      <c r="O109" s="18">
        <f>VLOOKUP(Table_13[[#This Row],[Country]],[2]Sheet2!$C$4:$E$222,2,FALSE)</f>
        <v>43885</v>
      </c>
      <c r="P109" s="16"/>
      <c r="Q109" s="16"/>
    </row>
    <row r="110" spans="2:17" x14ac:dyDescent="0.3">
      <c r="B110" s="1" t="s">
        <v>118</v>
      </c>
      <c r="C110" s="3">
        <f>VLOOKUP(Table_13[[#This Row],[Country]],'Worldometer 1-23'!$B$3:$C$238,2,FALSE)</f>
        <v>83703</v>
      </c>
      <c r="D110" s="3">
        <f>VLOOKUP(Table_13[[#This Row],[Country]],'Worldometer 1-23'!$B$3:$D$238,3,FALSE)</f>
        <v>118</v>
      </c>
      <c r="E110" s="3">
        <f>VLOOKUP(Table_13[[#This Row],[Country]],'Worldometer 1-23'!B108:E343,4,FALSE)</f>
        <v>1396</v>
      </c>
      <c r="F110" s="3">
        <f>VLOOKUP(Table_13[[#This Row],[Country]],'Worldometer 1-23'!B108:F343,5,FALSE)</f>
        <v>2</v>
      </c>
      <c r="G110">
        <f>VLOOKUP(Table_13[[#This Row],[Country]],'Worldometer 1-23'!B108:J343,9,FALSE)</f>
        <v>12713</v>
      </c>
      <c r="H110">
        <f>VLOOKUP(Table_13[[#This Row],[Country]],'Worldometer 1-23'!B108:K343,10,FALSE)</f>
        <v>212</v>
      </c>
      <c r="I110" s="6">
        <f>VLOOKUP(Table_13[[#This Row],[Country]],[1]Sheet1!$A$4:$N$201,3,FALSE)</f>
        <v>0.67400000000000004</v>
      </c>
      <c r="J110" s="9">
        <f>VLOOKUP(Table_13[[#This Row],[Country]],[1]Sheet1!$A$4:$N$201,2,FALSE)</f>
        <v>1317.7707720430101</v>
      </c>
      <c r="K110" s="12">
        <f>VLOOKUP(Table_13[[#This Row],[Country]],[1]Sheet1!$A$4:$N$201,4,FALSE)</f>
        <v>31.56</v>
      </c>
      <c r="L110" s="12">
        <f>VLOOKUP(Table_13[[#This Row],[Country]],[1]Sheet1!$A$4:$N$201,5,FALSE)</f>
        <v>48.9</v>
      </c>
      <c r="M110" s="11">
        <f>VLOOKUP(Table_13[[#This Row],[Country]],[1]Sheet1!$A$4:$N$201,6,FALSE)</f>
        <v>0</v>
      </c>
      <c r="N110" s="14">
        <f>VLOOKUP(Table_13[[#This Row],[Country]],[1]Sheet1!$A$4:$N$201,14,FALSE)</f>
        <v>7.4</v>
      </c>
      <c r="O110" s="18">
        <f>VLOOKUP(Table_13[[#This Row],[Country]],[2]Sheet2!$C$4:$E$222,2,FALSE)</f>
        <v>43909</v>
      </c>
      <c r="P110" s="16"/>
      <c r="Q110" s="16"/>
    </row>
    <row r="111" spans="2:17" x14ac:dyDescent="0.3">
      <c r="B111" s="1" t="s">
        <v>171</v>
      </c>
      <c r="C111" s="3">
        <f>VLOOKUP(Table_13[[#This Row],[Country]],'Worldometer 1-23'!$B$3:$C$238,2,FALSE)</f>
        <v>41</v>
      </c>
      <c r="D111" s="3">
        <f>VLOOKUP(Table_13[[#This Row],[Country]],'Worldometer 1-23'!$B$3:$D$238,3,FALSE)</f>
        <v>0</v>
      </c>
      <c r="E111" s="3">
        <f>VLOOKUP(Table_13[[#This Row],[Country]],'Worldometer 1-23'!B109:E344,4,FALSE)</f>
        <v>0</v>
      </c>
      <c r="F111" s="3">
        <f>VLOOKUP(Table_13[[#This Row],[Country]],'Worldometer 1-23'!B109:F344,5,FALSE)</f>
        <v>0</v>
      </c>
      <c r="G111">
        <f>VLOOKUP(Table_13[[#This Row],[Country]],'Worldometer 1-23'!B109:J344,9,FALSE)</f>
        <v>6</v>
      </c>
      <c r="H111">
        <f>VLOOKUP(Table_13[[#This Row],[Country]],'Worldometer 1-23'!B109:K344,10,FALSE)</f>
        <v>0</v>
      </c>
      <c r="I111" s="6">
        <f>VLOOKUP(Table_13[[#This Row],[Country]],[1]Sheet1!$A$4:$N$201,3,FALSE)</f>
        <v>0.60399999999999998</v>
      </c>
      <c r="J111" s="8">
        <f>VLOOKUP(Table_13[[#This Row],[Country]],[1]Sheet1!$A$4:$N$201,2,FALSE)</f>
        <v>2625.38711055149</v>
      </c>
      <c r="K111" s="11">
        <f>VLOOKUP(Table_13[[#This Row],[Country]],[1]Sheet1!$A$4:$N$201,4,FALSE)</f>
        <v>27.42</v>
      </c>
      <c r="L111" s="11">
        <f>VLOOKUP(Table_13[[#This Row],[Country]],[1]Sheet1!$A$4:$N$201,5,FALSE)</f>
        <v>21.400000000000002</v>
      </c>
      <c r="M111" s="11">
        <f>VLOOKUP(Table_13[[#This Row],[Country]],[1]Sheet1!$A$4:$N$201,6,FALSE)</f>
        <v>0</v>
      </c>
      <c r="N111" s="14">
        <f>VLOOKUP(Table_13[[#This Row],[Country]],[1]Sheet1!$A$4:$N$201,14,FALSE)</f>
        <v>1.5</v>
      </c>
      <c r="O111" s="18">
        <f>VLOOKUP(Table_13[[#This Row],[Country]],[2]Sheet2!$C$4:$E$222,2,FALSE)</f>
        <v>43915</v>
      </c>
      <c r="P111" s="16"/>
      <c r="Q111" s="16"/>
    </row>
    <row r="112" spans="2:17" x14ac:dyDescent="0.3">
      <c r="B112" s="1" t="s">
        <v>74</v>
      </c>
      <c r="C112" s="3">
        <f>VLOOKUP(Table_13[[#This Row],[Country]],'Worldometer 1-23'!$B$3:$C$238,2,FALSE)</f>
        <v>59586</v>
      </c>
      <c r="D112" s="3">
        <f>VLOOKUP(Table_13[[#This Row],[Country]],'Worldometer 1-23'!$B$3:$D$238,3,FALSE)</f>
        <v>876</v>
      </c>
      <c r="E112" s="3">
        <f>VLOOKUP(Table_13[[#This Row],[Country]],'Worldometer 1-23'!B110:E345,4,FALSE)</f>
        <v>1076</v>
      </c>
      <c r="F112" s="3">
        <f>VLOOKUP(Table_13[[#This Row],[Country]],'Worldometer 1-23'!B110:F345,5,FALSE)</f>
        <v>19</v>
      </c>
      <c r="G112">
        <f>VLOOKUP(Table_13[[#This Row],[Country]],'Worldometer 1-23'!B110:J345,9,FALSE)</f>
        <v>31790</v>
      </c>
      <c r="H112">
        <f>VLOOKUP(Table_13[[#This Row],[Country]],'Worldometer 1-23'!B110:K345,10,FALSE)</f>
        <v>574</v>
      </c>
      <c r="I112" s="6">
        <f>VLOOKUP(Table_13[[#This Row],[Country]],[1]Sheet1!$A$4:$N$201,3,FALSE)</f>
        <v>0.85399999999999998</v>
      </c>
      <c r="J112" s="9">
        <f>VLOOKUP(Table_13[[#This Row],[Country]],[1]Sheet1!$A$4:$N$201,2,FALSE)</f>
        <v>17885.427444822599</v>
      </c>
      <c r="K112" s="12">
        <f>VLOOKUP(Table_13[[#This Row],[Country]],[1]Sheet1!$A$4:$N$201,4,FALSE)</f>
        <v>29.59</v>
      </c>
      <c r="L112" s="12">
        <f>VLOOKUP(Table_13[[#This Row],[Country]],[1]Sheet1!$A$4:$N$201,5,FALSE)</f>
        <v>74.900000000000006</v>
      </c>
      <c r="M112" s="11">
        <f>VLOOKUP(Table_13[[#This Row],[Country]],[1]Sheet1!$A$4:$N$201,6,FALSE)</f>
        <v>0</v>
      </c>
      <c r="N112" s="14">
        <f>VLOOKUP(Table_13[[#This Row],[Country]],[1]Sheet1!$A$4:$N$201,14,FALSE)</f>
        <v>9</v>
      </c>
      <c r="O112" s="18">
        <f>VLOOKUP(Table_13[[#This Row],[Country]],[2]Sheet2!$C$4:$E$222,2,FALSE)</f>
        <v>43893</v>
      </c>
      <c r="P112" s="16"/>
      <c r="Q112" s="16"/>
    </row>
    <row r="113" spans="2:17" x14ac:dyDescent="0.3">
      <c r="B113" s="1" t="s">
        <v>72</v>
      </c>
      <c r="C113" s="3">
        <f>VLOOKUP(Table_13[[#This Row],[Country]],'Worldometer 1-23'!$B$3:$C$238,2,FALSE)</f>
        <v>272461</v>
      </c>
      <c r="D113" s="3">
        <f>VLOOKUP(Table_13[[#This Row],[Country]],'Worldometer 1-23'!$B$3:$D$238,3,FALSE)</f>
        <v>3220</v>
      </c>
      <c r="E113" s="3">
        <f>VLOOKUP(Table_13[[#This Row],[Country]],'Worldometer 1-23'!B111:E346,4,FALSE)</f>
        <v>2208</v>
      </c>
      <c r="F113" s="3">
        <f>VLOOKUP(Table_13[[#This Row],[Country]],'Worldometer 1-23'!B111:F346,5,FALSE)</f>
        <v>57</v>
      </c>
      <c r="G113">
        <f>VLOOKUP(Table_13[[#This Row],[Country]],'Worldometer 1-23'!B111:J346,9,FALSE)</f>
        <v>40020</v>
      </c>
      <c r="H113">
        <f>VLOOKUP(Table_13[[#This Row],[Country]],'Worldometer 1-23'!B111:K346,10,FALSE)</f>
        <v>324</v>
      </c>
      <c r="I113" s="6">
        <f>VLOOKUP(Table_13[[#This Row],[Country]],[1]Sheet1!$A$4:$N$201,3,FALSE)</f>
        <v>0.73</v>
      </c>
      <c r="J113" s="8">
        <f>VLOOKUP(Table_13[[#This Row],[Country]],[1]Sheet1!$A$4:$N$201,2,FALSE)</f>
        <v>7784.3168569297504</v>
      </c>
      <c r="K113" s="11">
        <f>VLOOKUP(Table_13[[#This Row],[Country]],[1]Sheet1!$A$4:$N$201,4,FALSE)</f>
        <v>672.06</v>
      </c>
      <c r="L113" s="11">
        <f>VLOOKUP(Table_13[[#This Row],[Country]],[1]Sheet1!$A$4:$N$201,5,FALSE)</f>
        <v>43.6</v>
      </c>
      <c r="M113" s="11">
        <f>VLOOKUP(Table_13[[#This Row],[Country]],[1]Sheet1!$A$4:$N$201,6,FALSE)</f>
        <v>27</v>
      </c>
      <c r="N113" s="14">
        <f>VLOOKUP(Table_13[[#This Row],[Country]],[1]Sheet1!$A$4:$N$201,14,FALSE)</f>
        <v>0</v>
      </c>
      <c r="O113" s="18">
        <f>VLOOKUP(Table_13[[#This Row],[Country]],[2]Sheet2!$C$4:$E$222,2,FALSE)</f>
        <v>43883</v>
      </c>
      <c r="P113" s="16"/>
      <c r="Q113" s="16"/>
    </row>
    <row r="114" spans="2:17" x14ac:dyDescent="0.3">
      <c r="B114" s="1" t="s">
        <v>189</v>
      </c>
      <c r="C114" s="3">
        <f>VLOOKUP(Table_13[[#This Row],[Country]],'Worldometer 1-23'!$B$3:$C$238,2,FALSE)</f>
        <v>1912</v>
      </c>
      <c r="D114" s="3">
        <f>VLOOKUP(Table_13[[#This Row],[Country]],'Worldometer 1-23'!$B$3:$D$238,3,FALSE)</f>
        <v>11</v>
      </c>
      <c r="E114" s="3">
        <f>VLOOKUP(Table_13[[#This Row],[Country]],'Worldometer 1-23'!B112:E347,4,FALSE)</f>
        <v>84</v>
      </c>
      <c r="F114" s="3">
        <f>VLOOKUP(Table_13[[#This Row],[Country]],'Worldometer 1-23'!B112:F347,5,FALSE)</f>
        <v>0</v>
      </c>
      <c r="G114">
        <f>VLOOKUP(Table_13[[#This Row],[Country]],'Worldometer 1-23'!B112:J347,9,FALSE)</f>
        <v>373</v>
      </c>
      <c r="H114">
        <f>VLOOKUP(Table_13[[#This Row],[Country]],'Worldometer 1-23'!B112:K347,10,FALSE)</f>
        <v>16</v>
      </c>
      <c r="I114" s="6">
        <f>VLOOKUP(Table_13[[#This Row],[Country]],[1]Sheet1!$A$4:$N$201,3,FALSE)</f>
        <v>0.46500000000000002</v>
      </c>
      <c r="J114" s="9">
        <f>VLOOKUP(Table_13[[#This Row],[Country]],[1]Sheet1!$A$4:$N$201,2,FALSE)</f>
        <v>522.99916777623002</v>
      </c>
      <c r="K114" s="12">
        <f>VLOOKUP(Table_13[[#This Row],[Country]],[1]Sheet1!$A$4:$N$201,4,FALSE)</f>
        <v>46.12</v>
      </c>
      <c r="L114" s="12">
        <f>VLOOKUP(Table_13[[#This Row],[Country]],[1]Sheet1!$A$4:$N$201,5,FALSE)</f>
        <v>54.5</v>
      </c>
      <c r="M114" s="11">
        <f>VLOOKUP(Table_13[[#This Row],[Country]],[1]Sheet1!$A$4:$N$201,6,FALSE)</f>
        <v>0</v>
      </c>
      <c r="N114" s="14">
        <f>VLOOKUP(Table_13[[#This Row],[Country]],[1]Sheet1!$A$4:$N$201,14,FALSE)</f>
        <v>2.8</v>
      </c>
      <c r="O114" s="18">
        <f>VLOOKUP(Table_13[[#This Row],[Country]],[2]Sheet2!$C$4:$E$222,2,FALSE)</f>
        <v>43907</v>
      </c>
      <c r="P114" s="16"/>
      <c r="Q114" s="16"/>
    </row>
    <row r="115" spans="2:17" x14ac:dyDescent="0.3">
      <c r="B115" s="1" t="s">
        <v>172</v>
      </c>
      <c r="C115" s="3">
        <f>VLOOKUP(Table_13[[#This Row],[Country]],'Worldometer 1-23'!$B$3:$C$238,2,FALSE)</f>
        <v>112540</v>
      </c>
      <c r="D115" s="3">
        <f>VLOOKUP(Table_13[[#This Row],[Country]],'Worldometer 1-23'!$B$3:$D$238,3,FALSE)</f>
        <v>794</v>
      </c>
      <c r="E115" s="3">
        <f>VLOOKUP(Table_13[[#This Row],[Country]],'Worldometer 1-23'!B113:E348,4,FALSE)</f>
        <v>1737</v>
      </c>
      <c r="F115" s="3">
        <f>VLOOKUP(Table_13[[#This Row],[Country]],'Worldometer 1-23'!B113:F348,5,FALSE)</f>
        <v>21</v>
      </c>
      <c r="G115">
        <f>VLOOKUP(Table_13[[#This Row],[Country]],'Worldometer 1-23'!B113:J348,9,FALSE)</f>
        <v>16255</v>
      </c>
      <c r="H115">
        <f>VLOOKUP(Table_13[[#This Row],[Country]],'Worldometer 1-23'!B113:K348,10,FALSE)</f>
        <v>251</v>
      </c>
      <c r="I115" s="6">
        <f>VLOOKUP(Table_13[[#This Row],[Country]],[1]Sheet1!$A$4:$N$201,3,FALSE)</f>
        <v>0.70799999999999996</v>
      </c>
      <c r="J115" s="8">
        <f>VLOOKUP(Table_13[[#This Row],[Country]],[1]Sheet1!$A$4:$N$201,2,FALSE)</f>
        <v>4810.0823851312898</v>
      </c>
      <c r="K115" s="11">
        <f>VLOOKUP(Table_13[[#This Row],[Country]],[1]Sheet1!$A$4:$N$201,4,FALSE)</f>
        <v>3.66</v>
      </c>
      <c r="L115" s="11">
        <f>VLOOKUP(Table_13[[#This Row],[Country]],[1]Sheet1!$A$4:$N$201,5,FALSE)</f>
        <v>20.2</v>
      </c>
      <c r="M115" s="11">
        <f>VLOOKUP(Table_13[[#This Row],[Country]],[1]Sheet1!$A$4:$N$201,6,FALSE)</f>
        <v>305</v>
      </c>
      <c r="N115" s="14">
        <f>VLOOKUP(Table_13[[#This Row],[Country]],[1]Sheet1!$A$4:$N$201,14,FALSE)</f>
        <v>30</v>
      </c>
      <c r="O115" s="18">
        <f>VLOOKUP(Table_13[[#This Row],[Country]],[2]Sheet2!$C$4:$E$222,2,FALSE)</f>
        <v>43915</v>
      </c>
      <c r="P115" s="16"/>
      <c r="Q115" s="16"/>
    </row>
    <row r="116" spans="2:17" x14ac:dyDescent="0.3">
      <c r="B116" s="1" t="s">
        <v>127</v>
      </c>
      <c r="C116" s="3">
        <f>VLOOKUP(Table_13[[#This Row],[Country]],'Worldometer 1-23'!$B$3:$C$238,2,FALSE)</f>
        <v>2432</v>
      </c>
      <c r="D116" s="3">
        <f>VLOOKUP(Table_13[[#This Row],[Country]],'Worldometer 1-23'!$B$3:$D$238,3,FALSE)</f>
        <v>17</v>
      </c>
      <c r="E116" s="3">
        <f>VLOOKUP(Table_13[[#This Row],[Country]],'Worldometer 1-23'!B114:E349,4,FALSE)</f>
        <v>52</v>
      </c>
      <c r="F116" s="3">
        <f>VLOOKUP(Table_13[[#This Row],[Country]],'Worldometer 1-23'!B114:F349,5,FALSE)</f>
        <v>1</v>
      </c>
      <c r="G116">
        <f>VLOOKUP(Table_13[[#This Row],[Country]],'Worldometer 1-23'!B114:J349,9,FALSE)</f>
        <v>63682</v>
      </c>
      <c r="H116">
        <f>VLOOKUP(Table_13[[#This Row],[Country]],'Worldometer 1-23'!B114:K349,10,FALSE)</f>
        <v>1362</v>
      </c>
      <c r="I116" s="6">
        <f>VLOOKUP(Table_13[[#This Row],[Country]],[1]Sheet1!$A$4:$N$201,3,FALSE)</f>
        <v>0.91700000000000004</v>
      </c>
      <c r="J116" s="9">
        <f>VLOOKUP(Table_13[[#This Row],[Country]],[1]Sheet1!$A$4:$N$201,2,FALSE)</f>
        <v>178799.449955691</v>
      </c>
      <c r="K116" s="12">
        <f>VLOOKUP(Table_13[[#This Row],[Country]],[1]Sheet1!$A$4:$N$201,4,FALSE)</f>
        <v>239.88</v>
      </c>
      <c r="L116" s="12">
        <f>VLOOKUP(Table_13[[#This Row],[Country]],[1]Sheet1!$A$4:$N$201,5,FALSE)</f>
        <v>0</v>
      </c>
      <c r="M116" s="11">
        <f>VLOOKUP(Table_13[[#This Row],[Country]],[1]Sheet1!$A$4:$N$201,6,FALSE)</f>
        <v>0</v>
      </c>
      <c r="N116" s="14">
        <f>VLOOKUP(Table_13[[#This Row],[Country]],[1]Sheet1!$A$4:$N$201,14,FALSE)</f>
        <v>2.4</v>
      </c>
      <c r="O116" s="18">
        <f>VLOOKUP(Table_13[[#This Row],[Country]],[2]Sheet2!$C$4:$E$222,2,FALSE)</f>
        <v>43894</v>
      </c>
      <c r="P116" s="16"/>
      <c r="Q116" s="16"/>
    </row>
    <row r="117" spans="2:17" x14ac:dyDescent="0.3">
      <c r="B117" s="1" t="s">
        <v>68</v>
      </c>
      <c r="C117" s="3">
        <f>VLOOKUP(Table_13[[#This Row],[Country]],'Worldometer 1-23'!$B$3:$C$238,2,FALSE)</f>
        <v>174850</v>
      </c>
      <c r="D117" s="3">
        <f>VLOOKUP(Table_13[[#This Row],[Country]],'Worldometer 1-23'!$B$3:$D$238,3,FALSE)</f>
        <v>1036</v>
      </c>
      <c r="E117" s="3">
        <f>VLOOKUP(Table_13[[#This Row],[Country]],'Worldometer 1-23'!B115:E350,4,FALSE)</f>
        <v>2591</v>
      </c>
      <c r="F117" s="3">
        <f>VLOOKUP(Table_13[[#This Row],[Country]],'Worldometer 1-23'!B115:F350,5,FALSE)</f>
        <v>37</v>
      </c>
      <c r="G117">
        <f>VLOOKUP(Table_13[[#This Row],[Country]],'Worldometer 1-23'!B115:J350,9,FALSE)</f>
        <v>64742</v>
      </c>
      <c r="H117">
        <f>VLOOKUP(Table_13[[#This Row],[Country]],'Worldometer 1-23'!B115:K350,10,FALSE)</f>
        <v>959</v>
      </c>
      <c r="I117" s="6">
        <f>VLOOKUP(Table_13[[#This Row],[Country]],[1]Sheet1!$A$4:$N$201,3,FALSE)</f>
        <v>0.86899999999999999</v>
      </c>
      <c r="J117" s="8">
        <f>VLOOKUP(Table_13[[#This Row],[Country]],[1]Sheet1!$A$4:$N$201,2,FALSE)</f>
        <v>19795.215752154301</v>
      </c>
      <c r="K117" s="11">
        <f>VLOOKUP(Table_13[[#This Row],[Country]],[1]Sheet1!$A$4:$N$201,4,FALSE)</f>
        <v>42.78</v>
      </c>
      <c r="L117" s="11">
        <f>VLOOKUP(Table_13[[#This Row],[Country]],[1]Sheet1!$A$4:$N$201,5,FALSE)</f>
        <v>75</v>
      </c>
      <c r="M117" s="11">
        <f>VLOOKUP(Table_13[[#This Row],[Country]],[1]Sheet1!$A$4:$N$201,6,FALSE)</f>
        <v>115</v>
      </c>
      <c r="N117" s="14">
        <f>VLOOKUP(Table_13[[#This Row],[Country]],[1]Sheet1!$A$4:$N$201,14,FALSE)</f>
        <v>7</v>
      </c>
      <c r="O117" s="18">
        <f>VLOOKUP(Table_13[[#This Row],[Country]],[2]Sheet2!$C$4:$E$222,2,FALSE)</f>
        <v>43889</v>
      </c>
      <c r="P117" s="16"/>
      <c r="Q117" s="16"/>
    </row>
    <row r="118" spans="2:17" x14ac:dyDescent="0.3">
      <c r="B118" s="1" t="s">
        <v>36</v>
      </c>
      <c r="C118" s="3">
        <f>VLOOKUP(Table_13[[#This Row],[Country]],'Worldometer 1-23'!$B$3:$C$238,2,FALSE)</f>
        <v>49438</v>
      </c>
      <c r="D118" s="3">
        <f>VLOOKUP(Table_13[[#This Row],[Country]],'Worldometer 1-23'!$B$3:$D$238,3,FALSE)</f>
        <v>119</v>
      </c>
      <c r="E118" s="3">
        <f>VLOOKUP(Table_13[[#This Row],[Country]],'Worldometer 1-23'!B116:E351,4,FALSE)</f>
        <v>562</v>
      </c>
      <c r="F118" s="3">
        <f>VLOOKUP(Table_13[[#This Row],[Country]],'Worldometer 1-23'!B116:F351,5,FALSE)</f>
        <v>0</v>
      </c>
      <c r="G118">
        <f>VLOOKUP(Table_13[[#This Row],[Country]],'Worldometer 1-23'!B116:J351,9,FALSE)</f>
        <v>78267</v>
      </c>
      <c r="H118">
        <f>VLOOKUP(Table_13[[#This Row],[Country]],'Worldometer 1-23'!B116:K351,10,FALSE)</f>
        <v>890</v>
      </c>
      <c r="I118" s="6">
        <f>VLOOKUP(Table_13[[#This Row],[Country]],[1]Sheet1!$A$4:$N$201,3,FALSE)</f>
        <v>0.90900000000000003</v>
      </c>
      <c r="J118" s="9">
        <f>VLOOKUP(Table_13[[#This Row],[Country]],[1]Sheet1!$A$4:$N$201,2,FALSE)</f>
        <v>115480.86757021501</v>
      </c>
      <c r="K118" s="12">
        <f>VLOOKUP(Table_13[[#This Row],[Country]],[1]Sheet1!$A$4:$N$201,4,FALSE)</f>
        <v>237.39</v>
      </c>
      <c r="L118" s="12">
        <f>VLOOKUP(Table_13[[#This Row],[Country]],[1]Sheet1!$A$4:$N$201,5,FALSE)</f>
        <v>88.100000000000009</v>
      </c>
      <c r="M118" s="11">
        <f>VLOOKUP(Table_13[[#This Row],[Country]],[1]Sheet1!$A$4:$N$201,6,FALSE)</f>
        <v>0</v>
      </c>
      <c r="N118" s="14">
        <f>VLOOKUP(Table_13[[#This Row],[Country]],[1]Sheet1!$A$4:$N$201,14,FALSE)</f>
        <v>6.1</v>
      </c>
      <c r="O118" s="18">
        <f>VLOOKUP(Table_13[[#This Row],[Country]],[2]Sheet2!$C$4:$E$222,2,FALSE)</f>
        <v>43892</v>
      </c>
      <c r="P118" s="16"/>
      <c r="Q118" s="16"/>
    </row>
    <row r="119" spans="2:17" x14ac:dyDescent="0.3">
      <c r="B119" s="1" t="s">
        <v>138</v>
      </c>
      <c r="C119" s="3">
        <f>VLOOKUP(Table_13[[#This Row],[Country]],'Worldometer 1-23'!$B$3:$C$238,2,FALSE)</f>
        <v>47</v>
      </c>
      <c r="D119" s="3">
        <f>VLOOKUP(Table_13[[#This Row],[Country]],'Worldometer 1-23'!$B$3:$D$238,3,FALSE)</f>
        <v>1</v>
      </c>
      <c r="E119" s="3">
        <f>VLOOKUP(Table_13[[#This Row],[Country]],'Worldometer 1-23'!B117:E352,4,FALSE)</f>
        <v>0</v>
      </c>
      <c r="F119" s="3">
        <f>VLOOKUP(Table_13[[#This Row],[Country]],'Worldometer 1-23'!B117:F352,5,FALSE)</f>
        <v>0</v>
      </c>
      <c r="G119">
        <f>VLOOKUP(Table_13[[#This Row],[Country]],'Worldometer 1-23'!B117:J352,9,FALSE)</f>
        <v>72</v>
      </c>
      <c r="H119">
        <f>VLOOKUP(Table_13[[#This Row],[Country]],'Worldometer 1-23'!B117:K352,10,FALSE)</f>
        <v>0</v>
      </c>
      <c r="I119" s="6">
        <f>VLOOKUP(Table_13[[#This Row],[Country]],[1]Sheet1!$A$4:$N$201,3,FALSE)</f>
        <v>0.91400000000000003</v>
      </c>
      <c r="J119" s="8">
        <f>VLOOKUP(Table_13[[#This Row],[Country]],[1]Sheet1!$A$4:$N$201,2,FALSE)</f>
        <v>84096.705445575906</v>
      </c>
      <c r="K119" s="11">
        <f>VLOOKUP(Table_13[[#This Row],[Country]],[1]Sheet1!$A$4:$N$201,4,FALSE)</f>
        <v>21158.05</v>
      </c>
      <c r="L119" s="11">
        <f>VLOOKUP(Table_13[[#This Row],[Country]],[1]Sheet1!$A$4:$N$201,5,FALSE)</f>
        <v>0</v>
      </c>
      <c r="M119" s="11">
        <f>VLOOKUP(Table_13[[#This Row],[Country]],[1]Sheet1!$A$4:$N$201,6,FALSE)</f>
        <v>0</v>
      </c>
      <c r="N119" s="14">
        <f>VLOOKUP(Table_13[[#This Row],[Country]],[1]Sheet1!$A$4:$N$201,14,FALSE)</f>
        <v>2</v>
      </c>
      <c r="O119" s="18" t="e">
        <f>VLOOKUP(Table_13[[#This Row],[Country]],[2]Sheet2!$C$4:$E$222,2,FALSE)</f>
        <v>#N/A</v>
      </c>
      <c r="P119" s="16"/>
      <c r="Q119" s="16"/>
    </row>
    <row r="120" spans="2:17" x14ac:dyDescent="0.3">
      <c r="B120" s="1" t="s">
        <v>130</v>
      </c>
      <c r="C120" s="3">
        <f>VLOOKUP(Table_13[[#This Row],[Country]],'Worldometer 1-23'!$B$3:$C$238,2,FALSE)</f>
        <v>18301</v>
      </c>
      <c r="D120" s="3">
        <f>VLOOKUP(Table_13[[#This Row],[Country]],'Worldometer 1-23'!$B$3:$D$238,3,FALSE)</f>
        <v>0</v>
      </c>
      <c r="E120" s="3">
        <f>VLOOKUP(Table_13[[#This Row],[Country]],'Worldometer 1-23'!B118:E353,4,FALSE)</f>
        <v>273</v>
      </c>
      <c r="F120" s="3">
        <f>VLOOKUP(Table_13[[#This Row],[Country]],'Worldometer 1-23'!B118:F353,5,FALSE)</f>
        <v>0</v>
      </c>
      <c r="G120">
        <f>VLOOKUP(Table_13[[#This Row],[Country]],'Worldometer 1-23'!B118:J353,9,FALSE)</f>
        <v>652</v>
      </c>
      <c r="H120">
        <f>VLOOKUP(Table_13[[#This Row],[Country]],'Worldometer 1-23'!B118:K353,10,FALSE)</f>
        <v>10</v>
      </c>
      <c r="I120" s="6">
        <f>VLOOKUP(Table_13[[#This Row],[Country]],[1]Sheet1!$A$4:$N$201,3,FALSE)</f>
        <v>0.52100000000000002</v>
      </c>
      <c r="J120" s="9">
        <f>VLOOKUP(Table_13[[#This Row],[Country]],[1]Sheet1!$A$4:$N$201,2,FALSE)</f>
        <v>522.98951092679795</v>
      </c>
      <c r="K120" s="12">
        <f>VLOOKUP(Table_13[[#This Row],[Country]],[1]Sheet1!$A$4:$N$201,4,FALSE)</f>
        <v>43.75</v>
      </c>
      <c r="L120" s="12">
        <f>VLOOKUP(Table_13[[#This Row],[Country]],[1]Sheet1!$A$4:$N$201,5,FALSE)</f>
        <v>56.4</v>
      </c>
      <c r="M120" s="11">
        <f>VLOOKUP(Table_13[[#This Row],[Country]],[1]Sheet1!$A$4:$N$201,6,FALSE)</f>
        <v>0</v>
      </c>
      <c r="N120" s="14">
        <f>VLOOKUP(Table_13[[#This Row],[Country]],[1]Sheet1!$A$4:$N$201,14,FALSE)</f>
        <v>2.1</v>
      </c>
      <c r="O120" s="18">
        <f>VLOOKUP(Table_13[[#This Row],[Country]],[2]Sheet2!$C$4:$E$222,2,FALSE)</f>
        <v>43912</v>
      </c>
      <c r="P120" s="16"/>
      <c r="Q120" s="16"/>
    </row>
    <row r="121" spans="2:17" x14ac:dyDescent="0.3">
      <c r="B121" s="1" t="s">
        <v>216</v>
      </c>
      <c r="C121" s="3">
        <f>VLOOKUP(Table_13[[#This Row],[Country]],'Worldometer 1-23'!$B$3:$C$238,2,FALSE)</f>
        <v>17365</v>
      </c>
      <c r="D121" s="3">
        <f>VLOOKUP(Table_13[[#This Row],[Country]],'Worldometer 1-23'!$B$3:$D$238,3,FALSE)</f>
        <v>1316</v>
      </c>
      <c r="E121" s="3">
        <f>VLOOKUP(Table_13[[#This Row],[Country]],'Worldometer 1-23'!B119:E354,4,FALSE)</f>
        <v>445</v>
      </c>
      <c r="F121" s="3">
        <f>VLOOKUP(Table_13[[#This Row],[Country]],'Worldometer 1-23'!B119:F354,5,FALSE)</f>
        <v>31</v>
      </c>
      <c r="G121">
        <f>VLOOKUP(Table_13[[#This Row],[Country]],'Worldometer 1-23'!B119:J354,9,FALSE)</f>
        <v>895</v>
      </c>
      <c r="H121">
        <f>VLOOKUP(Table_13[[#This Row],[Country]],'Worldometer 1-23'!B119:K354,10,FALSE)</f>
        <v>23</v>
      </c>
      <c r="I121" s="6">
        <f>VLOOKUP(Table_13[[#This Row],[Country]],[1]Sheet1!$A$4:$N$201,3,FALSE)</f>
        <v>0.48499999999999999</v>
      </c>
      <c r="J121" s="8">
        <f>VLOOKUP(Table_13[[#This Row],[Country]],[1]Sheet1!$A$4:$N$201,2,FALSE)</f>
        <v>434.77249401426502</v>
      </c>
      <c r="K121" s="11">
        <f>VLOOKUP(Table_13[[#This Row],[Country]],[1]Sheet1!$A$4:$N$201,4,FALSE)</f>
        <v>148.24</v>
      </c>
      <c r="L121" s="11">
        <f>VLOOKUP(Table_13[[#This Row],[Country]],[1]Sheet1!$A$4:$N$201,5,FALSE)</f>
        <v>55</v>
      </c>
      <c r="M121" s="11">
        <f>VLOOKUP(Table_13[[#This Row],[Country]],[1]Sheet1!$A$4:$N$201,6,FALSE)</f>
        <v>0</v>
      </c>
      <c r="N121" s="14">
        <f>VLOOKUP(Table_13[[#This Row],[Country]],[1]Sheet1!$A$4:$N$201,14,FALSE)</f>
        <v>20.399999999999999</v>
      </c>
      <c r="O121" s="18">
        <f>VLOOKUP(Table_13[[#This Row],[Country]],[2]Sheet2!$C$4:$E$222,2,FALSE)</f>
        <v>43924</v>
      </c>
      <c r="P121" s="16"/>
      <c r="Q121" s="16"/>
    </row>
    <row r="122" spans="2:17" x14ac:dyDescent="0.3">
      <c r="B122" s="1" t="s">
        <v>30</v>
      </c>
      <c r="C122" s="3">
        <f>VLOOKUP(Table_13[[#This Row],[Country]],'Worldometer 1-23'!$B$3:$C$238,2,FALSE)</f>
        <v>176180</v>
      </c>
      <c r="D122" s="3">
        <f>VLOOKUP(Table_13[[#This Row],[Country]],'Worldometer 1-23'!$B$3:$D$238,3,FALSE)</f>
        <v>3631</v>
      </c>
      <c r="E122" s="3">
        <f>VLOOKUP(Table_13[[#This Row],[Country]],'Worldometer 1-23'!B120:E355,4,FALSE)</f>
        <v>660</v>
      </c>
      <c r="F122" s="3">
        <f>VLOOKUP(Table_13[[#This Row],[Country]],'Worldometer 1-23'!B120:F355,5,FALSE)</f>
        <v>18</v>
      </c>
      <c r="G122">
        <f>VLOOKUP(Table_13[[#This Row],[Country]],'Worldometer 1-23'!B120:J355,9,FALSE)</f>
        <v>5405</v>
      </c>
      <c r="H122">
        <f>VLOOKUP(Table_13[[#This Row],[Country]],'Worldometer 1-23'!B120:K355,10,FALSE)</f>
        <v>20</v>
      </c>
      <c r="I122" s="6">
        <f>VLOOKUP(Table_13[[#This Row],[Country]],[1]Sheet1!$A$4:$N$201,3,FALSE)</f>
        <v>0.80400000000000005</v>
      </c>
      <c r="J122" s="9">
        <f>VLOOKUP(Table_13[[#This Row],[Country]],[1]Sheet1!$A$4:$N$201,2,FALSE)</f>
        <v>11414.2936538307</v>
      </c>
      <c r="K122" s="12">
        <f>VLOOKUP(Table_13[[#This Row],[Country]],[1]Sheet1!$A$4:$N$201,4,FALSE)</f>
        <v>99</v>
      </c>
      <c r="L122" s="12">
        <f>VLOOKUP(Table_13[[#This Row],[Country]],[1]Sheet1!$A$4:$N$201,5,FALSE)</f>
        <v>71.599999999999994</v>
      </c>
      <c r="M122" s="11">
        <f>VLOOKUP(Table_13[[#This Row],[Country]],[1]Sheet1!$A$4:$N$201,6,FALSE)</f>
        <v>83</v>
      </c>
      <c r="N122" s="14">
        <f>VLOOKUP(Table_13[[#This Row],[Country]],[1]Sheet1!$A$4:$N$201,14,FALSE)</f>
        <v>3.4</v>
      </c>
      <c r="O122" s="18">
        <f>VLOOKUP(Table_13[[#This Row],[Country]],[2]Sheet2!$C$4:$E$222,2,FALSE)</f>
        <v>43856</v>
      </c>
      <c r="P122" s="16"/>
      <c r="Q122" s="16"/>
    </row>
    <row r="123" spans="2:17" x14ac:dyDescent="0.3">
      <c r="B123" s="1" t="s">
        <v>155</v>
      </c>
      <c r="C123" s="3">
        <f>VLOOKUP(Table_13[[#This Row],[Country]],'Worldometer 1-23'!$B$3:$C$238,2,FALSE)</f>
        <v>14830</v>
      </c>
      <c r="D123" s="3">
        <f>VLOOKUP(Table_13[[#This Row],[Country]],'Worldometer 1-23'!$B$3:$D$238,3,FALSE)</f>
        <v>65</v>
      </c>
      <c r="E123" s="3">
        <f>VLOOKUP(Table_13[[#This Row],[Country]],'Worldometer 1-23'!B121:E356,4,FALSE)</f>
        <v>50</v>
      </c>
      <c r="F123" s="3">
        <f>VLOOKUP(Table_13[[#This Row],[Country]],'Worldometer 1-23'!B121:F356,5,FALSE)</f>
        <v>0</v>
      </c>
      <c r="G123">
        <f>VLOOKUP(Table_13[[#This Row],[Country]],'Worldometer 1-23'!B121:J356,9,FALSE)</f>
        <v>27169</v>
      </c>
      <c r="H123">
        <f>VLOOKUP(Table_13[[#This Row],[Country]],'Worldometer 1-23'!B121:K356,10,FALSE)</f>
        <v>92</v>
      </c>
      <c r="I123" s="6">
        <f>VLOOKUP(Table_13[[#This Row],[Country]],[1]Sheet1!$A$4:$N$201,3,FALSE)</f>
        <v>0.71899999999999997</v>
      </c>
      <c r="J123" s="8">
        <f>VLOOKUP(Table_13[[#This Row],[Country]],[1]Sheet1!$A$4:$N$201,2,FALSE)</f>
        <v>10626.4844404173</v>
      </c>
      <c r="K123" s="11">
        <f>VLOOKUP(Table_13[[#This Row],[Country]],[1]Sheet1!$A$4:$N$201,4,FALSE)</f>
        <v>1257.6300000000001</v>
      </c>
      <c r="L123" s="11">
        <f>VLOOKUP(Table_13[[#This Row],[Country]],[1]Sheet1!$A$4:$N$201,5,FALSE)</f>
        <v>0</v>
      </c>
      <c r="M123" s="11">
        <f>VLOOKUP(Table_13[[#This Row],[Country]],[1]Sheet1!$A$4:$N$201,6,FALSE)</f>
        <v>0</v>
      </c>
      <c r="N123" s="14">
        <f>VLOOKUP(Table_13[[#This Row],[Country]],[1]Sheet1!$A$4:$N$201,14,FALSE)</f>
        <v>2.9</v>
      </c>
      <c r="O123" s="18">
        <f>VLOOKUP(Table_13[[#This Row],[Country]],[2]Sheet2!$C$4:$E$222,2,FALSE)</f>
        <v>43898</v>
      </c>
      <c r="P123" s="16"/>
      <c r="Q123" s="16"/>
    </row>
    <row r="124" spans="2:17" x14ac:dyDescent="0.3">
      <c r="B124" s="1" t="s">
        <v>146</v>
      </c>
      <c r="C124" s="3">
        <f>VLOOKUP(Table_13[[#This Row],[Country]],'Worldometer 1-23'!$B$3:$C$238,2,FALSE)</f>
        <v>7937</v>
      </c>
      <c r="D124" s="3">
        <f>VLOOKUP(Table_13[[#This Row],[Country]],'Worldometer 1-23'!$B$3:$D$238,3,FALSE)</f>
        <v>26</v>
      </c>
      <c r="E124" s="3">
        <f>VLOOKUP(Table_13[[#This Row],[Country]],'Worldometer 1-23'!B122:E357,4,FALSE)</f>
        <v>321</v>
      </c>
      <c r="F124" s="3">
        <f>VLOOKUP(Table_13[[#This Row],[Country]],'Worldometer 1-23'!B122:F357,5,FALSE)</f>
        <v>1</v>
      </c>
      <c r="G124">
        <f>VLOOKUP(Table_13[[#This Row],[Country]],'Worldometer 1-23'!B122:J357,9,FALSE)</f>
        <v>386</v>
      </c>
      <c r="H124">
        <f>VLOOKUP(Table_13[[#This Row],[Country]],'Worldometer 1-23'!B122:K357,10,FALSE)</f>
        <v>16</v>
      </c>
      <c r="I124" s="6">
        <f>VLOOKUP(Table_13[[#This Row],[Country]],[1]Sheet1!$A$4:$N$201,3,FALSE)</f>
        <v>0.42699999999999999</v>
      </c>
      <c r="J124" s="9">
        <f>VLOOKUP(Table_13[[#This Row],[Country]],[1]Sheet1!$A$4:$N$201,2,FALSE)</f>
        <v>886.79427127170504</v>
      </c>
      <c r="K124" s="12">
        <f>VLOOKUP(Table_13[[#This Row],[Country]],[1]Sheet1!$A$4:$N$201,4,FALSE)</f>
        <v>15.3</v>
      </c>
      <c r="L124" s="12">
        <f>VLOOKUP(Table_13[[#This Row],[Country]],[1]Sheet1!$A$4:$N$201,5,FALSE)</f>
        <v>49.2</v>
      </c>
      <c r="M124" s="11">
        <f>VLOOKUP(Table_13[[#This Row],[Country]],[1]Sheet1!$A$4:$N$201,6,FALSE)</f>
        <v>0</v>
      </c>
      <c r="N124" s="14">
        <f>VLOOKUP(Table_13[[#This Row],[Country]],[1]Sheet1!$A$4:$N$201,14,FALSE)</f>
        <v>8.1</v>
      </c>
      <c r="O124" s="18">
        <f>VLOOKUP(Table_13[[#This Row],[Country]],[2]Sheet2!$C$4:$E$222,2,FALSE)</f>
        <v>43916</v>
      </c>
      <c r="P124" s="16"/>
      <c r="Q124" s="16"/>
    </row>
    <row r="125" spans="2:17" x14ac:dyDescent="0.3">
      <c r="B125" s="1" t="s">
        <v>101</v>
      </c>
      <c r="C125" s="3">
        <f>VLOOKUP(Table_13[[#This Row],[Country]],'Worldometer 1-23'!$B$3:$C$238,2,FALSE)</f>
        <v>16423</v>
      </c>
      <c r="D125" s="3">
        <f>VLOOKUP(Table_13[[#This Row],[Country]],'Worldometer 1-23'!$B$3:$D$238,3,FALSE)</f>
        <v>143</v>
      </c>
      <c r="E125" s="3">
        <f>VLOOKUP(Table_13[[#This Row],[Country]],'Worldometer 1-23'!B123:E358,4,FALSE)</f>
        <v>248</v>
      </c>
      <c r="F125" s="3">
        <f>VLOOKUP(Table_13[[#This Row],[Country]],'Worldometer 1-23'!B123:F358,5,FALSE)</f>
        <v>3</v>
      </c>
      <c r="G125">
        <f>VLOOKUP(Table_13[[#This Row],[Country]],'Worldometer 1-23'!B123:J358,9,FALSE)</f>
        <v>37139</v>
      </c>
      <c r="H125">
        <f>VLOOKUP(Table_13[[#This Row],[Country]],'Worldometer 1-23'!B123:K358,10,FALSE)</f>
        <v>561</v>
      </c>
      <c r="I125" s="6">
        <f>VLOOKUP(Table_13[[#This Row],[Country]],[1]Sheet1!$A$4:$N$201,3,FALSE)</f>
        <v>0.88500000000000001</v>
      </c>
      <c r="J125" s="8">
        <f>VLOOKUP(Table_13[[#This Row],[Country]],[1]Sheet1!$A$4:$N$201,2,FALSE)</f>
        <v>33752.370516335199</v>
      </c>
      <c r="K125" s="11">
        <f>VLOOKUP(Table_13[[#This Row],[Country]],[1]Sheet1!$A$4:$N$201,4,FALSE)</f>
        <v>1633.54</v>
      </c>
      <c r="L125" s="11">
        <f>VLOOKUP(Table_13[[#This Row],[Country]],[1]Sheet1!$A$4:$N$201,5,FALSE)</f>
        <v>79.5</v>
      </c>
      <c r="M125" s="11">
        <f>VLOOKUP(Table_13[[#This Row],[Country]],[1]Sheet1!$A$4:$N$201,6,FALSE)</f>
        <v>0</v>
      </c>
      <c r="N125" s="14">
        <f>VLOOKUP(Table_13[[#This Row],[Country]],[1]Sheet1!$A$4:$N$201,14,FALSE)</f>
        <v>4.4000000000000004</v>
      </c>
      <c r="O125" s="18">
        <f>VLOOKUP(Table_13[[#This Row],[Country]],[2]Sheet2!$C$4:$E$222,2,FALSE)</f>
        <v>43898</v>
      </c>
      <c r="P125" s="16"/>
      <c r="Q125" s="16"/>
    </row>
    <row r="126" spans="2:17" hidden="1" x14ac:dyDescent="0.3">
      <c r="B126" s="1" t="s">
        <v>111</v>
      </c>
      <c r="C126" s="3">
        <f>VLOOKUP(Table_13[[#This Row],[Country]],'Worldometer 1-23'!$B$3:$C$238,2,FALSE)</f>
        <v>6327</v>
      </c>
      <c r="D126" s="3">
        <f>VLOOKUP(Table_13[[#This Row],[Country]],'Worldometer 1-23'!$B$3:$D$238,3,FALSE)</f>
        <v>0</v>
      </c>
      <c r="E126" s="3">
        <f>VLOOKUP(Table_13[[#This Row],[Country]],'Worldometer 1-23'!B124:E359,4,FALSE)</f>
        <v>44</v>
      </c>
      <c r="F126" s="3">
        <f>VLOOKUP(Table_13[[#This Row],[Country]],'Worldometer 1-23'!B124:F359,5,FALSE)</f>
        <v>0</v>
      </c>
      <c r="G126">
        <v>368</v>
      </c>
      <c r="H126">
        <v>8</v>
      </c>
      <c r="I126" s="6" t="e">
        <f>VLOOKUP(Table_13[[#This Row],[Country]],[1]Sheet1!$A$4:$N$201,3,FALSE)</f>
        <v>#N/A</v>
      </c>
      <c r="J126" s="9" t="e">
        <f>VLOOKUP(Table_13[[#This Row],[Country]],[1]Sheet1!$A$4:$N$201,2,FALSE)</f>
        <v>#N/A</v>
      </c>
      <c r="K126" s="12" t="e">
        <f>VLOOKUP(Table_13[[#This Row],[Country]],[1]Sheet1!$A$4:$N$201,4,FALSE)</f>
        <v>#N/A</v>
      </c>
      <c r="L126" s="12" t="e">
        <f>VLOOKUP(Table_13[[#This Row],[Country]],[1]Sheet1!$A$4:$N$201,5,FALSE)</f>
        <v>#N/A</v>
      </c>
      <c r="M126" s="11" t="e">
        <f>VLOOKUP(Table_13[[#This Row],[Country]],[1]Sheet1!$A$4:$N$201,6,FALSE)</f>
        <v>#N/A</v>
      </c>
      <c r="N126" s="14" t="e">
        <f>VLOOKUP(Table_13[[#This Row],[Country]],[1]Sheet1!$A$4:$N$201,14,FALSE)</f>
        <v>#N/A</v>
      </c>
      <c r="O126" s="18">
        <f>VLOOKUP(Table_13[[#This Row],[Country]],[2]Sheet2!$C$4:$E$222,2,FALSE)</f>
        <v>43898</v>
      </c>
      <c r="P126" s="16"/>
      <c r="Q126" s="16"/>
    </row>
    <row r="127" spans="2:17" x14ac:dyDescent="0.3">
      <c r="B127" s="1" t="s">
        <v>187</v>
      </c>
      <c r="C127" s="3">
        <f>VLOOKUP(Table_13[[#This Row],[Country]],'Worldometer 1-23'!$B$3:$C$238,2,FALSE)</f>
        <v>16322</v>
      </c>
      <c r="D127" s="3">
        <f>VLOOKUP(Table_13[[#This Row],[Country]],'Worldometer 1-23'!$B$3:$D$238,3,FALSE)</f>
        <v>56</v>
      </c>
      <c r="E127" s="3">
        <f>VLOOKUP(Table_13[[#This Row],[Country]],'Worldometer 1-23'!B125:E360,4,FALSE)</f>
        <v>413</v>
      </c>
      <c r="F127" s="3">
        <f>VLOOKUP(Table_13[[#This Row],[Country]],'Worldometer 1-23'!B125:F360,5,FALSE)</f>
        <v>3</v>
      </c>
      <c r="G127">
        <f>VLOOKUP(Table_13[[#This Row],[Country]],'Worldometer 1-23'!B125:J360,9,FALSE)</f>
        <v>3460</v>
      </c>
      <c r="H127">
        <f>VLOOKUP(Table_13[[#This Row],[Country]],'Worldometer 1-23'!B125:K360,10,FALSE)</f>
        <v>88</v>
      </c>
      <c r="I127" s="6">
        <f>VLOOKUP(Table_13[[#This Row],[Country]],[1]Sheet1!$A$4:$N$201,3,FALSE)</f>
        <v>0.52700000000000002</v>
      </c>
      <c r="J127" s="8">
        <f>VLOOKUP(Table_13[[#This Row],[Country]],[1]Sheet1!$A$4:$N$201,2,FALSE)</f>
        <v>1677.91772830989</v>
      </c>
      <c r="K127" s="11">
        <f>VLOOKUP(Table_13[[#This Row],[Country]],[1]Sheet1!$A$4:$N$201,4,FALSE)</f>
        <v>3.87</v>
      </c>
      <c r="L127" s="11">
        <f>VLOOKUP(Table_13[[#This Row],[Country]],[1]Sheet1!$A$4:$N$201,5,FALSE)</f>
        <v>39.200000000000003</v>
      </c>
      <c r="M127" s="11">
        <f>VLOOKUP(Table_13[[#This Row],[Country]],[1]Sheet1!$A$4:$N$201,6,FALSE)</f>
        <v>0</v>
      </c>
      <c r="N127" s="14">
        <f>VLOOKUP(Table_13[[#This Row],[Country]],[1]Sheet1!$A$4:$N$201,14,FALSE)</f>
        <v>11.7</v>
      </c>
      <c r="O127" s="18">
        <f>VLOOKUP(Table_13[[#This Row],[Country]],[2]Sheet2!$C$4:$E$222,2,FALSE)</f>
        <v>43905</v>
      </c>
      <c r="P127" s="16"/>
      <c r="Q127" s="16"/>
    </row>
    <row r="128" spans="2:17" x14ac:dyDescent="0.3">
      <c r="B128" s="1" t="s">
        <v>108</v>
      </c>
      <c r="C128" s="3">
        <f>VLOOKUP(Table_13[[#This Row],[Country]],'Worldometer 1-23'!$B$3:$C$238,2,FALSE)</f>
        <v>556</v>
      </c>
      <c r="D128" s="3">
        <f>VLOOKUP(Table_13[[#This Row],[Country]],'Worldometer 1-23'!$B$3:$D$238,3,FALSE)</f>
        <v>0</v>
      </c>
      <c r="E128" s="3">
        <f>VLOOKUP(Table_13[[#This Row],[Country]],'Worldometer 1-23'!B126:E361,4,FALSE)</f>
        <v>10</v>
      </c>
      <c r="F128" s="3">
        <f>VLOOKUP(Table_13[[#This Row],[Country]],'Worldometer 1-23'!B126:F361,5,FALSE)</f>
        <v>0</v>
      </c>
      <c r="G128">
        <f>VLOOKUP(Table_13[[#This Row],[Country]],'Worldometer 1-23'!B126:J361,9,FALSE)</f>
        <v>437</v>
      </c>
      <c r="H128">
        <f>VLOOKUP(Table_13[[#This Row],[Country]],'Worldometer 1-23'!B126:K361,10,FALSE)</f>
        <v>8</v>
      </c>
      <c r="I128" s="6">
        <f>VLOOKUP(Table_13[[#This Row],[Country]],[1]Sheet1!$A$4:$N$201,3,FALSE)</f>
        <v>0.79600000000000004</v>
      </c>
      <c r="J128" s="9">
        <f>VLOOKUP(Table_13[[#This Row],[Country]],[1]Sheet1!$A$4:$N$201,2,FALSE)</f>
        <v>11168.618800149799</v>
      </c>
      <c r="K128" s="12">
        <f>VLOOKUP(Table_13[[#This Row],[Country]],[1]Sheet1!$A$4:$N$201,4,FALSE)</f>
        <v>620.38</v>
      </c>
      <c r="L128" s="12">
        <f>VLOOKUP(Table_13[[#This Row],[Country]],[1]Sheet1!$A$4:$N$201,5,FALSE)</f>
        <v>82.2</v>
      </c>
      <c r="M128" s="11">
        <f>VLOOKUP(Table_13[[#This Row],[Country]],[1]Sheet1!$A$4:$N$201,6,FALSE)</f>
        <v>0</v>
      </c>
      <c r="N128" s="14">
        <f>VLOOKUP(Table_13[[#This Row],[Country]],[1]Sheet1!$A$4:$N$201,14,FALSE)</f>
        <v>6.9</v>
      </c>
      <c r="O128" s="18">
        <f>VLOOKUP(Table_13[[#This Row],[Country]],[2]Sheet2!$C$4:$E$222,2,FALSE)</f>
        <v>43909</v>
      </c>
      <c r="P128" s="16"/>
      <c r="Q128" s="16"/>
    </row>
    <row r="129" spans="2:17" hidden="1" x14ac:dyDescent="0.3">
      <c r="B129" s="1" t="s">
        <v>121</v>
      </c>
      <c r="C129" s="3">
        <f>VLOOKUP(Table_13[[#This Row],[Country]],'Worldometer 1-23'!$B$3:$C$238,2,FALSE)</f>
        <v>7250</v>
      </c>
      <c r="D129" s="3">
        <f>VLOOKUP(Table_13[[#This Row],[Country]],'Worldometer 1-23'!$B$3:$D$238,3,FALSE)</f>
        <v>92</v>
      </c>
      <c r="E129" s="3">
        <f>VLOOKUP(Table_13[[#This Row],[Country]],'Worldometer 1-23'!B127:E362,4,FALSE)</f>
        <v>58</v>
      </c>
      <c r="F129" s="3">
        <f>VLOOKUP(Table_13[[#This Row],[Country]],'Worldometer 1-23'!B127:F362,5,FALSE)</f>
        <v>0</v>
      </c>
      <c r="G129">
        <v>425</v>
      </c>
      <c r="H129">
        <v>4</v>
      </c>
      <c r="I129" s="6" t="e">
        <f>VLOOKUP(Table_13[[#This Row],[Country]],[1]Sheet1!$A$4:$N$201,3,FALSE)</f>
        <v>#N/A</v>
      </c>
      <c r="J129" s="8" t="e">
        <f>VLOOKUP(Table_13[[#This Row],[Country]],[1]Sheet1!$A$4:$N$201,2,FALSE)</f>
        <v>#N/A</v>
      </c>
      <c r="K129" s="11" t="e">
        <f>VLOOKUP(Table_13[[#This Row],[Country]],[1]Sheet1!$A$4:$N$201,4,FALSE)</f>
        <v>#N/A</v>
      </c>
      <c r="L129" s="11" t="e">
        <f>VLOOKUP(Table_13[[#This Row],[Country]],[1]Sheet1!$A$4:$N$201,5,FALSE)</f>
        <v>#N/A</v>
      </c>
      <c r="M129" s="11" t="e">
        <f>VLOOKUP(Table_13[[#This Row],[Country]],[1]Sheet1!$A$4:$N$201,6,FALSE)</f>
        <v>#N/A</v>
      </c>
      <c r="N129" s="14" t="e">
        <f>VLOOKUP(Table_13[[#This Row],[Country]],[1]Sheet1!$A$4:$N$201,14,FALSE)</f>
        <v>#N/A</v>
      </c>
      <c r="O129" s="18">
        <f>VLOOKUP(Table_13[[#This Row],[Country]],[2]Sheet2!$C$4:$E$222,2,FALSE)</f>
        <v>43905</v>
      </c>
      <c r="P129" s="16"/>
      <c r="Q129" s="16"/>
    </row>
    <row r="130" spans="2:17" x14ac:dyDescent="0.3">
      <c r="B130" s="1" t="s">
        <v>50</v>
      </c>
      <c r="C130" s="3">
        <f>VLOOKUP(Table_13[[#This Row],[Country]],'Worldometer 1-23'!$B$3:$C$238,2,FALSE)</f>
        <v>1711283</v>
      </c>
      <c r="D130" s="3">
        <f>VLOOKUP(Table_13[[#This Row],[Country]],'Worldometer 1-23'!$B$3:$D$238,3,FALSE)</f>
        <v>22339</v>
      </c>
      <c r="E130" s="3">
        <f>VLOOKUP(Table_13[[#This Row],[Country]],'Worldometer 1-23'!B128:E363,4,FALSE)</f>
        <v>146174</v>
      </c>
      <c r="F130" s="3">
        <f>VLOOKUP(Table_13[[#This Row],[Country]],'Worldometer 1-23'!B128:F363,5,FALSE)</f>
        <v>1803</v>
      </c>
      <c r="G130">
        <f>VLOOKUP(Table_13[[#This Row],[Country]],'Worldometer 1-23'!B128:J363,9,FALSE)</f>
        <v>13195</v>
      </c>
      <c r="H130">
        <f>VLOOKUP(Table_13[[#This Row],[Country]],'Worldometer 1-23'!B128:K363,10,FALSE)</f>
        <v>1127</v>
      </c>
      <c r="I130" s="6">
        <f>VLOOKUP(Table_13[[#This Row],[Country]],[1]Sheet1!$A$4:$N$201,3,FALSE)</f>
        <v>0.76700000000000002</v>
      </c>
      <c r="J130" s="9">
        <f>VLOOKUP(Table_13[[#This Row],[Country]],[1]Sheet1!$A$4:$N$201,2,FALSE)</f>
        <v>9848.6043530112802</v>
      </c>
      <c r="K130" s="12">
        <f>VLOOKUP(Table_13[[#This Row],[Country]],[1]Sheet1!$A$4:$N$201,4,FALSE)</f>
        <v>64.349999999999994</v>
      </c>
      <c r="L130" s="12">
        <f>VLOOKUP(Table_13[[#This Row],[Country]],[1]Sheet1!$A$4:$N$201,5,FALSE)</f>
        <v>60.9</v>
      </c>
      <c r="M130" s="11">
        <f>VLOOKUP(Table_13[[#This Row],[Country]],[1]Sheet1!$A$4:$N$201,6,FALSE)</f>
        <v>70</v>
      </c>
      <c r="N130" s="14">
        <f>VLOOKUP(Table_13[[#This Row],[Country]],[1]Sheet1!$A$4:$N$201,14,FALSE)</f>
        <v>3.6</v>
      </c>
      <c r="O130" s="18">
        <f>VLOOKUP(Table_13[[#This Row],[Country]],[2]Sheet2!$C$4:$E$222,2,FALSE)</f>
        <v>43890</v>
      </c>
      <c r="P130" s="16"/>
      <c r="Q130" s="16"/>
    </row>
    <row r="131" spans="2:17" x14ac:dyDescent="0.3">
      <c r="B131" s="1" t="s">
        <v>76</v>
      </c>
      <c r="C131" s="3">
        <f>VLOOKUP(Table_13[[#This Row],[Country]],'Worldometer 1-23'!$B$3:$C$238,2,FALSE)</f>
        <v>155302</v>
      </c>
      <c r="D131" s="3">
        <f>VLOOKUP(Table_13[[#This Row],[Country]],'Worldometer 1-23'!$B$3:$D$238,3,FALSE)</f>
        <v>514</v>
      </c>
      <c r="E131" s="3">
        <f>VLOOKUP(Table_13[[#This Row],[Country]],'Worldometer 1-23'!B129:E364,4,FALSE)</f>
        <v>3332</v>
      </c>
      <c r="F131" s="3">
        <f>VLOOKUP(Table_13[[#This Row],[Country]],'Worldometer 1-23'!B129:F364,5,FALSE)</f>
        <v>17</v>
      </c>
      <c r="G131">
        <f>VLOOKUP(Table_13[[#This Row],[Country]],'Worldometer 1-23'!B129:J364,9,FALSE)</f>
        <v>38549</v>
      </c>
      <c r="H131">
        <f>VLOOKUP(Table_13[[#This Row],[Country]],'Worldometer 1-23'!B129:K364,10,FALSE)</f>
        <v>827</v>
      </c>
      <c r="I131" s="6">
        <f>VLOOKUP(Table_13[[#This Row],[Country]],[1]Sheet1!$A$4:$N$201,3,FALSE)</f>
        <v>0.71099999999999997</v>
      </c>
      <c r="J131" s="8">
        <f>VLOOKUP(Table_13[[#This Row],[Country]],[1]Sheet1!$A$4:$N$201,2,FALSE)</f>
        <v>2956.8832437587298</v>
      </c>
      <c r="K131" s="11">
        <f>VLOOKUP(Table_13[[#This Row],[Country]],[1]Sheet1!$A$4:$N$201,4,FALSE)</f>
        <v>79.239999999999995</v>
      </c>
      <c r="L131" s="11">
        <f>VLOOKUP(Table_13[[#This Row],[Country]],[1]Sheet1!$A$4:$N$201,5,FALSE)</f>
        <v>57.5</v>
      </c>
      <c r="M131" s="11">
        <f>VLOOKUP(Table_13[[#This Row],[Country]],[1]Sheet1!$A$4:$N$201,6,FALSE)</f>
        <v>0</v>
      </c>
      <c r="N131" s="14">
        <f>VLOOKUP(Table_13[[#This Row],[Country]],[1]Sheet1!$A$4:$N$201,14,FALSE)</f>
        <v>4.0999999999999996</v>
      </c>
      <c r="O131" s="18">
        <f>VLOOKUP(Table_13[[#This Row],[Country]],[2]Sheet2!$C$4:$E$222,2,FALSE)</f>
        <v>43898</v>
      </c>
      <c r="P131" s="16"/>
      <c r="Q131" s="16"/>
    </row>
    <row r="132" spans="2:17" x14ac:dyDescent="0.3">
      <c r="B132" s="1" t="s">
        <v>131</v>
      </c>
      <c r="C132" s="3">
        <f>VLOOKUP(Table_13[[#This Row],[Country]],'Worldometer 1-23'!$B$3:$C$238,2,FALSE)</f>
        <v>1311</v>
      </c>
      <c r="D132" s="3">
        <f>VLOOKUP(Table_13[[#This Row],[Country]],'Worldometer 1-23'!$B$3:$D$238,3,FALSE)</f>
        <v>24</v>
      </c>
      <c r="E132" s="3">
        <f>VLOOKUP(Table_13[[#This Row],[Country]],'Worldometer 1-23'!B130:E365,4,FALSE)</f>
        <v>9</v>
      </c>
      <c r="F132" s="3">
        <f>VLOOKUP(Table_13[[#This Row],[Country]],'Worldometer 1-23'!B130:F365,5,FALSE)</f>
        <v>0</v>
      </c>
      <c r="G132">
        <f>VLOOKUP(Table_13[[#This Row],[Country]],'Worldometer 1-23'!B130:J365,9,FALSE)</f>
        <v>33276</v>
      </c>
      <c r="H132">
        <f>VLOOKUP(Table_13[[#This Row],[Country]],'Worldometer 1-23'!B130:K365,10,FALSE)</f>
        <v>228</v>
      </c>
      <c r="I132" s="6">
        <f>VLOOKUP(Table_13[[#This Row],[Country]],[1]Sheet1!$A$4:$N$201,3,FALSE)</f>
        <v>0</v>
      </c>
      <c r="J132" s="9">
        <f>VLOOKUP(Table_13[[#This Row],[Country]],[1]Sheet1!$A$4:$N$201,2,FALSE)</f>
        <v>190532.46995215199</v>
      </c>
      <c r="K132" s="12">
        <f>VLOOKUP(Table_13[[#This Row],[Country]],[1]Sheet1!$A$4:$N$201,4,FALSE)</f>
        <v>18960.400000000001</v>
      </c>
      <c r="L132" s="12">
        <f>VLOOKUP(Table_13[[#This Row],[Country]],[1]Sheet1!$A$4:$N$201,5,FALSE)</f>
        <v>0</v>
      </c>
      <c r="M132" s="11">
        <f>VLOOKUP(Table_13[[#This Row],[Country]],[1]Sheet1!$A$4:$N$201,6,FALSE)</f>
        <v>0</v>
      </c>
      <c r="N132" s="14">
        <f>VLOOKUP(Table_13[[#This Row],[Country]],[1]Sheet1!$A$4:$N$201,14,FALSE)</f>
        <v>2</v>
      </c>
      <c r="O132" s="18" t="e">
        <f>VLOOKUP(Table_13[[#This Row],[Country]],[2]Sheet2!$C$4:$E$222,2,FALSE)</f>
        <v>#N/A</v>
      </c>
      <c r="P132" s="16"/>
      <c r="Q132" s="16"/>
    </row>
    <row r="133" spans="2:17" x14ac:dyDescent="0.3">
      <c r="B133" s="1" t="s">
        <v>163</v>
      </c>
      <c r="C133" s="3">
        <f>VLOOKUP(Table_13[[#This Row],[Country]],'Worldometer 1-23'!$B$3:$C$238,2,FALSE)</f>
        <v>1592</v>
      </c>
      <c r="D133" s="3">
        <f>VLOOKUP(Table_13[[#This Row],[Country]],'Worldometer 1-23'!$B$3:$D$238,3,FALSE)</f>
        <v>8</v>
      </c>
      <c r="E133" s="3">
        <f>VLOOKUP(Table_13[[#This Row],[Country]],'Worldometer 1-23'!B131:E366,4,FALSE)</f>
        <v>2</v>
      </c>
      <c r="F133" s="3">
        <f>VLOOKUP(Table_13[[#This Row],[Country]],'Worldometer 1-23'!B131:F366,5,FALSE)</f>
        <v>0</v>
      </c>
      <c r="G133">
        <f>VLOOKUP(Table_13[[#This Row],[Country]],'Worldometer 1-23'!B131:J366,9,FALSE)</f>
        <v>481</v>
      </c>
      <c r="H133">
        <f>VLOOKUP(Table_13[[#This Row],[Country]],'Worldometer 1-23'!B131:K366,10,FALSE)</f>
        <v>0.6</v>
      </c>
      <c r="I133" s="6">
        <f>VLOOKUP(Table_13[[#This Row],[Country]],[1]Sheet1!$A$4:$N$201,3,FALSE)</f>
        <v>0.73499999999999999</v>
      </c>
      <c r="J133" s="8">
        <f>VLOOKUP(Table_13[[#This Row],[Country]],[1]Sheet1!$A$4:$N$201,2,FALSE)</f>
        <v>4295.2350287909803</v>
      </c>
      <c r="K133" s="11">
        <f>VLOOKUP(Table_13[[#This Row],[Country]],[1]Sheet1!$A$4:$N$201,4,FALSE)</f>
        <v>2.0699999999999998</v>
      </c>
      <c r="L133" s="11">
        <f>VLOOKUP(Table_13[[#This Row],[Country]],[1]Sheet1!$A$4:$N$201,5,FALSE)</f>
        <v>65</v>
      </c>
      <c r="M133" s="11">
        <f>VLOOKUP(Table_13[[#This Row],[Country]],[1]Sheet1!$A$4:$N$201,6,FALSE)</f>
        <v>21</v>
      </c>
      <c r="N133" s="14">
        <f>VLOOKUP(Table_13[[#This Row],[Country]],[1]Sheet1!$A$4:$N$201,14,FALSE)</f>
        <v>7.3</v>
      </c>
      <c r="O133" s="18">
        <f>VLOOKUP(Table_13[[#This Row],[Country]],[2]Sheet2!$C$4:$E$222,2,FALSE)</f>
        <v>43900</v>
      </c>
      <c r="P133" s="16"/>
      <c r="Q133" s="16"/>
    </row>
    <row r="134" spans="2:17" x14ac:dyDescent="0.3">
      <c r="B134" s="1" t="s">
        <v>115</v>
      </c>
      <c r="C134" s="3">
        <f>VLOOKUP(Table_13[[#This Row],[Country]],'Worldometer 1-23'!$B$3:$C$238,2,FALSE)</f>
        <v>57482</v>
      </c>
      <c r="D134" s="3">
        <f>VLOOKUP(Table_13[[#This Row],[Country]],'Worldometer 1-23'!$B$3:$D$238,3,FALSE)</f>
        <v>484</v>
      </c>
      <c r="E134" s="3">
        <f>VLOOKUP(Table_13[[#This Row],[Country]],'Worldometer 1-23'!B132:E367,4,FALSE)</f>
        <v>765</v>
      </c>
      <c r="F134" s="3">
        <f>VLOOKUP(Table_13[[#This Row],[Country]],'Worldometer 1-23'!B132:F367,5,FALSE)</f>
        <v>3</v>
      </c>
      <c r="G134">
        <f>VLOOKUP(Table_13[[#This Row],[Country]],'Worldometer 1-23'!B132:J367,9,FALSE)</f>
        <v>91516</v>
      </c>
      <c r="H134">
        <f>VLOOKUP(Table_13[[#This Row],[Country]],'Worldometer 1-23'!B132:K367,10,FALSE)</f>
        <v>1218</v>
      </c>
      <c r="I134" s="6">
        <f>VLOOKUP(Table_13[[#This Row],[Country]],[1]Sheet1!$A$4:$N$201,3,FALSE)</f>
        <v>0.81599999999999995</v>
      </c>
      <c r="J134" s="9">
        <f>VLOOKUP(Table_13[[#This Row],[Country]],[1]Sheet1!$A$4:$N$201,2,FALSE)</f>
        <v>8825.3445144051893</v>
      </c>
      <c r="K134" s="12">
        <f>VLOOKUP(Table_13[[#This Row],[Country]],[1]Sheet1!$A$4:$N$201,4,FALSE)</f>
        <v>45.05</v>
      </c>
      <c r="L134" s="12">
        <f>VLOOKUP(Table_13[[#This Row],[Country]],[1]Sheet1!$A$4:$N$201,5,FALSE)</f>
        <v>56.5</v>
      </c>
      <c r="M134" s="11">
        <f>VLOOKUP(Table_13[[#This Row],[Country]],[1]Sheet1!$A$4:$N$201,6,FALSE)</f>
        <v>0</v>
      </c>
      <c r="N134" s="14">
        <f>VLOOKUP(Table_13[[#This Row],[Country]],[1]Sheet1!$A$4:$N$201,14,FALSE)</f>
        <v>16.100000000000001</v>
      </c>
      <c r="O134" s="18">
        <f>VLOOKUP(Table_13[[#This Row],[Country]],[2]Sheet2!$C$4:$E$222,2,FALSE)</f>
        <v>43908</v>
      </c>
      <c r="P134" s="16"/>
      <c r="Q134" s="16"/>
    </row>
    <row r="135" spans="2:17" hidden="1" x14ac:dyDescent="0.3">
      <c r="B135" s="1" t="s">
        <v>195</v>
      </c>
      <c r="C135" s="3">
        <f>VLOOKUP(Table_13[[#This Row],[Country]],'Worldometer 1-23'!$B$3:$C$238,2,FALSE)</f>
        <v>13</v>
      </c>
      <c r="D135" s="3">
        <f>VLOOKUP(Table_13[[#This Row],[Country]],'Worldometer 1-23'!$B$3:$D$238,3,FALSE)</f>
        <v>0</v>
      </c>
      <c r="E135" s="3">
        <f>VLOOKUP(Table_13[[#This Row],[Country]],'Worldometer 1-23'!B133:E368,4,FALSE)</f>
        <v>1</v>
      </c>
      <c r="F135" s="3">
        <f>VLOOKUP(Table_13[[#This Row],[Country]],'Worldometer 1-23'!B133:F368,5,FALSE)</f>
        <v>0</v>
      </c>
      <c r="G135">
        <v>1002</v>
      </c>
      <c r="I135" s="6" t="e">
        <f>VLOOKUP(Table_13[[#This Row],[Country]],[1]Sheet1!$A$4:$N$201,3,FALSE)</f>
        <v>#N/A</v>
      </c>
      <c r="J135" s="8" t="e">
        <f>VLOOKUP(Table_13[[#This Row],[Country]],[1]Sheet1!$A$4:$N$201,2,FALSE)</f>
        <v>#N/A</v>
      </c>
      <c r="K135" s="11" t="e">
        <f>VLOOKUP(Table_13[[#This Row],[Country]],[1]Sheet1!$A$4:$N$201,4,FALSE)</f>
        <v>#N/A</v>
      </c>
      <c r="L135" s="11" t="e">
        <f>VLOOKUP(Table_13[[#This Row],[Country]],[1]Sheet1!$A$4:$N$201,5,FALSE)</f>
        <v>#N/A</v>
      </c>
      <c r="M135" s="11" t="e">
        <f>VLOOKUP(Table_13[[#This Row],[Country]],[1]Sheet1!$A$4:$N$201,6,FALSE)</f>
        <v>#N/A</v>
      </c>
      <c r="N135" s="14" t="e">
        <f>VLOOKUP(Table_13[[#This Row],[Country]],[1]Sheet1!$A$4:$N$201,14,FALSE)</f>
        <v>#N/A</v>
      </c>
      <c r="O135" s="18">
        <f>VLOOKUP(Table_13[[#This Row],[Country]],[2]Sheet2!$C$4:$E$222,2,FALSE)</f>
        <v>43909</v>
      </c>
      <c r="P135" s="16"/>
      <c r="Q135" s="16"/>
    </row>
    <row r="136" spans="2:17" x14ac:dyDescent="0.3">
      <c r="B136" s="1" t="s">
        <v>67</v>
      </c>
      <c r="C136" s="3">
        <f>VLOOKUP(Table_13[[#This Row],[Country]],'Worldometer 1-23'!$B$3:$C$238,2,FALSE)</f>
        <v>464844</v>
      </c>
      <c r="D136" s="3">
        <f>VLOOKUP(Table_13[[#This Row],[Country]],'Worldometer 1-23'!$B$3:$D$238,3,FALSE)</f>
        <v>1138</v>
      </c>
      <c r="E136" s="3">
        <f>VLOOKUP(Table_13[[#This Row],[Country]],'Worldometer 1-23'!B134:E369,4,FALSE)</f>
        <v>8105</v>
      </c>
      <c r="F136" s="3">
        <f>VLOOKUP(Table_13[[#This Row],[Country]],'Worldometer 1-23'!B134:F369,5,FALSE)</f>
        <v>29</v>
      </c>
      <c r="G136">
        <f>VLOOKUP(Table_13[[#This Row],[Country]],'Worldometer 1-23'!B134:J369,9,FALSE)</f>
        <v>12511</v>
      </c>
      <c r="H136">
        <f>VLOOKUP(Table_13[[#This Row],[Country]],'Worldometer 1-23'!B134:K369,10,FALSE)</f>
        <v>218</v>
      </c>
      <c r="I136" s="6">
        <f>VLOOKUP(Table_13[[#This Row],[Country]],[1]Sheet1!$A$4:$N$201,3,FALSE)</f>
        <v>0.67600000000000005</v>
      </c>
      <c r="J136" s="9">
        <f>VLOOKUP(Table_13[[#This Row],[Country]],[1]Sheet1!$A$4:$N$201,2,FALSE)</f>
        <v>3282.0075972423201</v>
      </c>
      <c r="K136" s="12">
        <f>VLOOKUP(Table_13[[#This Row],[Country]],[1]Sheet1!$A$4:$N$201,4,FALSE)</f>
        <v>81</v>
      </c>
      <c r="L136" s="12">
        <f>VLOOKUP(Table_13[[#This Row],[Country]],[1]Sheet1!$A$4:$N$201,5,FALSE)</f>
        <v>51</v>
      </c>
      <c r="M136" s="11">
        <f>VLOOKUP(Table_13[[#This Row],[Country]],[1]Sheet1!$A$4:$N$201,6,FALSE)</f>
        <v>83</v>
      </c>
      <c r="N136" s="14">
        <f>VLOOKUP(Table_13[[#This Row],[Country]],[1]Sheet1!$A$4:$N$201,14,FALSE)</f>
        <v>10</v>
      </c>
      <c r="O136" s="18">
        <f>VLOOKUP(Table_13[[#This Row],[Country]],[2]Sheet2!$C$4:$E$222,2,FALSE)</f>
        <v>43893</v>
      </c>
      <c r="P136" s="16"/>
      <c r="Q136" s="16"/>
    </row>
    <row r="137" spans="2:17" x14ac:dyDescent="0.3">
      <c r="B137" s="1" t="s">
        <v>173</v>
      </c>
      <c r="C137" s="3">
        <f>VLOOKUP(Table_13[[#This Row],[Country]],'Worldometer 1-23'!$B$3:$C$238,2,FALSE)</f>
        <v>30848</v>
      </c>
      <c r="D137" s="3">
        <f>VLOOKUP(Table_13[[#This Row],[Country]],'Worldometer 1-23'!$B$3:$D$238,3,FALSE)</f>
        <v>623</v>
      </c>
      <c r="E137" s="3">
        <f>VLOOKUP(Table_13[[#This Row],[Country]],'Worldometer 1-23'!B135:E370,4,FALSE)</f>
        <v>290</v>
      </c>
      <c r="F137" s="3">
        <f>VLOOKUP(Table_13[[#This Row],[Country]],'Worldometer 1-23'!B135:F370,5,FALSE)</f>
        <v>7</v>
      </c>
      <c r="G137">
        <f>VLOOKUP(Table_13[[#This Row],[Country]],'Worldometer 1-23'!B135:J370,9,FALSE)</f>
        <v>972</v>
      </c>
      <c r="H137">
        <f>VLOOKUP(Table_13[[#This Row],[Country]],'Worldometer 1-23'!B135:K370,10,FALSE)</f>
        <v>9</v>
      </c>
      <c r="I137" s="6">
        <f>VLOOKUP(Table_13[[#This Row],[Country]],[1]Sheet1!$A$4:$N$201,3,FALSE)</f>
        <v>0.44600000000000001</v>
      </c>
      <c r="J137" s="8">
        <f>VLOOKUP(Table_13[[#This Row],[Country]],[1]Sheet1!$A$4:$N$201,2,FALSE)</f>
        <v>503.74520897530198</v>
      </c>
      <c r="K137" s="11">
        <f>VLOOKUP(Table_13[[#This Row],[Country]],[1]Sheet1!$A$4:$N$201,4,FALSE)</f>
        <v>35.74</v>
      </c>
      <c r="L137" s="11">
        <f>VLOOKUP(Table_13[[#This Row],[Country]],[1]Sheet1!$A$4:$N$201,5,FALSE)</f>
        <v>36.5</v>
      </c>
      <c r="M137" s="11">
        <f>VLOOKUP(Table_13[[#This Row],[Country]],[1]Sheet1!$A$4:$N$201,6,FALSE)</f>
        <v>0</v>
      </c>
      <c r="N137" s="14">
        <f>VLOOKUP(Table_13[[#This Row],[Country]],[1]Sheet1!$A$4:$N$201,14,FALSE)</f>
        <v>24.5</v>
      </c>
      <c r="O137" s="18">
        <f>VLOOKUP(Table_13[[#This Row],[Country]],[2]Sheet2!$C$4:$E$222,2,FALSE)</f>
        <v>43913</v>
      </c>
      <c r="P137" s="16"/>
      <c r="Q137" s="16"/>
    </row>
    <row r="138" spans="2:17" hidden="1" x14ac:dyDescent="0.3">
      <c r="B138" s="1" t="s">
        <v>176</v>
      </c>
      <c r="C138" s="3">
        <f>VLOOKUP(Table_13[[#This Row],[Country]],'Worldometer 1-23'!$B$3:$C$238,2,FALSE)</f>
        <v>9</v>
      </c>
      <c r="D138" s="3">
        <f>VLOOKUP(Table_13[[#This Row],[Country]],'Worldometer 1-23'!$B$3:$D$238,3,FALSE)</f>
        <v>0</v>
      </c>
      <c r="E138" s="3">
        <f>VLOOKUP(Table_13[[#This Row],[Country]],'Worldometer 1-23'!B136:E371,4,FALSE)</f>
        <v>2</v>
      </c>
      <c r="F138" s="3">
        <f>VLOOKUP(Table_13[[#This Row],[Country]],'Worldometer 1-23'!B136:F371,5,FALSE)</f>
        <v>0</v>
      </c>
      <c r="I138" s="6" t="e">
        <f>VLOOKUP(Table_13[[#This Row],[Country]],[1]Sheet1!$A$4:$N$201,3,FALSE)</f>
        <v>#N/A</v>
      </c>
      <c r="J138" s="9" t="e">
        <f>VLOOKUP(Table_13[[#This Row],[Country]],[1]Sheet1!$A$4:$N$201,2,FALSE)</f>
        <v>#N/A</v>
      </c>
      <c r="K138" s="12" t="e">
        <f>VLOOKUP(Table_13[[#This Row],[Country]],[1]Sheet1!$A$4:$N$201,4,FALSE)</f>
        <v>#N/A</v>
      </c>
      <c r="L138" s="12" t="e">
        <f>VLOOKUP(Table_13[[#This Row],[Country]],[1]Sheet1!$A$4:$N$201,5,FALSE)</f>
        <v>#N/A</v>
      </c>
      <c r="M138" s="11" t="e">
        <f>VLOOKUP(Table_13[[#This Row],[Country]],[1]Sheet1!$A$4:$N$201,6,FALSE)</f>
        <v>#N/A</v>
      </c>
      <c r="N138" s="14" t="e">
        <f>VLOOKUP(Table_13[[#This Row],[Country]],[1]Sheet1!$A$4:$N$201,14,FALSE)</f>
        <v>#N/A</v>
      </c>
      <c r="O138" s="18" t="e">
        <f>VLOOKUP(Table_13[[#This Row],[Country]],[2]Sheet2!$C$4:$E$222,2,FALSE)</f>
        <v>#N/A</v>
      </c>
      <c r="P138" s="16"/>
      <c r="Q138" s="16"/>
    </row>
    <row r="139" spans="2:17" x14ac:dyDescent="0.3">
      <c r="B139" s="1" t="s">
        <v>157</v>
      </c>
      <c r="C139" s="3">
        <f>VLOOKUP(Table_13[[#This Row],[Country]],'Worldometer 1-23'!$B$3:$C$238,2,FALSE)</f>
        <v>136591</v>
      </c>
      <c r="D139" s="3">
        <f>VLOOKUP(Table_13[[#This Row],[Country]],'Worldometer 1-23'!$B$3:$D$238,3,FALSE)</f>
        <v>425</v>
      </c>
      <c r="E139" s="3">
        <f>VLOOKUP(Table_13[[#This Row],[Country]],'Worldometer 1-23'!B137:E372,4,FALSE)</f>
        <v>3031</v>
      </c>
      <c r="F139" s="3">
        <f>VLOOKUP(Table_13[[#This Row],[Country]],'Worldometer 1-23'!B137:F372,5,FALSE)</f>
        <v>18</v>
      </c>
      <c r="G139">
        <f>VLOOKUP(Table_13[[#This Row],[Country]],'Worldometer 1-23'!B137:J372,9,FALSE)</f>
        <v>2501</v>
      </c>
      <c r="H139">
        <f>VLOOKUP(Table_13[[#This Row],[Country]],'Worldometer 1-23'!B137:K372,10,FALSE)</f>
        <v>55</v>
      </c>
      <c r="I139" s="6">
        <f>VLOOKUP(Table_13[[#This Row],[Country]],[1]Sheet1!$A$4:$N$201,3,FALSE)</f>
        <v>0.58399999999999996</v>
      </c>
      <c r="J139" s="8">
        <f>VLOOKUP(Table_13[[#This Row],[Country]],[1]Sheet1!$A$4:$N$201,2,FALSE)</f>
        <v>1420.74081277651</v>
      </c>
      <c r="K139" s="11">
        <f>VLOOKUP(Table_13[[#This Row],[Country]],[1]Sheet1!$A$4:$N$201,4,FALSE)</f>
        <v>80.319999999999993</v>
      </c>
      <c r="L139" s="11">
        <f>VLOOKUP(Table_13[[#This Row],[Country]],[1]Sheet1!$A$4:$N$201,5,FALSE)</f>
        <v>35.5</v>
      </c>
      <c r="M139" s="11">
        <f>VLOOKUP(Table_13[[#This Row],[Country]],[1]Sheet1!$A$4:$N$201,6,FALSE)</f>
        <v>0</v>
      </c>
      <c r="N139" s="14">
        <f>VLOOKUP(Table_13[[#This Row],[Country]],[1]Sheet1!$A$4:$N$201,14,FALSE)</f>
        <v>4</v>
      </c>
      <c r="O139" s="18">
        <f>VLOOKUP(Table_13[[#This Row],[Country]],[2]Sheet2!$C$4:$E$222,2,FALSE)</f>
        <v>43914</v>
      </c>
      <c r="P139" s="16"/>
      <c r="Q139" s="16"/>
    </row>
    <row r="140" spans="2:17" x14ac:dyDescent="0.3">
      <c r="B140" s="1" t="s">
        <v>164</v>
      </c>
      <c r="C140" s="3">
        <f>VLOOKUP(Table_13[[#This Row],[Country]],'Worldometer 1-23'!$B$3:$C$238,2,FALSE)</f>
        <v>31848</v>
      </c>
      <c r="D140" s="3">
        <f>VLOOKUP(Table_13[[#This Row],[Country]],'Worldometer 1-23'!$B$3:$D$238,3,FALSE)</f>
        <v>333</v>
      </c>
      <c r="E140" s="3">
        <f>VLOOKUP(Table_13[[#This Row],[Country]],'Worldometer 1-23'!B138:E373,4,FALSE)</f>
        <v>311</v>
      </c>
      <c r="F140" s="3">
        <f>VLOOKUP(Table_13[[#This Row],[Country]],'Worldometer 1-23'!B138:F373,5,FALSE)</f>
        <v>1</v>
      </c>
      <c r="G140">
        <f>VLOOKUP(Table_13[[#This Row],[Country]],'Worldometer 1-23'!B138:J373,9,FALSE)</f>
        <v>12409</v>
      </c>
      <c r="H140">
        <f>VLOOKUP(Table_13[[#This Row],[Country]],'Worldometer 1-23'!B138:K373,10,FALSE)</f>
        <v>121</v>
      </c>
      <c r="I140" s="6">
        <f>VLOOKUP(Table_13[[#This Row],[Country]],[1]Sheet1!$A$4:$N$201,3,FALSE)</f>
        <v>0.64500000000000002</v>
      </c>
      <c r="J140" s="9">
        <f>VLOOKUP(Table_13[[#This Row],[Country]],[1]Sheet1!$A$4:$N$201,2,FALSE)</f>
        <v>4957.3585773500599</v>
      </c>
      <c r="K140" s="12">
        <f>VLOOKUP(Table_13[[#This Row],[Country]],[1]Sheet1!$A$4:$N$201,4,FALSE)</f>
        <v>2.93</v>
      </c>
      <c r="L140" s="12">
        <f>VLOOKUP(Table_13[[#This Row],[Country]],[1]Sheet1!$A$4:$N$201,5,FALSE)</f>
        <v>64.3</v>
      </c>
      <c r="M140" s="11">
        <f>VLOOKUP(Table_13[[#This Row],[Country]],[1]Sheet1!$A$4:$N$201,6,FALSE)</f>
        <v>38</v>
      </c>
      <c r="N140" s="14">
        <f>VLOOKUP(Table_13[[#This Row],[Country]],[1]Sheet1!$A$4:$N$201,14,FALSE)</f>
        <v>34</v>
      </c>
      <c r="O140" s="18">
        <f>VLOOKUP(Table_13[[#This Row],[Country]],[2]Sheet2!$C$4:$E$222,2,FALSE)</f>
        <v>43905</v>
      </c>
      <c r="P140" s="16"/>
      <c r="Q140" s="16"/>
    </row>
    <row r="141" spans="2:17" x14ac:dyDescent="0.3">
      <c r="B141" s="1" t="s">
        <v>193</v>
      </c>
      <c r="C141" s="3">
        <f>VLOOKUP(Table_13[[#This Row],[Country]],'Worldometer 1-23'!$B$3:$C$238,2,FALSE)</f>
        <v>268948</v>
      </c>
      <c r="D141" s="3">
        <f>VLOOKUP(Table_13[[#This Row],[Country]],'Worldometer 1-23'!$B$3:$D$238,3,FALSE)</f>
        <v>302</v>
      </c>
      <c r="E141" s="3">
        <f>VLOOKUP(Table_13[[#This Row],[Country]],'Worldometer 1-23'!B139:E374,4,FALSE)</f>
        <v>1986</v>
      </c>
      <c r="F141" s="3">
        <f>VLOOKUP(Table_13[[#This Row],[Country]],'Worldometer 1-23'!B139:F374,5,FALSE)</f>
        <v>7</v>
      </c>
      <c r="G141">
        <f>VLOOKUP(Table_13[[#This Row],[Country]],'Worldometer 1-23'!B139:J374,9,FALSE)</f>
        <v>9139</v>
      </c>
      <c r="H141">
        <f>VLOOKUP(Table_13[[#This Row],[Country]],'Worldometer 1-23'!B139:K374,10,FALSE)</f>
        <v>67</v>
      </c>
      <c r="I141" s="6">
        <f>VLOOKUP(Table_13[[#This Row],[Country]],[1]Sheet1!$A$4:$N$201,3,FALSE)</f>
        <v>0.57899999999999996</v>
      </c>
      <c r="J141" s="8">
        <f>VLOOKUP(Table_13[[#This Row],[Country]],[1]Sheet1!$A$4:$N$201,2,FALSE)</f>
        <v>1073.62180058699</v>
      </c>
      <c r="K141" s="11">
        <f>VLOOKUP(Table_13[[#This Row],[Country]],[1]Sheet1!$A$4:$N$201,4,FALSE)</f>
        <v>200.72</v>
      </c>
      <c r="L141" s="11">
        <f>VLOOKUP(Table_13[[#This Row],[Country]],[1]Sheet1!$A$4:$N$201,5,FALSE)</f>
        <v>52.800000000000004</v>
      </c>
      <c r="M141" s="11">
        <f>VLOOKUP(Table_13[[#This Row],[Country]],[1]Sheet1!$A$4:$N$201,6,FALSE)</f>
        <v>120</v>
      </c>
      <c r="N141" s="14">
        <f>VLOOKUP(Table_13[[#This Row],[Country]],[1]Sheet1!$A$4:$N$201,14,FALSE)</f>
        <v>3</v>
      </c>
      <c r="O141" s="18">
        <f>VLOOKUP(Table_13[[#This Row],[Country]],[2]Sheet2!$C$4:$E$222,2,FALSE)</f>
        <v>43856</v>
      </c>
      <c r="P141" s="16"/>
      <c r="Q141" s="16"/>
    </row>
    <row r="142" spans="2:17" x14ac:dyDescent="0.3">
      <c r="B142" s="1" t="s">
        <v>16</v>
      </c>
      <c r="C142" s="3">
        <f>VLOOKUP(Table_13[[#This Row],[Country]],'Worldometer 1-23'!$B$3:$C$238,2,FALSE)</f>
        <v>938628</v>
      </c>
      <c r="D142" s="3">
        <f>VLOOKUP(Table_13[[#This Row],[Country]],'Worldometer 1-23'!$B$3:$D$238,3,FALSE)</f>
        <v>5744</v>
      </c>
      <c r="E142" s="3">
        <f>VLOOKUP(Table_13[[#This Row],[Country]],'Worldometer 1-23'!B140:E375,4,FALSE)</f>
        <v>13422</v>
      </c>
      <c r="F142" s="3">
        <f>VLOOKUP(Table_13[[#This Row],[Country]],'Worldometer 1-23'!B140:F375,5,FALSE)</f>
        <v>85</v>
      </c>
      <c r="G142">
        <f>VLOOKUP(Table_13[[#This Row],[Country]],'Worldometer 1-23'!B140:J375,9,FALSE)</f>
        <v>54711</v>
      </c>
      <c r="H142">
        <f>VLOOKUP(Table_13[[#This Row],[Country]],'Worldometer 1-23'!B140:K375,10,FALSE)</f>
        <v>782</v>
      </c>
      <c r="I142" s="6">
        <f>VLOOKUP(Table_13[[#This Row],[Country]],[1]Sheet1!$A$4:$N$201,3,FALSE)</f>
        <v>0.93300000000000005</v>
      </c>
      <c r="J142" s="9">
        <f>VLOOKUP(Table_13[[#This Row],[Country]],[1]Sheet1!$A$4:$N$201,2,FALSE)</f>
        <v>53052.814311237998</v>
      </c>
      <c r="K142" s="12">
        <f>VLOOKUP(Table_13[[#This Row],[Country]],[1]Sheet1!$A$4:$N$201,4,FALSE)</f>
        <v>423</v>
      </c>
      <c r="L142" s="12">
        <f>VLOOKUP(Table_13[[#This Row],[Country]],[1]Sheet1!$A$4:$N$201,5,FALSE)</f>
        <v>90.1</v>
      </c>
      <c r="M142" s="11">
        <f>VLOOKUP(Table_13[[#This Row],[Country]],[1]Sheet1!$A$4:$N$201,6,FALSE)</f>
        <v>56</v>
      </c>
      <c r="N142" s="14">
        <f>VLOOKUP(Table_13[[#This Row],[Country]],[1]Sheet1!$A$4:$N$201,14,FALSE)</f>
        <v>4.8</v>
      </c>
      <c r="O142" s="18">
        <f>VLOOKUP(Table_13[[#This Row],[Country]],[2]Sheet2!$C$4:$E$222,2,FALSE)</f>
        <v>43889</v>
      </c>
      <c r="P142" s="16"/>
      <c r="Q142" s="16"/>
    </row>
    <row r="143" spans="2:17" hidden="1" x14ac:dyDescent="0.3">
      <c r="B143" s="1" t="s">
        <v>160</v>
      </c>
      <c r="C143" s="3">
        <f>VLOOKUP(Table_13[[#This Row],[Country]],'Worldometer 1-23'!$B$3:$C$238,2,FALSE)</f>
        <v>44</v>
      </c>
      <c r="D143" s="3">
        <f>VLOOKUP(Table_13[[#This Row],[Country]],'Worldometer 1-23'!$B$3:$D$238,3,FALSE)</f>
        <v>0</v>
      </c>
      <c r="E143" s="3">
        <f>VLOOKUP(Table_13[[#This Row],[Country]],'Worldometer 1-23'!B141:E376,4,FALSE)</f>
        <v>0</v>
      </c>
      <c r="F143" s="3">
        <f>VLOOKUP(Table_13[[#This Row],[Country]],'Worldometer 1-23'!B141:F376,5,FALSE)</f>
        <v>0</v>
      </c>
      <c r="G143">
        <v>63</v>
      </c>
      <c r="I143" s="6" t="e">
        <f>VLOOKUP(Table_13[[#This Row],[Country]],[1]Sheet1!$A$4:$N$201,3,FALSE)</f>
        <v>#N/A</v>
      </c>
      <c r="J143" s="8" t="e">
        <f>VLOOKUP(Table_13[[#This Row],[Country]],[1]Sheet1!$A$4:$N$201,2,FALSE)</f>
        <v>#N/A</v>
      </c>
      <c r="K143" s="11" t="e">
        <f>VLOOKUP(Table_13[[#This Row],[Country]],[1]Sheet1!$A$4:$N$201,4,FALSE)</f>
        <v>#N/A</v>
      </c>
      <c r="L143" s="11" t="e">
        <f>VLOOKUP(Table_13[[#This Row],[Country]],[1]Sheet1!$A$4:$N$201,5,FALSE)</f>
        <v>#N/A</v>
      </c>
      <c r="M143" s="11" t="e">
        <f>VLOOKUP(Table_13[[#This Row],[Country]],[1]Sheet1!$A$4:$N$201,6,FALSE)</f>
        <v>#N/A</v>
      </c>
      <c r="N143" s="14" t="e">
        <f>VLOOKUP(Table_13[[#This Row],[Country]],[1]Sheet1!$A$4:$N$201,14,FALSE)</f>
        <v>#N/A</v>
      </c>
      <c r="O143" s="18">
        <f>VLOOKUP(Table_13[[#This Row],[Country]],[2]Sheet2!$C$4:$E$222,2,FALSE)</f>
        <v>43910</v>
      </c>
      <c r="P143" s="16"/>
      <c r="Q143" s="16"/>
    </row>
    <row r="144" spans="2:17" x14ac:dyDescent="0.3">
      <c r="B144" s="1" t="s">
        <v>66</v>
      </c>
      <c r="C144" s="3">
        <f>VLOOKUP(Table_13[[#This Row],[Country]],'Worldometer 1-23'!$B$3:$C$238,2,FALSE)</f>
        <v>2276</v>
      </c>
      <c r="D144" s="3">
        <f>VLOOKUP(Table_13[[#This Row],[Country]],'Worldometer 1-23'!$B$3:$D$238,3,FALSE)</f>
        <v>9</v>
      </c>
      <c r="E144" s="3">
        <f>VLOOKUP(Table_13[[#This Row],[Country]],'Worldometer 1-23'!B142:E377,4,FALSE)</f>
        <v>25</v>
      </c>
      <c r="F144" s="3">
        <f>VLOOKUP(Table_13[[#This Row],[Country]],'Worldometer 1-23'!B142:F377,5,FALSE)</f>
        <v>0</v>
      </c>
      <c r="G144">
        <f>VLOOKUP(Table_13[[#This Row],[Country]],'Worldometer 1-23'!B142:J377,9,FALSE)</f>
        <v>455</v>
      </c>
      <c r="H144">
        <f>VLOOKUP(Table_13[[#This Row],[Country]],'Worldometer 1-23'!B142:K377,10,FALSE)</f>
        <v>5</v>
      </c>
      <c r="I144" s="6">
        <f>VLOOKUP(Table_13[[#This Row],[Country]],[1]Sheet1!$A$4:$N$201,3,FALSE)</f>
        <v>0.92100000000000004</v>
      </c>
      <c r="J144" s="9">
        <f>VLOOKUP(Table_13[[#This Row],[Country]],[1]Sheet1!$A$4:$N$201,2,FALSE)</f>
        <v>43229.343479215197</v>
      </c>
      <c r="K144" s="12">
        <f>VLOOKUP(Table_13[[#This Row],[Country]],[1]Sheet1!$A$4:$N$201,4,FALSE)</f>
        <v>19</v>
      </c>
      <c r="L144" s="12">
        <f>VLOOKUP(Table_13[[#This Row],[Country]],[1]Sheet1!$A$4:$N$201,5,FALSE)</f>
        <v>92.6</v>
      </c>
      <c r="M144" s="11">
        <f>VLOOKUP(Table_13[[#This Row],[Country]],[1]Sheet1!$A$4:$N$201,6,FALSE)</f>
        <v>49</v>
      </c>
      <c r="N144" s="14">
        <f>VLOOKUP(Table_13[[#This Row],[Country]],[1]Sheet1!$A$4:$N$201,14,FALSE)</f>
        <v>4.9000000000000004</v>
      </c>
      <c r="O144" s="18">
        <f>VLOOKUP(Table_13[[#This Row],[Country]],[2]Sheet2!$C$4:$E$222,2,FALSE)</f>
        <v>43889</v>
      </c>
      <c r="P144" s="16"/>
      <c r="Q144" s="16"/>
    </row>
    <row r="145" spans="2:17" x14ac:dyDescent="0.3">
      <c r="B145" s="1" t="s">
        <v>192</v>
      </c>
      <c r="C145" s="3">
        <f>VLOOKUP(Table_13[[#This Row],[Country]],'Worldometer 1-23'!$B$3:$C$238,2,FALSE)</f>
        <v>6204</v>
      </c>
      <c r="D145" s="3">
        <f>VLOOKUP(Table_13[[#This Row],[Country]],'Worldometer 1-23'!$B$3:$D$238,3,FALSE)</f>
        <v>0</v>
      </c>
      <c r="E145" s="3">
        <f>VLOOKUP(Table_13[[#This Row],[Country]],'Worldometer 1-23'!B143:E378,4,FALSE)</f>
        <v>168</v>
      </c>
      <c r="F145" s="3">
        <f>VLOOKUP(Table_13[[#This Row],[Country]],'Worldometer 1-23'!B143:F378,5,FALSE)</f>
        <v>0</v>
      </c>
      <c r="G145">
        <f>VLOOKUP(Table_13[[#This Row],[Country]],'Worldometer 1-23'!B143:J378,9,FALSE)</f>
        <v>930</v>
      </c>
      <c r="H145">
        <f>VLOOKUP(Table_13[[#This Row],[Country]],'Worldometer 1-23'!B143:K378,10,FALSE)</f>
        <v>25</v>
      </c>
      <c r="I145" s="6">
        <f>VLOOKUP(Table_13[[#This Row],[Country]],[1]Sheet1!$A$4:$N$201,3,FALSE)</f>
        <v>0.65100000000000002</v>
      </c>
      <c r="J145" s="8">
        <f>VLOOKUP(Table_13[[#This Row],[Country]],[1]Sheet1!$A$4:$N$201,2,FALSE)</f>
        <v>1912.8991623303</v>
      </c>
      <c r="K145" s="11">
        <f>VLOOKUP(Table_13[[#This Row],[Country]],[1]Sheet1!$A$4:$N$201,4,FALSE)</f>
        <v>52.66</v>
      </c>
      <c r="L145" s="11">
        <f>VLOOKUP(Table_13[[#This Row],[Country]],[1]Sheet1!$A$4:$N$201,5,FALSE)</f>
        <v>35.5</v>
      </c>
      <c r="M145" s="11">
        <f>VLOOKUP(Table_13[[#This Row],[Country]],[1]Sheet1!$A$4:$N$201,6,FALSE)</f>
        <v>0</v>
      </c>
      <c r="N145" s="14">
        <f>VLOOKUP(Table_13[[#This Row],[Country]],[1]Sheet1!$A$4:$N$201,14,FALSE)</f>
        <v>6.5</v>
      </c>
      <c r="O145" s="18">
        <f>VLOOKUP(Table_13[[#This Row],[Country]],[2]Sheet2!$C$4:$E$222,2,FALSE)</f>
        <v>43910</v>
      </c>
      <c r="P145" s="16"/>
      <c r="Q145" s="16"/>
    </row>
    <row r="146" spans="2:17" x14ac:dyDescent="0.3">
      <c r="B146" s="1" t="s">
        <v>126</v>
      </c>
      <c r="C146" s="3">
        <f>VLOOKUP(Table_13[[#This Row],[Country]],'Worldometer 1-23'!$B$3:$C$238,2,FALSE)</f>
        <v>4308</v>
      </c>
      <c r="D146" s="3">
        <f>VLOOKUP(Table_13[[#This Row],[Country]],'Worldometer 1-23'!$B$3:$D$238,3,FALSE)</f>
        <v>41</v>
      </c>
      <c r="E146" s="3">
        <f>VLOOKUP(Table_13[[#This Row],[Country]],'Worldometer 1-23'!B144:E379,4,FALSE)</f>
        <v>150</v>
      </c>
      <c r="F146" s="3">
        <f>VLOOKUP(Table_13[[#This Row],[Country]],'Worldometer 1-23'!B144:F379,5,FALSE)</f>
        <v>3</v>
      </c>
      <c r="G146">
        <f>VLOOKUP(Table_13[[#This Row],[Country]],'Worldometer 1-23'!B144:J379,9,FALSE)</f>
        <v>174</v>
      </c>
      <c r="H146">
        <f>VLOOKUP(Table_13[[#This Row],[Country]],'Worldometer 1-23'!B144:K379,10,FALSE)</f>
        <v>6</v>
      </c>
      <c r="I146" s="6">
        <f>VLOOKUP(Table_13[[#This Row],[Country]],[1]Sheet1!$A$4:$N$201,3,FALSE)</f>
        <v>0.377</v>
      </c>
      <c r="J146" s="9">
        <f>VLOOKUP(Table_13[[#This Row],[Country]],[1]Sheet1!$A$4:$N$201,2,FALSE)</f>
        <v>554.57994254998403</v>
      </c>
      <c r="K146" s="12">
        <f>VLOOKUP(Table_13[[#This Row],[Country]],[1]Sheet1!$A$4:$N$201,4,FALSE)</f>
        <v>18.809999999999999</v>
      </c>
      <c r="L146" s="12">
        <f>VLOOKUP(Table_13[[#This Row],[Country]],[1]Sheet1!$A$4:$N$201,5,FALSE)</f>
        <v>32.9</v>
      </c>
      <c r="M146" s="11">
        <f>VLOOKUP(Table_13[[#This Row],[Country]],[1]Sheet1!$A$4:$N$201,6,FALSE)</f>
        <v>0</v>
      </c>
      <c r="N146" s="14">
        <f>VLOOKUP(Table_13[[#This Row],[Country]],[1]Sheet1!$A$4:$N$201,14,FALSE)</f>
        <v>2.6</v>
      </c>
      <c r="O146" s="18">
        <f>VLOOKUP(Table_13[[#This Row],[Country]],[2]Sheet2!$C$4:$E$222,2,FALSE)</f>
        <v>43910</v>
      </c>
      <c r="P146" s="16"/>
      <c r="Q146" s="16"/>
    </row>
    <row r="147" spans="2:17" x14ac:dyDescent="0.3">
      <c r="B147" s="1" t="s">
        <v>103</v>
      </c>
      <c r="C147" s="3">
        <f>VLOOKUP(Table_13[[#This Row],[Country]],'Worldometer 1-23'!$B$3:$C$238,2,FALSE)</f>
        <v>118138</v>
      </c>
      <c r="D147" s="3">
        <f>VLOOKUP(Table_13[[#This Row],[Country]],'Worldometer 1-23'!$B$3:$D$238,3,FALSE)</f>
        <v>1483</v>
      </c>
      <c r="E147" s="3">
        <f>VLOOKUP(Table_13[[#This Row],[Country]],'Worldometer 1-23'!B145:E380,4,FALSE)</f>
        <v>1490</v>
      </c>
      <c r="F147" s="3">
        <f>VLOOKUP(Table_13[[#This Row],[Country]],'Worldometer 1-23'!B145:F380,5,FALSE)</f>
        <v>5</v>
      </c>
      <c r="G147">
        <f>VLOOKUP(Table_13[[#This Row],[Country]],'Worldometer 1-23'!B145:J380,9,FALSE)</f>
        <v>565</v>
      </c>
      <c r="H147">
        <f>VLOOKUP(Table_13[[#This Row],[Country]],'Worldometer 1-23'!B145:K380,10,FALSE)</f>
        <v>7</v>
      </c>
      <c r="I147" s="6">
        <f>VLOOKUP(Table_13[[#This Row],[Country]],[1]Sheet1!$A$4:$N$201,3,FALSE)</f>
        <v>0.53400000000000003</v>
      </c>
      <c r="J147" s="8">
        <f>VLOOKUP(Table_13[[#This Row],[Country]],[1]Sheet1!$A$4:$N$201,2,FALSE)</f>
        <v>2361.2069666529601</v>
      </c>
      <c r="K147" s="11">
        <f>VLOOKUP(Table_13[[#This Row],[Country]],[1]Sheet1!$A$4:$N$201,4,FALSE)</f>
        <v>217.55</v>
      </c>
      <c r="L147" s="11">
        <f>VLOOKUP(Table_13[[#This Row],[Country]],[1]Sheet1!$A$4:$N$201,5,FALSE)</f>
        <v>41.2</v>
      </c>
      <c r="M147" s="11">
        <f>VLOOKUP(Table_13[[#This Row],[Country]],[1]Sheet1!$A$4:$N$201,6,FALSE)</f>
        <v>0</v>
      </c>
      <c r="N147" s="14">
        <f>VLOOKUP(Table_13[[#This Row],[Country]],[1]Sheet1!$A$4:$N$201,14,FALSE)</f>
        <v>13.4</v>
      </c>
      <c r="O147" s="18">
        <f>VLOOKUP(Table_13[[#This Row],[Country]],[2]Sheet2!$C$4:$E$222,2,FALSE)</f>
        <v>43889</v>
      </c>
      <c r="P147" s="16"/>
      <c r="Q147" s="16"/>
    </row>
    <row r="148" spans="2:17" x14ac:dyDescent="0.3">
      <c r="B148" s="1" t="s">
        <v>83</v>
      </c>
      <c r="C148" s="3">
        <f>VLOOKUP(Table_13[[#This Row],[Country]],'Worldometer 1-23'!$B$3:$C$238,2,FALSE)</f>
        <v>90124</v>
      </c>
      <c r="D148" s="3">
        <f>VLOOKUP(Table_13[[#This Row],[Country]],'Worldometer 1-23'!$B$3:$D$238,3,FALSE)</f>
        <v>307</v>
      </c>
      <c r="E148" s="3">
        <f>VLOOKUP(Table_13[[#This Row],[Country]],'Worldometer 1-23'!B146:E381,4,FALSE)</f>
        <v>2768</v>
      </c>
      <c r="F148" s="3">
        <f>VLOOKUP(Table_13[[#This Row],[Country]],'Worldometer 1-23'!B146:F381,5,FALSE)</f>
        <v>14</v>
      </c>
      <c r="G148">
        <f>VLOOKUP(Table_13[[#This Row],[Country]],'Worldometer 1-23'!B146:J381,9,FALSE)</f>
        <v>43260</v>
      </c>
      <c r="H148">
        <f>VLOOKUP(Table_13[[#This Row],[Country]],'Worldometer 1-23'!B146:K381,10,FALSE)</f>
        <v>1329</v>
      </c>
      <c r="I148" s="6">
        <f>VLOOKUP(Table_13[[#This Row],[Country]],[1]Sheet1!$A$4:$N$201,3,FALSE)</f>
        <v>0.76</v>
      </c>
      <c r="J148" s="9">
        <f>VLOOKUP(Table_13[[#This Row],[Country]],[1]Sheet1!$A$4:$N$201,2,FALSE)</f>
        <v>6093.1476904967603</v>
      </c>
      <c r="K148" s="12">
        <f>VLOOKUP(Table_13[[#This Row],[Country]],[1]Sheet1!$A$4:$N$201,4,FALSE)</f>
        <v>80.78</v>
      </c>
      <c r="L148" s="12">
        <f>VLOOKUP(Table_13[[#This Row],[Country]],[1]Sheet1!$A$4:$N$201,5,FALSE)</f>
        <v>59.699999999999996</v>
      </c>
      <c r="M148" s="11">
        <f>VLOOKUP(Table_13[[#This Row],[Country]],[1]Sheet1!$A$4:$N$201,6,FALSE)</f>
        <v>0</v>
      </c>
      <c r="N148" s="14">
        <f>VLOOKUP(Table_13[[#This Row],[Country]],[1]Sheet1!$A$4:$N$201,14,FALSE)</f>
        <v>23.4</v>
      </c>
      <c r="O148" s="18">
        <f>VLOOKUP(Table_13[[#This Row],[Country]],[2]Sheet2!$C$4:$E$222,2,FALSE)</f>
        <v>43888</v>
      </c>
      <c r="P148" s="16"/>
      <c r="Q148" s="16"/>
    </row>
    <row r="149" spans="2:17" x14ac:dyDescent="0.3">
      <c r="B149" s="1" t="s">
        <v>25</v>
      </c>
      <c r="C149" s="3">
        <f>VLOOKUP(Table_13[[#This Row],[Country]],'Worldometer 1-23'!$B$3:$C$238,2,FALSE)</f>
        <v>60565</v>
      </c>
      <c r="D149" s="3">
        <f>VLOOKUP(Table_13[[#This Row],[Country]],'Worldometer 1-23'!$B$3:$D$238,3,FALSE)</f>
        <v>306</v>
      </c>
      <c r="E149" s="3">
        <f>VLOOKUP(Table_13[[#This Row],[Country]],'Worldometer 1-23'!B147:E382,4,FALSE)</f>
        <v>544</v>
      </c>
      <c r="F149" s="3">
        <f>VLOOKUP(Table_13[[#This Row],[Country]],'Worldometer 1-23'!B147:F382,5,FALSE)</f>
        <v>0</v>
      </c>
      <c r="G149">
        <f>VLOOKUP(Table_13[[#This Row],[Country]],'Worldometer 1-23'!B147:J382,9,FALSE)</f>
        <v>11123</v>
      </c>
      <c r="H149">
        <f>VLOOKUP(Table_13[[#This Row],[Country]],'Worldometer 1-23'!B147:K382,10,FALSE)</f>
        <v>100</v>
      </c>
      <c r="I149" s="6">
        <f>VLOOKUP(Table_13[[#This Row],[Country]],[1]Sheet1!$A$4:$N$201,3,FALSE)</f>
        <v>0.95399999999999996</v>
      </c>
      <c r="J149" s="8">
        <f>VLOOKUP(Table_13[[#This Row],[Country]],[1]Sheet1!$A$4:$N$201,2,FALSE)</f>
        <v>74985.515256561601</v>
      </c>
      <c r="K149" s="11">
        <f>VLOOKUP(Table_13[[#This Row],[Country]],[1]Sheet1!$A$4:$N$201,4,FALSE)</f>
        <v>16.579999999999998</v>
      </c>
      <c r="L149" s="11">
        <f>VLOOKUP(Table_13[[#This Row],[Country]],[1]Sheet1!$A$4:$N$201,5,FALSE)</f>
        <v>98.699999999999989</v>
      </c>
      <c r="M149" s="11">
        <f>VLOOKUP(Table_13[[#This Row],[Country]],[1]Sheet1!$A$4:$N$201,6,FALSE)</f>
        <v>0</v>
      </c>
      <c r="N149" s="14">
        <f>VLOOKUP(Table_13[[#This Row],[Country]],[1]Sheet1!$A$4:$N$201,14,FALSE)</f>
        <v>4</v>
      </c>
      <c r="O149" s="18">
        <f>VLOOKUP(Table_13[[#This Row],[Country]],[2]Sheet2!$C$4:$E$222,2,FALSE)</f>
        <v>43888</v>
      </c>
      <c r="P149" s="16"/>
      <c r="Q149" s="16"/>
    </row>
    <row r="150" spans="2:17" x14ac:dyDescent="0.3">
      <c r="B150" s="1" t="s">
        <v>97</v>
      </c>
      <c r="C150" s="3">
        <f>VLOOKUP(Table_13[[#This Row],[Country]],'Worldometer 1-23'!$B$3:$C$238,2,FALSE)</f>
        <v>132486</v>
      </c>
      <c r="D150" s="3">
        <f>VLOOKUP(Table_13[[#This Row],[Country]],'Worldometer 1-23'!$B$3:$D$238,3,FALSE)</f>
        <v>0</v>
      </c>
      <c r="E150" s="3">
        <f>VLOOKUP(Table_13[[#This Row],[Country]],'Worldometer 1-23'!B148:E383,4,FALSE)</f>
        <v>1517</v>
      </c>
      <c r="F150" s="3">
        <f>VLOOKUP(Table_13[[#This Row],[Country]],'Worldometer 1-23'!B148:F383,5,FALSE)</f>
        <v>0</v>
      </c>
      <c r="G150">
        <f>VLOOKUP(Table_13[[#This Row],[Country]],'Worldometer 1-23'!B148:J383,9,FALSE)</f>
        <v>25583</v>
      </c>
      <c r="H150">
        <f>VLOOKUP(Table_13[[#This Row],[Country]],'Worldometer 1-23'!B148:K383,10,FALSE)</f>
        <v>293</v>
      </c>
      <c r="I150" s="6">
        <f>VLOOKUP(Table_13[[#This Row],[Country]],[1]Sheet1!$A$4:$N$201,3,FALSE)</f>
        <v>0.83399999999999996</v>
      </c>
      <c r="J150" s="9">
        <f>VLOOKUP(Table_13[[#This Row],[Country]],[1]Sheet1!$A$4:$N$201,2,FALSE)</f>
        <v>15343.062004275</v>
      </c>
      <c r="K150" s="12">
        <f>VLOOKUP(Table_13[[#This Row],[Country]],[1]Sheet1!$A$4:$N$201,4,FALSE)</f>
        <v>15.01</v>
      </c>
      <c r="L150" s="12">
        <f>VLOOKUP(Table_13[[#This Row],[Country]],[1]Sheet1!$A$4:$N$201,5,FALSE)</f>
        <v>30.6</v>
      </c>
      <c r="M150" s="11">
        <f>VLOOKUP(Table_13[[#This Row],[Country]],[1]Sheet1!$A$4:$N$201,6,FALSE)</f>
        <v>0</v>
      </c>
      <c r="N150" s="14">
        <f>VLOOKUP(Table_13[[#This Row],[Country]],[1]Sheet1!$A$4:$N$201,14,FALSE)</f>
        <v>0</v>
      </c>
      <c r="O150" s="18">
        <f>VLOOKUP(Table_13[[#This Row],[Country]],[2]Sheet2!$C$4:$E$222,2,FALSE)</f>
        <v>43886</v>
      </c>
      <c r="P150" s="16"/>
      <c r="Q150" s="16"/>
    </row>
    <row r="151" spans="2:17" x14ac:dyDescent="0.3">
      <c r="B151" s="1" t="s">
        <v>38</v>
      </c>
      <c r="C151" s="3">
        <f>VLOOKUP(Table_13[[#This Row],[Country]],'Worldometer 1-23'!$B$3:$C$238,2,FALSE)</f>
        <v>528891</v>
      </c>
      <c r="D151" s="3">
        <f>VLOOKUP(Table_13[[#This Row],[Country]],'Worldometer 1-23'!$B$3:$D$238,3,FALSE)</f>
        <v>1745</v>
      </c>
      <c r="E151" s="3">
        <f>VLOOKUP(Table_13[[#This Row],[Country]],'Worldometer 1-23'!B149:E384,4,FALSE)</f>
        <v>11204</v>
      </c>
      <c r="F151" s="3">
        <f>VLOOKUP(Table_13[[#This Row],[Country]],'Worldometer 1-23'!B149:F384,5,FALSE)</f>
        <v>47</v>
      </c>
      <c r="G151">
        <f>VLOOKUP(Table_13[[#This Row],[Country]],'Worldometer 1-23'!B149:J384,9,FALSE)</f>
        <v>2369</v>
      </c>
      <c r="H151">
        <f>VLOOKUP(Table_13[[#This Row],[Country]],'Worldometer 1-23'!B149:K384,10,FALSE)</f>
        <v>50</v>
      </c>
      <c r="I151" s="6">
        <f>VLOOKUP(Table_13[[#This Row],[Country]],[1]Sheet1!$A$4:$N$201,3,FALSE)</f>
        <v>0.56000000000000005</v>
      </c>
      <c r="J151" s="8">
        <f>VLOOKUP(Table_13[[#This Row],[Country]],[1]Sheet1!$A$4:$N$201,2,FALSE)</f>
        <v>1186.6920804635599</v>
      </c>
      <c r="K151" s="11">
        <f>VLOOKUP(Table_13[[#This Row],[Country]],[1]Sheet1!$A$4:$N$201,4,FALSE)</f>
        <v>277</v>
      </c>
      <c r="L151" s="11">
        <f>VLOOKUP(Table_13[[#This Row],[Country]],[1]Sheet1!$A$4:$N$201,5,FALSE)</f>
        <v>42.5</v>
      </c>
      <c r="M151" s="11">
        <f>VLOOKUP(Table_13[[#This Row],[Country]],[1]Sheet1!$A$4:$N$201,6,FALSE)</f>
        <v>46</v>
      </c>
      <c r="N151" s="14">
        <f>VLOOKUP(Table_13[[#This Row],[Country]],[1]Sheet1!$A$4:$N$201,14,FALSE)</f>
        <v>6</v>
      </c>
      <c r="O151" s="18">
        <f>VLOOKUP(Table_13[[#This Row],[Country]],[2]Sheet2!$C$4:$E$222,2,FALSE)</f>
        <v>43888</v>
      </c>
      <c r="P151" s="16"/>
      <c r="Q151" s="16"/>
    </row>
    <row r="152" spans="2:17" x14ac:dyDescent="0.3">
      <c r="B152" s="1" t="s">
        <v>112</v>
      </c>
      <c r="C152" s="3">
        <f>VLOOKUP(Table_13[[#This Row],[Country]],'Worldometer 1-23'!$B$3:$C$238,2,FALSE)</f>
        <v>154557</v>
      </c>
      <c r="D152" s="3">
        <f>VLOOKUP(Table_13[[#This Row],[Country]],'Worldometer 1-23'!$B$3:$D$238,3,FALSE)</f>
        <v>494</v>
      </c>
      <c r="E152" s="3">
        <f>VLOOKUP(Table_13[[#This Row],[Country]],'Worldometer 1-23'!B150:E385,4,FALSE)</f>
        <v>1769</v>
      </c>
      <c r="F152" s="3">
        <f>VLOOKUP(Table_13[[#This Row],[Country]],'Worldometer 1-23'!B150:F385,5,FALSE)</f>
        <v>12</v>
      </c>
      <c r="G152">
        <f>VLOOKUP(Table_13[[#This Row],[Country]],'Worldometer 1-23'!B150:J385,9,FALSE)</f>
        <v>29911</v>
      </c>
      <c r="H152">
        <f>VLOOKUP(Table_13[[#This Row],[Country]],'Worldometer 1-23'!B150:K385,10,FALSE)</f>
        <v>342</v>
      </c>
      <c r="I152" s="6">
        <f>VLOOKUP(Table_13[[#This Row],[Country]],[1]Sheet1!$A$4:$N$201,3,FALSE)</f>
        <v>0.69</v>
      </c>
      <c r="J152" s="9">
        <f>VLOOKUP(Table_13[[#This Row],[Country]],[1]Sheet1!$A$4:$N$201,2,FALSE)</f>
        <v>3424.4653131034902</v>
      </c>
      <c r="K152" s="12">
        <f>VLOOKUP(Table_13[[#This Row],[Country]],[1]Sheet1!$A$4:$N$201,4,FALSE)</f>
        <v>826.69</v>
      </c>
      <c r="L152" s="12">
        <f>VLOOKUP(Table_13[[#This Row],[Country]],[1]Sheet1!$A$4:$N$201,5,FALSE)</f>
        <v>38.9</v>
      </c>
      <c r="M152" s="11">
        <f>VLOOKUP(Table_13[[#This Row],[Country]],[1]Sheet1!$A$4:$N$201,6,FALSE)</f>
        <v>0</v>
      </c>
      <c r="N152" s="14">
        <f>VLOOKUP(Table_13[[#This Row],[Country]],[1]Sheet1!$A$4:$N$201,14,FALSE)</f>
        <v>0</v>
      </c>
      <c r="O152" s="18">
        <f>VLOOKUP(Table_13[[#This Row],[Country]],[2]Sheet2!$C$4:$E$222,2,FALSE)</f>
        <v>43895</v>
      </c>
      <c r="P152" s="16"/>
      <c r="Q152" s="16"/>
    </row>
    <row r="153" spans="2:17" x14ac:dyDescent="0.3">
      <c r="B153" s="1" t="s">
        <v>47</v>
      </c>
      <c r="C153" s="3">
        <f>VLOOKUP(Table_13[[#This Row],[Country]],'Worldometer 1-23'!$B$3:$C$238,2,FALSE)</f>
        <v>307793</v>
      </c>
      <c r="D153" s="3">
        <f>VLOOKUP(Table_13[[#This Row],[Country]],'Worldometer 1-23'!$B$3:$D$238,3,FALSE)</f>
        <v>2041</v>
      </c>
      <c r="E153" s="3">
        <f>VLOOKUP(Table_13[[#This Row],[Country]],'Worldometer 1-23'!B151:E386,4,FALSE)</f>
        <v>4980</v>
      </c>
      <c r="F153" s="3">
        <f>VLOOKUP(Table_13[[#This Row],[Country]],'Worldometer 1-23'!B151:F386,5,FALSE)</f>
        <v>36</v>
      </c>
      <c r="G153">
        <f>VLOOKUP(Table_13[[#This Row],[Country]],'Worldometer 1-23'!B151:J386,9,FALSE)</f>
        <v>70714</v>
      </c>
      <c r="H153">
        <f>VLOOKUP(Table_13[[#This Row],[Country]],'Worldometer 1-23'!B151:K386,10,FALSE)</f>
        <v>1144</v>
      </c>
      <c r="I153" s="6">
        <f>VLOOKUP(Table_13[[#This Row],[Country]],[1]Sheet1!$A$4:$N$201,3,FALSE)</f>
        <v>0.79500000000000004</v>
      </c>
      <c r="J153" s="8">
        <f>VLOOKUP(Table_13[[#This Row],[Country]],[1]Sheet1!$A$4:$N$201,2,FALSE)</f>
        <v>15727.970386716899</v>
      </c>
      <c r="K153" s="11">
        <f>VLOOKUP(Table_13[[#This Row],[Country]],[1]Sheet1!$A$4:$N$201,4,FALSE)</f>
        <v>56.07</v>
      </c>
      <c r="L153" s="11">
        <f>VLOOKUP(Table_13[[#This Row],[Country]],[1]Sheet1!$A$4:$N$201,5,FALSE)</f>
        <v>70.5</v>
      </c>
      <c r="M153" s="11">
        <f>VLOOKUP(Table_13[[#This Row],[Country]],[1]Sheet1!$A$4:$N$201,6,FALSE)</f>
        <v>67</v>
      </c>
      <c r="N153" s="14">
        <f>VLOOKUP(Table_13[[#This Row],[Country]],[1]Sheet1!$A$4:$N$201,14,FALSE)</f>
        <v>5.5</v>
      </c>
      <c r="O153" s="18">
        <f>VLOOKUP(Table_13[[#This Row],[Country]],[2]Sheet2!$C$4:$E$222,2,FALSE)</f>
        <v>43900</v>
      </c>
      <c r="P153" s="16"/>
      <c r="Q153" s="16"/>
    </row>
    <row r="154" spans="2:17" x14ac:dyDescent="0.3">
      <c r="B154" s="1" t="s">
        <v>208</v>
      </c>
      <c r="C154" s="3">
        <f>VLOOKUP(Table_13[[#This Row],[Country]],'Worldometer 1-23'!$B$3:$C$238,2,FALSE)</f>
        <v>835</v>
      </c>
      <c r="D154" s="3">
        <f>VLOOKUP(Table_13[[#This Row],[Country]],'Worldometer 1-23'!$B$3:$D$238,3,FALSE)</f>
        <v>0</v>
      </c>
      <c r="E154" s="3">
        <f>VLOOKUP(Table_13[[#This Row],[Country]],'Worldometer 1-23'!B152:E387,4,FALSE)</f>
        <v>9</v>
      </c>
      <c r="F154" s="3">
        <f>VLOOKUP(Table_13[[#This Row],[Country]],'Worldometer 1-23'!B152:F387,5,FALSE)</f>
        <v>0</v>
      </c>
      <c r="G154">
        <f>VLOOKUP(Table_13[[#This Row],[Country]],'Worldometer 1-23'!B152:J387,9,FALSE)</f>
        <v>92</v>
      </c>
      <c r="H154">
        <f>VLOOKUP(Table_13[[#This Row],[Country]],'Worldometer 1-23'!B152:K387,10,FALSE)</f>
        <v>1</v>
      </c>
      <c r="I154" s="6">
        <f>VLOOKUP(Table_13[[#This Row],[Country]],[1]Sheet1!$A$4:$N$201,3,FALSE)</f>
        <v>0.54300000000000004</v>
      </c>
      <c r="J154" s="9">
        <f>VLOOKUP(Table_13[[#This Row],[Country]],[1]Sheet1!$A$4:$N$201,2,FALSE)</f>
        <v>2845.1906361258998</v>
      </c>
      <c r="K154" s="12">
        <f>VLOOKUP(Table_13[[#This Row],[Country]],[1]Sheet1!$A$4:$N$201,4,FALSE)</f>
        <v>19.3</v>
      </c>
      <c r="L154" s="12">
        <f>VLOOKUP(Table_13[[#This Row],[Country]],[1]Sheet1!$A$4:$N$201,5,FALSE)</f>
        <v>60.300000000000004</v>
      </c>
      <c r="M154" s="11">
        <f>VLOOKUP(Table_13[[#This Row],[Country]],[1]Sheet1!$A$4:$N$201,6,FALSE)</f>
        <v>14</v>
      </c>
      <c r="N154" s="14">
        <f>VLOOKUP(Table_13[[#This Row],[Country]],[1]Sheet1!$A$4:$N$201,14,FALSE)</f>
        <v>2.5</v>
      </c>
      <c r="O154" s="18">
        <f>VLOOKUP(Table_13[[#This Row],[Country]],[2]Sheet2!$C$4:$E$222,2,FALSE)</f>
        <v>43911</v>
      </c>
      <c r="P154" s="16"/>
      <c r="Q154" s="16"/>
    </row>
    <row r="155" spans="2:17" x14ac:dyDescent="0.3">
      <c r="B155" s="1" t="s">
        <v>128</v>
      </c>
      <c r="C155" s="3">
        <f>VLOOKUP(Table_13[[#This Row],[Country]],'Worldometer 1-23'!$B$3:$C$238,2,FALSE)</f>
        <v>126370</v>
      </c>
      <c r="D155" s="3">
        <f>VLOOKUP(Table_13[[#This Row],[Country]],'Worldometer 1-23'!$B$3:$D$238,3,FALSE)</f>
        <v>852</v>
      </c>
      <c r="E155" s="3">
        <f>VLOOKUP(Table_13[[#This Row],[Country]],'Worldometer 1-23'!B153:E388,4,FALSE)</f>
        <v>2585</v>
      </c>
      <c r="F155" s="3">
        <f>VLOOKUP(Table_13[[#This Row],[Country]],'Worldometer 1-23'!B153:F388,5,FALSE)</f>
        <v>15</v>
      </c>
      <c r="G155">
        <f>VLOOKUP(Table_13[[#This Row],[Country]],'Worldometer 1-23'!B153:J388,9,FALSE)</f>
        <v>17597</v>
      </c>
      <c r="H155">
        <f>VLOOKUP(Table_13[[#This Row],[Country]],'Worldometer 1-23'!B153:K388,10,FALSE)</f>
        <v>360</v>
      </c>
      <c r="I155" s="6">
        <f>VLOOKUP(Table_13[[#This Row],[Country]],[1]Sheet1!$A$4:$N$201,3,FALSE)</f>
        <v>0.72399999999999998</v>
      </c>
      <c r="J155" s="8">
        <f>VLOOKUP(Table_13[[#This Row],[Country]],[1]Sheet1!$A$4:$N$201,2,FALSE)</f>
        <v>5406.4834160630098</v>
      </c>
      <c r="K155" s="11">
        <f>VLOOKUP(Table_13[[#This Row],[Country]],[1]Sheet1!$A$4:$N$201,4,FALSE)</f>
        <v>17.100000000000001</v>
      </c>
      <c r="L155" s="11">
        <f>VLOOKUP(Table_13[[#This Row],[Country]],[1]Sheet1!$A$4:$N$201,5,FALSE)</f>
        <v>62.400000000000006</v>
      </c>
      <c r="M155" s="11">
        <f>VLOOKUP(Table_13[[#This Row],[Country]],[1]Sheet1!$A$4:$N$201,6,FALSE)</f>
        <v>44</v>
      </c>
      <c r="N155" s="14">
        <f>VLOOKUP(Table_13[[#This Row],[Country]],[1]Sheet1!$A$4:$N$201,14,FALSE)</f>
        <v>6.5</v>
      </c>
      <c r="O155" s="18">
        <f>VLOOKUP(Table_13[[#This Row],[Country]],[2]Sheet2!$C$4:$E$222,2,FALSE)</f>
        <v>43899</v>
      </c>
      <c r="P155" s="16"/>
      <c r="Q155" s="16"/>
    </row>
    <row r="156" spans="2:17" x14ac:dyDescent="0.3">
      <c r="B156" s="1" t="s">
        <v>46</v>
      </c>
      <c r="C156" s="3">
        <f>VLOOKUP(Table_13[[#This Row],[Country]],'Worldometer 1-23'!$B$3:$C$238,2,FALSE)</f>
        <v>1088096</v>
      </c>
      <c r="D156" s="3">
        <f>VLOOKUP(Table_13[[#This Row],[Country]],'Worldometer 1-23'!$B$3:$D$238,3,FALSE)</f>
        <v>5189</v>
      </c>
      <c r="E156" s="3">
        <f>VLOOKUP(Table_13[[#This Row],[Country]],'Worldometer 1-23'!B154:E389,4,FALSE)</f>
        <v>39427</v>
      </c>
      <c r="F156" s="3">
        <f>VLOOKUP(Table_13[[#This Row],[Country]],'Worldometer 1-23'!B154:F389,5,FALSE)</f>
        <v>153</v>
      </c>
      <c r="G156">
        <f>VLOOKUP(Table_13[[#This Row],[Country]],'Worldometer 1-23'!B154:J389,9,FALSE)</f>
        <v>32746</v>
      </c>
      <c r="H156">
        <f>VLOOKUP(Table_13[[#This Row],[Country]],'Worldometer 1-23'!B154:K389,10,FALSE)</f>
        <v>1187</v>
      </c>
      <c r="I156" s="6">
        <f>VLOOKUP(Table_13[[#This Row],[Country]],[1]Sheet1!$A$4:$N$201,3,FALSE)</f>
        <v>0.75900000000000001</v>
      </c>
      <c r="J156" s="9">
        <f>VLOOKUP(Table_13[[#This Row],[Country]],[1]Sheet1!$A$4:$N$201,2,FALSE)</f>
        <v>6977.7678203101204</v>
      </c>
      <c r="K156" s="12">
        <f>VLOOKUP(Table_13[[#This Row],[Country]],[1]Sheet1!$A$4:$N$201,4,FALSE)</f>
        <v>25.02</v>
      </c>
      <c r="L156" s="12">
        <f>VLOOKUP(Table_13[[#This Row],[Country]],[1]Sheet1!$A$4:$N$201,5,FALSE)</f>
        <v>66</v>
      </c>
      <c r="M156" s="11">
        <f>VLOOKUP(Table_13[[#This Row],[Country]],[1]Sheet1!$A$4:$N$201,6,FALSE)</f>
        <v>106</v>
      </c>
      <c r="N156" s="14">
        <f>VLOOKUP(Table_13[[#This Row],[Country]],[1]Sheet1!$A$4:$N$201,14,FALSE)</f>
        <v>6.7</v>
      </c>
      <c r="O156" s="18">
        <f>VLOOKUP(Table_13[[#This Row],[Country]],[2]Sheet2!$C$4:$E$222,2,FALSE)</f>
        <v>43897</v>
      </c>
      <c r="P156" s="16"/>
      <c r="Q156" s="16"/>
    </row>
    <row r="157" spans="2:17" x14ac:dyDescent="0.3">
      <c r="B157" s="1" t="s">
        <v>37</v>
      </c>
      <c r="C157" s="3">
        <f>VLOOKUP(Table_13[[#This Row],[Country]],'Worldometer 1-23'!$B$3:$C$238,2,FALSE)</f>
        <v>509882</v>
      </c>
      <c r="D157" s="3">
        <f>VLOOKUP(Table_13[[#This Row],[Country]],'Worldometer 1-23'!$B$3:$D$238,3,FALSE)</f>
        <v>2173</v>
      </c>
      <c r="E157" s="3">
        <f>VLOOKUP(Table_13[[#This Row],[Country]],'Worldometer 1-23'!B155:E390,4,FALSE)</f>
        <v>10136</v>
      </c>
      <c r="F157" s="3">
        <f>VLOOKUP(Table_13[[#This Row],[Country]],'Worldometer 1-23'!B155:F390,5,FALSE)</f>
        <v>20</v>
      </c>
      <c r="G157">
        <f>VLOOKUP(Table_13[[#This Row],[Country]],'Worldometer 1-23'!B155:J390,9,FALSE)</f>
        <v>4619</v>
      </c>
      <c r="H157">
        <f>VLOOKUP(Table_13[[#This Row],[Country]],'Worldometer 1-23'!B155:K390,10,FALSE)</f>
        <v>92</v>
      </c>
      <c r="I157" s="6">
        <f>VLOOKUP(Table_13[[#This Row],[Country]],[1]Sheet1!$A$4:$N$201,3,FALSE)</f>
        <v>0.71199999999999997</v>
      </c>
      <c r="J157" s="8">
        <f>VLOOKUP(Table_13[[#This Row],[Country]],[1]Sheet1!$A$4:$N$201,2,FALSE)</f>
        <v>3323.7670062920602</v>
      </c>
      <c r="K157" s="11">
        <f>VLOOKUP(Table_13[[#This Row],[Country]],[1]Sheet1!$A$4:$N$201,4,FALSE)</f>
        <v>366</v>
      </c>
      <c r="L157" s="11">
        <f>VLOOKUP(Table_13[[#This Row],[Country]],[1]Sheet1!$A$4:$N$201,5,FALSE)</f>
        <v>66.399999999999991</v>
      </c>
      <c r="M157" s="11">
        <f>VLOOKUP(Table_13[[#This Row],[Country]],[1]Sheet1!$A$4:$N$201,6,FALSE)</f>
        <v>0</v>
      </c>
      <c r="N157" s="14">
        <f>VLOOKUP(Table_13[[#This Row],[Country]],[1]Sheet1!$A$4:$N$201,14,FALSE)</f>
        <v>5.7</v>
      </c>
      <c r="O157" s="18">
        <f>VLOOKUP(Table_13[[#This Row],[Country]],[2]Sheet2!$C$4:$E$222,2,FALSE)</f>
        <v>43860</v>
      </c>
      <c r="P157" s="16"/>
      <c r="Q157" s="16"/>
    </row>
    <row r="158" spans="2:17" x14ac:dyDescent="0.3">
      <c r="B158" s="1" t="s">
        <v>33</v>
      </c>
      <c r="C158" s="3">
        <f>VLOOKUP(Table_13[[#This Row],[Country]],'Worldometer 1-23'!$B$3:$C$238,2,FALSE)</f>
        <v>1464557</v>
      </c>
      <c r="D158" s="3">
        <f>VLOOKUP(Table_13[[#This Row],[Country]],'Worldometer 1-23'!$B$3:$D$238,3,FALSE)</f>
        <v>6749</v>
      </c>
      <c r="E158" s="3">
        <f>VLOOKUP(Table_13[[#This Row],[Country]],'Worldometer 1-23'!B156:E391,4,FALSE)</f>
        <v>34907</v>
      </c>
      <c r="F158" s="3">
        <f>VLOOKUP(Table_13[[#This Row],[Country]],'Worldometer 1-23'!B156:F391,5,FALSE)</f>
        <v>345</v>
      </c>
      <c r="G158">
        <f>VLOOKUP(Table_13[[#This Row],[Country]],'Worldometer 1-23'!B156:J391,9,FALSE)</f>
        <v>38721</v>
      </c>
      <c r="H158">
        <f>VLOOKUP(Table_13[[#This Row],[Country]],'Worldometer 1-23'!B156:K391,10,FALSE)</f>
        <v>923</v>
      </c>
      <c r="I158" s="6">
        <f>VLOOKUP(Table_13[[#This Row],[Country]],[1]Sheet1!$A$4:$N$201,3,FALSE)</f>
        <v>0.872</v>
      </c>
      <c r="J158" s="9">
        <f>VLOOKUP(Table_13[[#This Row],[Country]],[1]Sheet1!$A$4:$N$201,2,FALSE)</f>
        <v>15727.0306059784</v>
      </c>
      <c r="K158" s="12">
        <f>VLOOKUP(Table_13[[#This Row],[Country]],[1]Sheet1!$A$4:$N$201,4,FALSE)</f>
        <v>122.76</v>
      </c>
      <c r="L158" s="12">
        <f>VLOOKUP(Table_13[[#This Row],[Country]],[1]Sheet1!$A$4:$N$201,5,FALSE)</f>
        <v>66.2</v>
      </c>
      <c r="M158" s="11">
        <f>VLOOKUP(Table_13[[#This Row],[Country]],[1]Sheet1!$A$4:$N$201,6,FALSE)</f>
        <v>49</v>
      </c>
      <c r="N158" s="14">
        <f>VLOOKUP(Table_13[[#This Row],[Country]],[1]Sheet1!$A$4:$N$201,14,FALSE)</f>
        <v>4.8</v>
      </c>
      <c r="O158" s="18">
        <f>VLOOKUP(Table_13[[#This Row],[Country]],[2]Sheet2!$C$4:$E$222,2,FALSE)</f>
        <v>43894</v>
      </c>
      <c r="P158" s="16"/>
      <c r="Q158" s="16"/>
    </row>
    <row r="159" spans="2:17" x14ac:dyDescent="0.3">
      <c r="B159" s="1" t="s">
        <v>20</v>
      </c>
      <c r="C159" s="3">
        <f>VLOOKUP(Table_13[[#This Row],[Country]],'Worldometer 1-23'!$B$3:$C$238,2,FALSE)</f>
        <v>609136</v>
      </c>
      <c r="D159" s="3">
        <f>VLOOKUP(Table_13[[#This Row],[Country]],'Worldometer 1-23'!$B$3:$D$238,3,FALSE)</f>
        <v>13987</v>
      </c>
      <c r="E159" s="3">
        <f>VLOOKUP(Table_13[[#This Row],[Country]],'Worldometer 1-23'!B157:E392,4,FALSE)</f>
        <v>9920</v>
      </c>
      <c r="F159" s="3">
        <f>VLOOKUP(Table_13[[#This Row],[Country]],'Worldometer 1-23'!B157:F392,5,FALSE)</f>
        <v>234</v>
      </c>
      <c r="G159">
        <f>VLOOKUP(Table_13[[#This Row],[Country]],'Worldometer 1-23'!B157:J392,9,FALSE)</f>
        <v>59837</v>
      </c>
      <c r="H159">
        <f>VLOOKUP(Table_13[[#This Row],[Country]],'Worldometer 1-23'!B157:K392,10,FALSE)</f>
        <v>974</v>
      </c>
      <c r="I159" s="6">
        <f>VLOOKUP(Table_13[[#This Row],[Country]],[1]Sheet1!$A$4:$N$201,3,FALSE)</f>
        <v>0.85</v>
      </c>
      <c r="J159" s="8">
        <f>VLOOKUP(Table_13[[#This Row],[Country]],[1]Sheet1!$A$4:$N$201,2,FALSE)</f>
        <v>23350.353854372799</v>
      </c>
      <c r="K159" s="11">
        <f>VLOOKUP(Table_13[[#This Row],[Country]],[1]Sheet1!$A$4:$N$201,4,FALSE)</f>
        <v>111.59</v>
      </c>
      <c r="L159" s="11">
        <f>VLOOKUP(Table_13[[#This Row],[Country]],[1]Sheet1!$A$4:$N$201,5,FALSE)</f>
        <v>80.3</v>
      </c>
      <c r="M159" s="11">
        <f>VLOOKUP(Table_13[[#This Row],[Country]],[1]Sheet1!$A$4:$N$201,6,FALSE)</f>
        <v>45</v>
      </c>
      <c r="N159" s="14">
        <f>VLOOKUP(Table_13[[#This Row],[Country]],[1]Sheet1!$A$4:$N$201,14,FALSE)</f>
        <v>9.6999999999999993</v>
      </c>
      <c r="O159" s="18">
        <f>VLOOKUP(Table_13[[#This Row],[Country]],[2]Sheet2!$C$4:$E$222,2,FALSE)</f>
        <v>43893</v>
      </c>
      <c r="P159" s="16"/>
      <c r="Q159" s="16"/>
    </row>
    <row r="160" spans="2:17" x14ac:dyDescent="0.3">
      <c r="B160" s="1" t="s">
        <v>58</v>
      </c>
      <c r="C160" s="3">
        <f>VLOOKUP(Table_13[[#This Row],[Country]],'Worldometer 1-23'!$B$3:$C$238,2,FALSE)</f>
        <v>148521</v>
      </c>
      <c r="D160" s="3">
        <f>VLOOKUP(Table_13[[#This Row],[Country]],'Worldometer 1-23'!$B$3:$D$238,3,FALSE)</f>
        <v>263</v>
      </c>
      <c r="E160" s="3">
        <f>VLOOKUP(Table_13[[#This Row],[Country]],'Worldometer 1-23'!B158:E393,4,FALSE)</f>
        <v>248</v>
      </c>
      <c r="F160" s="3">
        <f>VLOOKUP(Table_13[[#This Row],[Country]],'Worldometer 1-23'!B158:F393,5,FALSE)</f>
        <v>0</v>
      </c>
      <c r="G160">
        <f>VLOOKUP(Table_13[[#This Row],[Country]],'Worldometer 1-23'!B158:J393,9,FALSE)</f>
        <v>52896</v>
      </c>
      <c r="H160">
        <f>VLOOKUP(Table_13[[#This Row],[Country]],'Worldometer 1-23'!B158:K393,10,FALSE)</f>
        <v>88</v>
      </c>
      <c r="I160" s="6">
        <f>VLOOKUP(Table_13[[#This Row],[Country]],[1]Sheet1!$A$4:$N$201,3,FALSE)</f>
        <v>0.84799999999999998</v>
      </c>
      <c r="J160" s="9">
        <f>VLOOKUP(Table_13[[#This Row],[Country]],[1]Sheet1!$A$4:$N$201,2,FALSE)</f>
        <v>64781.733197416797</v>
      </c>
      <c r="K160" s="12">
        <f>VLOOKUP(Table_13[[#This Row],[Country]],[1]Sheet1!$A$4:$N$201,4,FALSE)</f>
        <v>236.84</v>
      </c>
      <c r="L160" s="12">
        <f>VLOOKUP(Table_13[[#This Row],[Country]],[1]Sheet1!$A$4:$N$201,5,FALSE)</f>
        <v>31.9</v>
      </c>
      <c r="M160" s="11">
        <f>VLOOKUP(Table_13[[#This Row],[Country]],[1]Sheet1!$A$4:$N$201,6,FALSE)</f>
        <v>0</v>
      </c>
      <c r="N160" s="14">
        <f>VLOOKUP(Table_13[[#This Row],[Country]],[1]Sheet1!$A$4:$N$201,14,FALSE)</f>
        <v>0.6</v>
      </c>
      <c r="O160" s="18">
        <f>VLOOKUP(Table_13[[#This Row],[Country]],[2]Sheet2!$C$4:$E$222,2,FALSE)</f>
        <v>43891</v>
      </c>
      <c r="P160" s="16"/>
      <c r="Q160" s="16"/>
    </row>
    <row r="161" spans="2:17" hidden="1" x14ac:dyDescent="0.3">
      <c r="B161" s="1" t="s">
        <v>89</v>
      </c>
      <c r="C161" s="3">
        <f>VLOOKUP(Table_13[[#This Row],[Country]],'Worldometer 1-23'!$B$3:$C$238,2,FALSE)</f>
        <v>9701</v>
      </c>
      <c r="D161" s="3">
        <f>VLOOKUP(Table_13[[#This Row],[Country]],'Worldometer 1-23'!$B$3:$D$238,3,FALSE)</f>
        <v>117</v>
      </c>
      <c r="E161" s="3">
        <f>VLOOKUP(Table_13[[#This Row],[Country]],'Worldometer 1-23'!B159:E394,4,FALSE)</f>
        <v>45</v>
      </c>
      <c r="F161" s="3">
        <f>VLOOKUP(Table_13[[#This Row],[Country]],'Worldometer 1-23'!B159:F394,5,FALSE)</f>
        <v>0</v>
      </c>
      <c r="G161">
        <v>344</v>
      </c>
      <c r="I161" s="6" t="e">
        <f>VLOOKUP(Table_13[[#This Row],[Country]],[1]Sheet1!$A$4:$N$201,3,FALSE)</f>
        <v>#N/A</v>
      </c>
      <c r="J161" s="8" t="e">
        <f>VLOOKUP(Table_13[[#This Row],[Country]],[1]Sheet1!$A$4:$N$201,2,FALSE)</f>
        <v>#N/A</v>
      </c>
      <c r="K161" s="11" t="e">
        <f>VLOOKUP(Table_13[[#This Row],[Country]],[1]Sheet1!$A$4:$N$201,4,FALSE)</f>
        <v>#N/A</v>
      </c>
      <c r="L161" s="11" t="e">
        <f>VLOOKUP(Table_13[[#This Row],[Country]],[1]Sheet1!$A$4:$N$201,5,FALSE)</f>
        <v>#N/A</v>
      </c>
      <c r="M161" s="11" t="e">
        <f>VLOOKUP(Table_13[[#This Row],[Country]],[1]Sheet1!$A$4:$N$201,6,FALSE)</f>
        <v>#N/A</v>
      </c>
      <c r="N161" s="14" t="e">
        <f>VLOOKUP(Table_13[[#This Row],[Country]],[1]Sheet1!$A$4:$N$201,14,FALSE)</f>
        <v>#N/A</v>
      </c>
      <c r="O161" s="18" t="e">
        <f>VLOOKUP(Table_13[[#This Row],[Country]],[2]Sheet2!$C$4:$E$222,2,FALSE)</f>
        <v>#N/A</v>
      </c>
      <c r="P161" s="16"/>
      <c r="Q161" s="16"/>
    </row>
    <row r="162" spans="2:17" x14ac:dyDescent="0.3">
      <c r="B162" s="1" t="s">
        <v>34</v>
      </c>
      <c r="C162" s="3">
        <f>VLOOKUP(Table_13[[#This Row],[Country]],'Worldometer 1-23'!$B$3:$C$238,2,FALSE)</f>
        <v>706475</v>
      </c>
      <c r="D162" s="3">
        <f>VLOOKUP(Table_13[[#This Row],[Country]],'Worldometer 1-23'!$B$3:$D$238,3,FALSE)</f>
        <v>2699</v>
      </c>
      <c r="E162" s="3">
        <f>VLOOKUP(Table_13[[#This Row],[Country]],'Worldometer 1-23'!B160:E395,4,FALSE)</f>
        <v>17628</v>
      </c>
      <c r="F162" s="3">
        <f>VLOOKUP(Table_13[[#This Row],[Country]],'Worldometer 1-23'!B160:F395,5,FALSE)</f>
        <v>74</v>
      </c>
      <c r="G162">
        <f>VLOOKUP(Table_13[[#This Row],[Country]],'Worldometer 1-23'!B160:J395,9,FALSE)</f>
        <v>36863</v>
      </c>
      <c r="H162">
        <f>VLOOKUP(Table_13[[#This Row],[Country]],'Worldometer 1-23'!B160:K395,10,FALSE)</f>
        <v>920</v>
      </c>
      <c r="I162" s="6">
        <f>VLOOKUP(Table_13[[#This Row],[Country]],[1]Sheet1!$A$4:$N$201,3,FALSE)</f>
        <v>0.81599999999999995</v>
      </c>
      <c r="J162" s="9">
        <f>VLOOKUP(Table_13[[#This Row],[Country]],[1]Sheet1!$A$4:$N$201,2,FALSE)</f>
        <v>12914.107396409399</v>
      </c>
      <c r="K162" s="12">
        <f>VLOOKUP(Table_13[[#This Row],[Country]],[1]Sheet1!$A$4:$N$201,4,FALSE)</f>
        <v>81.400000000000006</v>
      </c>
      <c r="L162" s="12">
        <f>VLOOKUP(Table_13[[#This Row],[Country]],[1]Sheet1!$A$4:$N$201,5,FALSE)</f>
        <v>64.900000000000006</v>
      </c>
      <c r="M162" s="11">
        <f>VLOOKUP(Table_13[[#This Row],[Country]],[1]Sheet1!$A$4:$N$201,6,FALSE)</f>
        <v>48</v>
      </c>
      <c r="N162" s="14">
        <f>VLOOKUP(Table_13[[#This Row],[Country]],[1]Sheet1!$A$4:$N$201,14,FALSE)</f>
        <v>5.3</v>
      </c>
      <c r="O162" s="18">
        <f>VLOOKUP(Table_13[[#This Row],[Country]],[2]Sheet2!$C$4:$E$222,2,FALSE)</f>
        <v>43888</v>
      </c>
      <c r="P162" s="16"/>
      <c r="Q162" s="16"/>
    </row>
    <row r="163" spans="2:17" x14ac:dyDescent="0.3">
      <c r="B163" s="1" t="s">
        <v>31</v>
      </c>
      <c r="C163" s="3">
        <f>VLOOKUP(Table_13[[#This Row],[Country]],'Worldometer 1-23'!$B$3:$C$238,2,FALSE)</f>
        <v>3677352</v>
      </c>
      <c r="D163" s="3">
        <f>VLOOKUP(Table_13[[#This Row],[Country]],'Worldometer 1-23'!$B$3:$D$238,3,FALSE)</f>
        <v>21513</v>
      </c>
      <c r="E163" s="3">
        <f>VLOOKUP(Table_13[[#This Row],[Country]],'Worldometer 1-23'!B161:E396,4,FALSE)</f>
        <v>68412</v>
      </c>
      <c r="F163" s="3">
        <f>VLOOKUP(Table_13[[#This Row],[Country]],'Worldometer 1-23'!B161:F396,5,FALSE)</f>
        <v>580</v>
      </c>
      <c r="G163">
        <f>VLOOKUP(Table_13[[#This Row],[Country]],'Worldometer 1-23'!B161:J396,9,FALSE)</f>
        <v>25193</v>
      </c>
      <c r="H163">
        <f>VLOOKUP(Table_13[[#This Row],[Country]],'Worldometer 1-23'!B161:K396,10,FALSE)</f>
        <v>469</v>
      </c>
      <c r="I163" s="6">
        <f>VLOOKUP(Table_13[[#This Row],[Country]],[1]Sheet1!$A$4:$N$201,3,FALSE)</f>
        <v>0.82399999999999995</v>
      </c>
      <c r="J163" s="8">
        <f>VLOOKUP(Table_13[[#This Row],[Country]],[1]Sheet1!$A$4:$N$201,2,FALSE)</f>
        <v>11605.5663888626</v>
      </c>
      <c r="K163" s="11">
        <f>VLOOKUP(Table_13[[#This Row],[Country]],[1]Sheet1!$A$4:$N$201,4,FALSE)</f>
        <v>8.58</v>
      </c>
      <c r="L163" s="11">
        <f>VLOOKUP(Table_13[[#This Row],[Country]],[1]Sheet1!$A$4:$N$201,5,FALSE)</f>
        <v>31.099999999999998</v>
      </c>
      <c r="M163" s="11">
        <f>VLOOKUP(Table_13[[#This Row],[Country]],[1]Sheet1!$A$4:$N$201,6,FALSE)</f>
        <v>33</v>
      </c>
      <c r="N163" s="14">
        <f>VLOOKUP(Table_13[[#This Row],[Country]],[1]Sheet1!$A$4:$N$201,14,FALSE)</f>
        <v>5.5</v>
      </c>
      <c r="O163" s="18">
        <f>VLOOKUP(Table_13[[#This Row],[Country]],[2]Sheet2!$C$4:$E$222,2,FALSE)</f>
        <v>43861</v>
      </c>
      <c r="P163" s="16"/>
      <c r="Q163" s="16"/>
    </row>
    <row r="164" spans="2:17" x14ac:dyDescent="0.3">
      <c r="B164" s="1" t="s">
        <v>123</v>
      </c>
      <c r="C164" s="3">
        <f>VLOOKUP(Table_13[[#This Row],[Country]],'Worldometer 1-23'!$B$3:$C$238,2,FALSE)</f>
        <v>12443</v>
      </c>
      <c r="D164" s="3">
        <f>VLOOKUP(Table_13[[#This Row],[Country]],'Worldometer 1-23'!$B$3:$D$238,3,FALSE)</f>
        <v>273</v>
      </c>
      <c r="E164" s="3">
        <f>VLOOKUP(Table_13[[#This Row],[Country]],'Worldometer 1-23'!B162:E397,4,FALSE)</f>
        <v>165</v>
      </c>
      <c r="F164" s="3">
        <f>VLOOKUP(Table_13[[#This Row],[Country]],'Worldometer 1-23'!B162:F397,5,FALSE)</f>
        <v>3</v>
      </c>
      <c r="G164">
        <f>VLOOKUP(Table_13[[#This Row],[Country]],'Worldometer 1-23'!B162:J397,9,FALSE)</f>
        <v>948</v>
      </c>
      <c r="H164">
        <f>VLOOKUP(Table_13[[#This Row],[Country]],'Worldometer 1-23'!B162:K397,10,FALSE)</f>
        <v>13</v>
      </c>
      <c r="I164" s="6">
        <f>VLOOKUP(Table_13[[#This Row],[Country]],[1]Sheet1!$A$4:$N$201,3,FALSE)</f>
        <v>0.53600000000000003</v>
      </c>
      <c r="J164" s="9">
        <f>VLOOKUP(Table_13[[#This Row],[Country]],[1]Sheet1!$A$4:$N$201,2,FALSE)</f>
        <v>820.09121074290795</v>
      </c>
      <c r="K164" s="12">
        <f>VLOOKUP(Table_13[[#This Row],[Country]],[1]Sheet1!$A$4:$N$201,4,FALSE)</f>
        <v>469.83</v>
      </c>
      <c r="L164" s="12">
        <f>VLOOKUP(Table_13[[#This Row],[Country]],[1]Sheet1!$A$4:$N$201,5,FALSE)</f>
        <v>31.6</v>
      </c>
      <c r="M164" s="11">
        <f>VLOOKUP(Table_13[[#This Row],[Country]],[1]Sheet1!$A$4:$N$201,6,FALSE)</f>
        <v>29</v>
      </c>
      <c r="N164" s="14">
        <f>VLOOKUP(Table_13[[#This Row],[Country]],[1]Sheet1!$A$4:$N$201,14,FALSE)</f>
        <v>2.7</v>
      </c>
      <c r="O164" s="18">
        <f>VLOOKUP(Table_13[[#This Row],[Country]],[2]Sheet2!$C$4:$E$222,2,FALSE)</f>
        <v>43906</v>
      </c>
      <c r="P164" s="16"/>
      <c r="Q164" s="16"/>
    </row>
    <row r="165" spans="2:17" x14ac:dyDescent="0.3">
      <c r="B165" s="1" t="s">
        <v>18</v>
      </c>
      <c r="C165" s="3">
        <f>VLOOKUP(Table_13[[#This Row],[Country]],'Worldometer 1-23'!$B$3:$C$238,2,FALSE)</f>
        <v>74262</v>
      </c>
      <c r="D165" s="3">
        <f>VLOOKUP(Table_13[[#This Row],[Country]],'Worldometer 1-23'!$B$3:$D$238,3,FALSE)</f>
        <v>344</v>
      </c>
      <c r="E165" s="3">
        <f>VLOOKUP(Table_13[[#This Row],[Country]],'Worldometer 1-23'!B163:E398,4,FALSE)</f>
        <v>1328</v>
      </c>
      <c r="F165" s="3">
        <f>VLOOKUP(Table_13[[#This Row],[Country]],'Worldometer 1-23'!B163:F398,5,FALSE)</f>
        <v>12</v>
      </c>
      <c r="G165">
        <f>VLOOKUP(Table_13[[#This Row],[Country]],'Worldometer 1-23'!B163:J398,9,FALSE)</f>
        <v>1448</v>
      </c>
      <c r="H165">
        <f>VLOOKUP(Table_13[[#This Row],[Country]],'Worldometer 1-23'!B163:K398,10,FALSE)</f>
        <v>26</v>
      </c>
      <c r="I165" s="6">
        <f>VLOOKUP(Table_13[[#This Row],[Country]],[1]Sheet1!$A$4:$N$201,3,FALSE)</f>
        <v>0.90600000000000003</v>
      </c>
      <c r="J165" s="8">
        <f>VLOOKUP(Table_13[[#This Row],[Country]],[1]Sheet1!$A$4:$N$201,2,FALSE)</f>
        <v>32143.0850115414</v>
      </c>
      <c r="K165" s="11">
        <f>VLOOKUP(Table_13[[#This Row],[Country]],[1]Sheet1!$A$4:$N$201,4,FALSE)</f>
        <v>516.72</v>
      </c>
      <c r="L165" s="11">
        <f>VLOOKUP(Table_13[[#This Row],[Country]],[1]Sheet1!$A$4:$N$201,5,FALSE)</f>
        <v>80</v>
      </c>
      <c r="M165" s="11">
        <f>VLOOKUP(Table_13[[#This Row],[Country]],[1]Sheet1!$A$4:$N$201,6,FALSE)</f>
        <v>0</v>
      </c>
      <c r="N165" s="14">
        <f>VLOOKUP(Table_13[[#This Row],[Country]],[1]Sheet1!$A$4:$N$201,14,FALSE)</f>
        <v>3.7</v>
      </c>
      <c r="O165" s="18" t="e">
        <f>VLOOKUP(Table_13[[#This Row],[Country]],[2]Sheet2!$C$4:$E$222,2,FALSE)</f>
        <v>#N/A</v>
      </c>
      <c r="P165" s="16"/>
      <c r="Q165" s="16"/>
    </row>
    <row r="166" spans="2:17" x14ac:dyDescent="0.3">
      <c r="B166" s="1" t="s">
        <v>182</v>
      </c>
      <c r="C166" s="3">
        <f>VLOOKUP(Table_13[[#This Row],[Country]],'Worldometer 1-23'!$B$3:$C$238,2,FALSE)</f>
        <v>35</v>
      </c>
      <c r="D166" s="3">
        <f>VLOOKUP(Table_13[[#This Row],[Country]],'Worldometer 1-23'!$B$3:$D$238,3,FALSE)</f>
        <v>0</v>
      </c>
      <c r="E166" s="3">
        <f>VLOOKUP(Table_13[[#This Row],[Country]],'Worldometer 1-23'!B164:E399,4,FALSE)</f>
        <v>0</v>
      </c>
      <c r="F166" s="3">
        <f>VLOOKUP(Table_13[[#This Row],[Country]],'Worldometer 1-23'!B164:F399,5,FALSE)</f>
        <v>0</v>
      </c>
      <c r="G166">
        <f>VLOOKUP(Table_13[[#This Row],[Country]],'Worldometer 1-23'!B164:J399,9,FALSE)</f>
        <v>655</v>
      </c>
      <c r="H166">
        <f>VLOOKUP(Table_13[[#This Row],[Country]],'Worldometer 1-23'!B164:K399,10,FALSE)</f>
        <v>0</v>
      </c>
      <c r="I166" s="6">
        <f>VLOOKUP(Table_13[[#This Row],[Country]],[1]Sheet1!$A$4:$N$201,3,FALSE)</f>
        <v>0.77700000000000002</v>
      </c>
      <c r="J166" s="9">
        <f>VLOOKUP(Table_13[[#This Row],[Country]],[1]Sheet1!$A$4:$N$201,2,FALSE)</f>
        <v>19896.4957043824</v>
      </c>
      <c r="K166" s="12">
        <f>VLOOKUP(Table_13[[#This Row],[Country]],[1]Sheet1!$A$4:$N$201,4,FALSE)</f>
        <v>208.69</v>
      </c>
      <c r="L166" s="12">
        <f>VLOOKUP(Table_13[[#This Row],[Country]],[1]Sheet1!$A$4:$N$201,5,FALSE)</f>
        <v>0</v>
      </c>
      <c r="M166" s="11">
        <f>VLOOKUP(Table_13[[#This Row],[Country]],[1]Sheet1!$A$4:$N$201,6,FALSE)</f>
        <v>0</v>
      </c>
      <c r="N166" s="14">
        <f>VLOOKUP(Table_13[[#This Row],[Country]],[1]Sheet1!$A$4:$N$201,14,FALSE)</f>
        <v>4.5</v>
      </c>
      <c r="O166" s="18" t="e">
        <f>VLOOKUP(Table_13[[#This Row],[Country]],[2]Sheet2!$C$4:$E$222,2,FALSE)</f>
        <v>#N/A</v>
      </c>
      <c r="P166" s="16"/>
      <c r="Q166" s="16"/>
    </row>
    <row r="167" spans="2:17" x14ac:dyDescent="0.3">
      <c r="B167" s="1" t="s">
        <v>166</v>
      </c>
      <c r="C167" s="3">
        <f>VLOOKUP(Table_13[[#This Row],[Country]],'Worldometer 1-23'!$B$3:$C$238,2,FALSE)</f>
        <v>755</v>
      </c>
      <c r="D167" s="3">
        <f>VLOOKUP(Table_13[[#This Row],[Country]],'Worldometer 1-23'!$B$3:$D$238,3,FALSE)</f>
        <v>37</v>
      </c>
      <c r="E167" s="3">
        <f>VLOOKUP(Table_13[[#This Row],[Country]],'Worldometer 1-23'!B165:E400,4,FALSE)</f>
        <v>10</v>
      </c>
      <c r="F167" s="3">
        <f>VLOOKUP(Table_13[[#This Row],[Country]],'Worldometer 1-23'!B165:F400,5,FALSE)</f>
        <v>1</v>
      </c>
      <c r="G167">
        <f>VLOOKUP(Table_13[[#This Row],[Country]],'Worldometer 1-23'!B165:J400,9,FALSE)</f>
        <v>4101</v>
      </c>
      <c r="H167">
        <f>VLOOKUP(Table_13[[#This Row],[Country]],'Worldometer 1-23'!B165:K400,10,FALSE)</f>
        <v>54</v>
      </c>
      <c r="I167" s="6">
        <f>VLOOKUP(Table_13[[#This Row],[Country]],[1]Sheet1!$A$4:$N$201,3,FALSE)</f>
        <v>0.745</v>
      </c>
      <c r="J167" s="8">
        <f>VLOOKUP(Table_13[[#This Row],[Country]],[1]Sheet1!$A$4:$N$201,2,FALSE)</f>
        <v>11611.4221338795</v>
      </c>
      <c r="K167" s="11">
        <f>VLOOKUP(Table_13[[#This Row],[Country]],[1]Sheet1!$A$4:$N$201,4,FALSE)</f>
        <v>292.47000000000003</v>
      </c>
      <c r="L167" s="11">
        <f>VLOOKUP(Table_13[[#This Row],[Country]],[1]Sheet1!$A$4:$N$201,5,FALSE)</f>
        <v>0</v>
      </c>
      <c r="M167" s="11">
        <f>VLOOKUP(Table_13[[#This Row],[Country]],[1]Sheet1!$A$4:$N$201,6,FALSE)</f>
        <v>0</v>
      </c>
      <c r="N167" s="14">
        <f>VLOOKUP(Table_13[[#This Row],[Country]],[1]Sheet1!$A$4:$N$201,14,FALSE)</f>
        <v>20</v>
      </c>
      <c r="O167" s="18">
        <f>VLOOKUP(Table_13[[#This Row],[Country]],[2]Sheet2!$C$4:$E$222,2,FALSE)</f>
        <v>43906</v>
      </c>
      <c r="P167" s="16"/>
      <c r="Q167" s="16"/>
    </row>
    <row r="168" spans="2:17" hidden="1" x14ac:dyDescent="0.3">
      <c r="B168" s="1" t="s">
        <v>151</v>
      </c>
      <c r="C168" s="3">
        <f>VLOOKUP(Table_13[[#This Row],[Country]],'Worldometer 1-23'!$B$3:$C$238,2,FALSE)</f>
        <v>1146</v>
      </c>
      <c r="D168" s="3">
        <f>VLOOKUP(Table_13[[#This Row],[Country]],'Worldometer 1-23'!$B$3:$D$238,3,FALSE)</f>
        <v>0</v>
      </c>
      <c r="E168" s="3">
        <f>VLOOKUP(Table_13[[#This Row],[Country]],'Worldometer 1-23'!B166:E401,4,FALSE)</f>
        <v>12</v>
      </c>
      <c r="F168" s="3">
        <f>VLOOKUP(Table_13[[#This Row],[Country]],'Worldometer 1-23'!B166:F401,5,FALSE)</f>
        <v>0</v>
      </c>
      <c r="G168">
        <v>569</v>
      </c>
      <c r="H168">
        <v>26</v>
      </c>
      <c r="I168" s="6" t="e">
        <f>VLOOKUP(Table_13[[#This Row],[Country]],[1]Sheet1!$A$4:$N$201,3,FALSE)</f>
        <v>#N/A</v>
      </c>
      <c r="J168" s="9" t="e">
        <f>VLOOKUP(Table_13[[#This Row],[Country]],[1]Sheet1!$A$4:$N$201,2,FALSE)</f>
        <v>#N/A</v>
      </c>
      <c r="K168" s="12" t="e">
        <f>VLOOKUP(Table_13[[#This Row],[Country]],[1]Sheet1!$A$4:$N$201,4,FALSE)</f>
        <v>#N/A</v>
      </c>
      <c r="L168" s="12" t="e">
        <f>VLOOKUP(Table_13[[#This Row],[Country]],[1]Sheet1!$A$4:$N$201,5,FALSE)</f>
        <v>#N/A</v>
      </c>
      <c r="M168" s="11" t="e">
        <f>VLOOKUP(Table_13[[#This Row],[Country]],[1]Sheet1!$A$4:$N$201,6,FALSE)</f>
        <v>#N/A</v>
      </c>
      <c r="N168" s="14" t="e">
        <f>VLOOKUP(Table_13[[#This Row],[Country]],[1]Sheet1!$A$4:$N$201,14,FALSE)</f>
        <v>#N/A</v>
      </c>
      <c r="O168" s="18">
        <f>VLOOKUP(Table_13[[#This Row],[Country]],[2]Sheet2!$C$4:$E$222,2,FALSE)</f>
        <v>43895</v>
      </c>
      <c r="P168" s="16"/>
      <c r="Q168" s="16"/>
    </row>
    <row r="169" spans="2:17" x14ac:dyDescent="0.3">
      <c r="B169" s="1" t="s">
        <v>93</v>
      </c>
      <c r="C169" s="3">
        <f>VLOOKUP(Table_13[[#This Row],[Country]],'Worldometer 1-23'!$B$3:$C$238,2,FALSE)</f>
        <v>2861</v>
      </c>
      <c r="D169" s="3">
        <f>VLOOKUP(Table_13[[#This Row],[Country]],'Worldometer 1-23'!$B$3:$D$238,3,FALSE)</f>
        <v>24</v>
      </c>
      <c r="E169" s="3">
        <f>VLOOKUP(Table_13[[#This Row],[Country]],'Worldometer 1-23'!B167:E402,4,FALSE)</f>
        <v>65</v>
      </c>
      <c r="F169" s="3">
        <f>VLOOKUP(Table_13[[#This Row],[Country]],'Worldometer 1-23'!B167:F402,5,FALSE)</f>
        <v>0</v>
      </c>
      <c r="G169">
        <f>VLOOKUP(Table_13[[#This Row],[Country]],'Worldometer 1-23'!B167:J402,9,FALSE)</f>
        <v>84219</v>
      </c>
      <c r="H169">
        <f>VLOOKUP(Table_13[[#This Row],[Country]],'Worldometer 1-23'!B167:K402,10,FALSE)</f>
        <v>1913</v>
      </c>
      <c r="I169" s="6">
        <f>VLOOKUP(Table_13[[#This Row],[Country]],[1]Sheet1!$A$4:$N$201,3,FALSE)</f>
        <v>0</v>
      </c>
      <c r="J169" s="8">
        <f>VLOOKUP(Table_13[[#This Row],[Country]],[1]Sheet1!$A$4:$N$201,2,FALSE)</f>
        <v>47313.3524531488</v>
      </c>
      <c r="K169" s="11">
        <f>VLOOKUP(Table_13[[#This Row],[Country]],[1]Sheet1!$A$4:$N$201,4,FALSE)</f>
        <v>567.89</v>
      </c>
      <c r="L169" s="11">
        <f>VLOOKUP(Table_13[[#This Row],[Country]],[1]Sheet1!$A$4:$N$201,5,FALSE)</f>
        <v>0</v>
      </c>
      <c r="M169" s="11">
        <f>VLOOKUP(Table_13[[#This Row],[Country]],[1]Sheet1!$A$4:$N$201,6,FALSE)</f>
        <v>52</v>
      </c>
      <c r="N169" s="14">
        <f>VLOOKUP(Table_13[[#This Row],[Country]],[1]Sheet1!$A$4:$N$201,14,FALSE)</f>
        <v>8</v>
      </c>
      <c r="O169" s="18">
        <f>VLOOKUP(Table_13[[#This Row],[Country]],[2]Sheet2!$C$4:$E$222,2,FALSE)</f>
        <v>43890</v>
      </c>
      <c r="P169" s="16"/>
      <c r="Q169" s="16"/>
    </row>
    <row r="170" spans="2:17" x14ac:dyDescent="0.3">
      <c r="B170" s="1" t="s">
        <v>41</v>
      </c>
      <c r="C170" s="3">
        <f>VLOOKUP(Table_13[[#This Row],[Country]],'Worldometer 1-23'!$B$3:$C$238,2,FALSE)</f>
        <v>365988</v>
      </c>
      <c r="D170" s="3">
        <f>VLOOKUP(Table_13[[#This Row],[Country]],'Worldometer 1-23'!$B$3:$D$238,3,FALSE)</f>
        <v>213</v>
      </c>
      <c r="E170" s="3">
        <f>VLOOKUP(Table_13[[#This Row],[Country]],'Worldometer 1-23'!B168:E403,4,FALSE)</f>
        <v>6346</v>
      </c>
      <c r="F170" s="3">
        <f>VLOOKUP(Table_13[[#This Row],[Country]],'Worldometer 1-23'!B168:F403,5,FALSE)</f>
        <v>4</v>
      </c>
      <c r="G170">
        <f>VLOOKUP(Table_13[[#This Row],[Country]],'Worldometer 1-23'!B168:J403,9,FALSE)</f>
        <v>10422</v>
      </c>
      <c r="H170">
        <f>VLOOKUP(Table_13[[#This Row],[Country]],'Worldometer 1-23'!B168:K403,10,FALSE)</f>
        <v>181</v>
      </c>
      <c r="I170" s="6">
        <f>VLOOKUP(Table_13[[#This Row],[Country]],[1]Sheet1!$A$4:$N$201,3,FALSE)</f>
        <v>0.85699999999999998</v>
      </c>
      <c r="J170" s="9">
        <f>VLOOKUP(Table_13[[#This Row],[Country]],[1]Sheet1!$A$4:$N$201,2,FALSE)</f>
        <v>23139.802114032998</v>
      </c>
      <c r="K170" s="12">
        <f>VLOOKUP(Table_13[[#This Row],[Country]],[1]Sheet1!$A$4:$N$201,4,FALSE)</f>
        <v>15.92</v>
      </c>
      <c r="L170" s="12">
        <f>VLOOKUP(Table_13[[#This Row],[Country]],[1]Sheet1!$A$4:$N$201,5,FALSE)</f>
        <v>19.3</v>
      </c>
      <c r="M170" s="11">
        <f>VLOOKUP(Table_13[[#This Row],[Country]],[1]Sheet1!$A$4:$N$201,6,FALSE)</f>
        <v>0</v>
      </c>
      <c r="N170" s="14">
        <f>VLOOKUP(Table_13[[#This Row],[Country]],[1]Sheet1!$A$4:$N$201,14,FALSE)</f>
        <v>5.8</v>
      </c>
      <c r="O170" s="18">
        <f>VLOOKUP(Table_13[[#This Row],[Country]],[2]Sheet2!$C$4:$E$222,2,FALSE)</f>
        <v>43893</v>
      </c>
      <c r="P170" s="16"/>
      <c r="Q170" s="16"/>
    </row>
    <row r="171" spans="2:17" x14ac:dyDescent="0.3">
      <c r="B171" s="1" t="s">
        <v>100</v>
      </c>
      <c r="C171" s="3">
        <f>VLOOKUP(Table_13[[#This Row],[Country]],'Worldometer 1-23'!$B$3:$C$238,2,FALSE)</f>
        <v>24209</v>
      </c>
      <c r="D171" s="3">
        <f>VLOOKUP(Table_13[[#This Row],[Country]],'Worldometer 1-23'!$B$3:$D$238,3,FALSE)</f>
        <v>300</v>
      </c>
      <c r="E171" s="3">
        <f>VLOOKUP(Table_13[[#This Row],[Country]],'Worldometer 1-23'!B169:E404,4,FALSE)</f>
        <v>561</v>
      </c>
      <c r="F171" s="3">
        <f>VLOOKUP(Table_13[[#This Row],[Country]],'Worldometer 1-23'!B169:F404,5,FALSE)</f>
        <v>9</v>
      </c>
      <c r="G171">
        <f>VLOOKUP(Table_13[[#This Row],[Country]],'Worldometer 1-23'!B169:J404,9,FALSE)</f>
        <v>1425</v>
      </c>
      <c r="H171">
        <f>VLOOKUP(Table_13[[#This Row],[Country]],'Worldometer 1-23'!B169:K404,10,FALSE)</f>
        <v>33</v>
      </c>
      <c r="I171" s="6">
        <f>VLOOKUP(Table_13[[#This Row],[Country]],[1]Sheet1!$A$4:$N$201,3,FALSE)</f>
        <v>0.51400000000000001</v>
      </c>
      <c r="J171" s="8">
        <f>VLOOKUP(Table_13[[#This Row],[Country]],[1]Sheet1!$A$4:$N$201,2,FALSE)</f>
        <v>1452.13466440408</v>
      </c>
      <c r="K171" s="11">
        <f>VLOOKUP(Table_13[[#This Row],[Country]],[1]Sheet1!$A$4:$N$201,4,FALSE)</f>
        <v>82.4</v>
      </c>
      <c r="L171" s="11">
        <f>VLOOKUP(Table_13[[#This Row],[Country]],[1]Sheet1!$A$4:$N$201,5,FALSE)</f>
        <v>58.099999999999994</v>
      </c>
      <c r="M171" s="11">
        <f>VLOOKUP(Table_13[[#This Row],[Country]],[1]Sheet1!$A$4:$N$201,6,FALSE)</f>
        <v>0</v>
      </c>
      <c r="N171" s="14">
        <f>VLOOKUP(Table_13[[#This Row],[Country]],[1]Sheet1!$A$4:$N$201,14,FALSE)</f>
        <v>48</v>
      </c>
      <c r="O171" s="18">
        <f>VLOOKUP(Table_13[[#This Row],[Country]],[2]Sheet2!$C$4:$E$222,2,FALSE)</f>
        <v>43893</v>
      </c>
      <c r="P171" s="16"/>
      <c r="Q171" s="16"/>
    </row>
    <row r="172" spans="2:17" x14ac:dyDescent="0.3">
      <c r="B172" s="1" t="s">
        <v>53</v>
      </c>
      <c r="C172" s="3">
        <f>VLOOKUP(Table_13[[#This Row],[Country]],'Worldometer 1-23'!$B$3:$C$238,2,FALSE)</f>
        <v>380802</v>
      </c>
      <c r="D172" s="3">
        <f>VLOOKUP(Table_13[[#This Row],[Country]],'Worldometer 1-23'!$B$3:$D$238,3,FALSE)</f>
        <v>1709</v>
      </c>
      <c r="E172" s="3">
        <f>VLOOKUP(Table_13[[#This Row],[Country]],'Worldometer 1-23'!B170:E405,4,FALSE)</f>
        <v>3849</v>
      </c>
      <c r="F172" s="3">
        <f>VLOOKUP(Table_13[[#This Row],[Country]],'Worldometer 1-23'!B170:F405,5,FALSE)</f>
        <v>19</v>
      </c>
      <c r="G172">
        <f>VLOOKUP(Table_13[[#This Row],[Country]],'Worldometer 1-23'!B170:J405,9,FALSE)</f>
        <v>43683</v>
      </c>
      <c r="H172">
        <f>VLOOKUP(Table_13[[#This Row],[Country]],'Worldometer 1-23'!B170:K405,10,FALSE)</f>
        <v>442</v>
      </c>
      <c r="I172" s="6">
        <f>VLOOKUP(Table_13[[#This Row],[Country]],[1]Sheet1!$A$4:$N$201,3,FALSE)</f>
        <v>0.79900000000000004</v>
      </c>
      <c r="J172" s="9">
        <f>VLOOKUP(Table_13[[#This Row],[Country]],[1]Sheet1!$A$4:$N$201,2,FALSE)</f>
        <v>7359.3485333911303</v>
      </c>
      <c r="K172" s="12">
        <f>VLOOKUP(Table_13[[#This Row],[Country]],[1]Sheet1!$A$4:$N$201,4,FALSE)</f>
        <v>89.08</v>
      </c>
      <c r="L172" s="12">
        <f>VLOOKUP(Table_13[[#This Row],[Country]],[1]Sheet1!$A$4:$N$201,5,FALSE)</f>
        <v>64.099999999999994</v>
      </c>
      <c r="M172" s="11">
        <f>VLOOKUP(Table_13[[#This Row],[Country]],[1]Sheet1!$A$4:$N$201,6,FALSE)</f>
        <v>50</v>
      </c>
      <c r="N172" s="14">
        <f>VLOOKUP(Table_13[[#This Row],[Country]],[1]Sheet1!$A$4:$N$201,14,FALSE)</f>
        <v>16</v>
      </c>
      <c r="O172" s="18">
        <f>VLOOKUP(Table_13[[#This Row],[Country]],[2]Sheet2!$C$4:$E$222,2,FALSE)</f>
        <v>43896</v>
      </c>
      <c r="P172" s="16"/>
      <c r="Q172" s="16"/>
    </row>
    <row r="173" spans="2:17" x14ac:dyDescent="0.3">
      <c r="B173" s="1" t="s">
        <v>174</v>
      </c>
      <c r="C173" s="3">
        <f>VLOOKUP(Table_13[[#This Row],[Country]],'Worldometer 1-23'!$B$3:$C$238,2,FALSE)</f>
        <v>972</v>
      </c>
      <c r="D173" s="3">
        <f>VLOOKUP(Table_13[[#This Row],[Country]],'Worldometer 1-23'!$B$3:$D$238,3,FALSE)</f>
        <v>106</v>
      </c>
      <c r="E173" s="3">
        <f>VLOOKUP(Table_13[[#This Row],[Country]],'Worldometer 1-23'!B171:E406,4,FALSE)</f>
        <v>3</v>
      </c>
      <c r="F173" s="3">
        <f>VLOOKUP(Table_13[[#This Row],[Country]],'Worldometer 1-23'!B171:F406,5,FALSE)</f>
        <v>0</v>
      </c>
      <c r="G173">
        <f>VLOOKUP(Table_13[[#This Row],[Country]],'Worldometer 1-23'!B171:J406,9,FALSE)</f>
        <v>9849</v>
      </c>
      <c r="H173">
        <f>VLOOKUP(Table_13[[#This Row],[Country]],'Worldometer 1-23'!B171:K406,10,FALSE)</f>
        <v>30</v>
      </c>
      <c r="I173" s="6">
        <f>VLOOKUP(Table_13[[#This Row],[Country]],[1]Sheet1!$A$4:$N$201,3,FALSE)</f>
        <v>0.80100000000000005</v>
      </c>
      <c r="J173" s="8">
        <f>VLOOKUP(Table_13[[#This Row],[Country]],[1]Sheet1!$A$4:$N$201,2,FALSE)</f>
        <v>17381.6510825923</v>
      </c>
      <c r="K173" s="11">
        <f>VLOOKUP(Table_13[[#This Row],[Country]],[1]Sheet1!$A$4:$N$201,4,FALSE)</f>
        <v>212.66</v>
      </c>
      <c r="L173" s="11">
        <f>VLOOKUP(Table_13[[#This Row],[Country]],[1]Sheet1!$A$4:$N$201,5,FALSE)</f>
        <v>0</v>
      </c>
      <c r="M173" s="11">
        <f>VLOOKUP(Table_13[[#This Row],[Country]],[1]Sheet1!$A$4:$N$201,6,FALSE)</f>
        <v>0</v>
      </c>
      <c r="N173" s="14">
        <f>VLOOKUP(Table_13[[#This Row],[Country]],[1]Sheet1!$A$4:$N$201,14,FALSE)</f>
        <v>4.0999999999999996</v>
      </c>
      <c r="O173" s="18">
        <f>VLOOKUP(Table_13[[#This Row],[Country]],[2]Sheet2!$C$4:$E$222,2,FALSE)</f>
        <v>43906</v>
      </c>
      <c r="P173" s="16"/>
      <c r="Q173" s="16"/>
    </row>
    <row r="174" spans="2:17" x14ac:dyDescent="0.3">
      <c r="B174" s="1" t="s">
        <v>207</v>
      </c>
      <c r="C174" s="3">
        <f>VLOOKUP(Table_13[[#This Row],[Country]],'Worldometer 1-23'!$B$3:$C$238,2,FALSE)</f>
        <v>3093</v>
      </c>
      <c r="D174" s="3">
        <f>VLOOKUP(Table_13[[#This Row],[Country]],'Worldometer 1-23'!$B$3:$D$238,3,FALSE)</f>
        <v>12</v>
      </c>
      <c r="E174" s="3">
        <f>VLOOKUP(Table_13[[#This Row],[Country]],'Worldometer 1-23'!B172:E407,4,FALSE)</f>
        <v>77</v>
      </c>
      <c r="F174" s="3">
        <f>VLOOKUP(Table_13[[#This Row],[Country]],'Worldometer 1-23'!B172:F407,5,FALSE)</f>
        <v>0</v>
      </c>
      <c r="G174">
        <f>VLOOKUP(Table_13[[#This Row],[Country]],'Worldometer 1-23'!B172:J407,9,FALSE)</f>
        <v>383</v>
      </c>
      <c r="H174">
        <f>VLOOKUP(Table_13[[#This Row],[Country]],'Worldometer 1-23'!B172:K407,10,FALSE)</f>
        <v>10</v>
      </c>
      <c r="I174" s="6">
        <f>VLOOKUP(Table_13[[#This Row],[Country]],[1]Sheet1!$A$4:$N$201,3,FALSE)</f>
        <v>0.438</v>
      </c>
      <c r="J174" s="9">
        <f>VLOOKUP(Table_13[[#This Row],[Country]],[1]Sheet1!$A$4:$N$201,2,FALSE)</f>
        <v>527.53363182244698</v>
      </c>
      <c r="K174" s="12">
        <f>VLOOKUP(Table_13[[#This Row],[Country]],[1]Sheet1!$A$4:$N$201,4,FALSE)</f>
        <v>110.14</v>
      </c>
      <c r="L174" s="12">
        <f>VLOOKUP(Table_13[[#This Row],[Country]],[1]Sheet1!$A$4:$N$201,5,FALSE)</f>
        <v>48.6</v>
      </c>
      <c r="M174" s="11">
        <f>VLOOKUP(Table_13[[#This Row],[Country]],[1]Sheet1!$A$4:$N$201,6,FALSE)</f>
        <v>0</v>
      </c>
      <c r="N174" s="14">
        <f>VLOOKUP(Table_13[[#This Row],[Country]],[1]Sheet1!$A$4:$N$201,14,FALSE)</f>
        <v>9.1</v>
      </c>
      <c r="O174" s="18">
        <f>VLOOKUP(Table_13[[#This Row],[Country]],[2]Sheet2!$C$4:$E$222,2,FALSE)</f>
        <v>43922</v>
      </c>
      <c r="P174" s="16"/>
      <c r="Q174" s="16"/>
    </row>
    <row r="175" spans="2:17" x14ac:dyDescent="0.3">
      <c r="B175" s="1" t="s">
        <v>54</v>
      </c>
      <c r="C175" s="3">
        <f>VLOOKUP(Table_13[[#This Row],[Country]],'Worldometer 1-23'!$B$3:$C$238,2,FALSE)</f>
        <v>59250</v>
      </c>
      <c r="D175" s="3">
        <f>VLOOKUP(Table_13[[#This Row],[Country]],'Worldometer 1-23'!$B$3:$D$238,3,FALSE)</f>
        <v>15</v>
      </c>
      <c r="E175" s="3">
        <f>VLOOKUP(Table_13[[#This Row],[Country]],'Worldometer 1-23'!B173:E408,4,FALSE)</f>
        <v>29</v>
      </c>
      <c r="F175" s="3">
        <f>VLOOKUP(Table_13[[#This Row],[Country]],'Worldometer 1-23'!B173:F408,5,FALSE)</f>
        <v>0</v>
      </c>
      <c r="G175">
        <f>VLOOKUP(Table_13[[#This Row],[Country]],'Worldometer 1-23'!B173:J408,9,FALSE)</f>
        <v>10083</v>
      </c>
      <c r="H175">
        <f>VLOOKUP(Table_13[[#This Row],[Country]],'Worldometer 1-23'!B173:K408,10,FALSE)</f>
        <v>5</v>
      </c>
      <c r="I175" s="6">
        <f>VLOOKUP(Table_13[[#This Row],[Country]],[1]Sheet1!$A$4:$N$201,3,FALSE)</f>
        <v>0.93500000000000005</v>
      </c>
      <c r="J175" s="8">
        <f>VLOOKUP(Table_13[[#This Row],[Country]],[1]Sheet1!$A$4:$N$201,2,FALSE)</f>
        <v>64102.737610840602</v>
      </c>
      <c r="K175" s="11">
        <f>VLOOKUP(Table_13[[#This Row],[Country]],[1]Sheet1!$A$4:$N$201,4,FALSE)</f>
        <v>7894.26</v>
      </c>
      <c r="L175" s="11">
        <f>VLOOKUP(Table_13[[#This Row],[Country]],[1]Sheet1!$A$4:$N$201,5,FALSE)</f>
        <v>60.199999999999996</v>
      </c>
      <c r="M175" s="11">
        <f>VLOOKUP(Table_13[[#This Row],[Country]],[1]Sheet1!$A$4:$N$201,6,FALSE)</f>
        <v>55</v>
      </c>
      <c r="N175" s="14">
        <f>VLOOKUP(Table_13[[#This Row],[Country]],[1]Sheet1!$A$4:$N$201,14,FALSE)</f>
        <v>2.2000000000000002</v>
      </c>
      <c r="O175" s="18">
        <f>VLOOKUP(Table_13[[#This Row],[Country]],[2]Sheet2!$C$4:$E$222,2,FALSE)</f>
        <v>43853</v>
      </c>
      <c r="P175" s="16"/>
      <c r="Q175" s="16"/>
    </row>
    <row r="176" spans="2:17" hidden="1" x14ac:dyDescent="0.3">
      <c r="B176" s="1" t="s">
        <v>158</v>
      </c>
      <c r="C176" s="3">
        <f>VLOOKUP(Table_13[[#This Row],[Country]],'Worldometer 1-23'!$B$3:$C$238,2,FALSE)</f>
        <v>1724</v>
      </c>
      <c r="D176" s="3">
        <f>VLOOKUP(Table_13[[#This Row],[Country]],'Worldometer 1-23'!$B$3:$D$238,3,FALSE)</f>
        <v>16</v>
      </c>
      <c r="E176" s="3">
        <f>VLOOKUP(Table_13[[#This Row],[Country]],'Worldometer 1-23'!B174:E409,4,FALSE)</f>
        <v>27</v>
      </c>
      <c r="F176" s="3">
        <f>VLOOKUP(Table_13[[#This Row],[Country]],'Worldometer 1-23'!B174:F409,5,FALSE)</f>
        <v>0</v>
      </c>
      <c r="G176">
        <v>420</v>
      </c>
      <c r="H176">
        <v>23</v>
      </c>
      <c r="I176" s="6" t="e">
        <f>VLOOKUP(Table_13[[#This Row],[Country]],[1]Sheet1!$A$4:$N$201,3,FALSE)</f>
        <v>#N/A</v>
      </c>
      <c r="J176" s="9" t="e">
        <f>VLOOKUP(Table_13[[#This Row],[Country]],[1]Sheet1!$A$4:$N$201,2,FALSE)</f>
        <v>#N/A</v>
      </c>
      <c r="K176" s="12" t="e">
        <f>VLOOKUP(Table_13[[#This Row],[Country]],[1]Sheet1!$A$4:$N$201,4,FALSE)</f>
        <v>#N/A</v>
      </c>
      <c r="L176" s="12" t="e">
        <f>VLOOKUP(Table_13[[#This Row],[Country]],[1]Sheet1!$A$4:$N$201,5,FALSE)</f>
        <v>#N/A</v>
      </c>
      <c r="M176" s="11" t="e">
        <f>VLOOKUP(Table_13[[#This Row],[Country]],[1]Sheet1!$A$4:$N$201,6,FALSE)</f>
        <v>#N/A</v>
      </c>
      <c r="N176" s="14" t="e">
        <f>VLOOKUP(Table_13[[#This Row],[Country]],[1]Sheet1!$A$4:$N$201,14,FALSE)</f>
        <v>#N/A</v>
      </c>
      <c r="O176" s="18">
        <f>VLOOKUP(Table_13[[#This Row],[Country]],[2]Sheet2!$C$4:$E$222,2,FALSE)</f>
        <v>43909</v>
      </c>
      <c r="P176" s="16"/>
      <c r="Q176" s="16"/>
    </row>
    <row r="177" spans="2:17" x14ac:dyDescent="0.3">
      <c r="B177" s="1" t="s">
        <v>78</v>
      </c>
      <c r="C177" s="3">
        <f>VLOOKUP(Table_13[[#This Row],[Country]],'Worldometer 1-23'!$B$3:$C$238,2,FALSE)</f>
        <v>233027</v>
      </c>
      <c r="D177" s="3">
        <f>VLOOKUP(Table_13[[#This Row],[Country]],'Worldometer 1-23'!$B$3:$D$238,3,FALSE)</f>
        <v>1785</v>
      </c>
      <c r="E177" s="3">
        <f>VLOOKUP(Table_13[[#This Row],[Country]],'Worldometer 1-23'!B175:E410,4,FALSE)</f>
        <v>3894</v>
      </c>
      <c r="F177" s="3">
        <f>VLOOKUP(Table_13[[#This Row],[Country]],'Worldometer 1-23'!B175:F410,5,FALSE)</f>
        <v>93</v>
      </c>
      <c r="G177">
        <f>VLOOKUP(Table_13[[#This Row],[Country]],'Worldometer 1-23'!B175:J410,9,FALSE)</f>
        <v>42670</v>
      </c>
      <c r="H177">
        <f>VLOOKUP(Table_13[[#This Row],[Country]],'Worldometer 1-23'!B175:K410,10,FALSE)</f>
        <v>713</v>
      </c>
      <c r="I177" s="6">
        <f>VLOOKUP(Table_13[[#This Row],[Country]],[1]Sheet1!$A$4:$N$201,3,FALSE)</f>
        <v>0.85699999999999998</v>
      </c>
      <c r="J177" s="8">
        <f>VLOOKUP(Table_13[[#This Row],[Country]],[1]Sheet1!$A$4:$N$201,2,FALSE)</f>
        <v>19255.895672180501</v>
      </c>
      <c r="K177" s="11">
        <f>VLOOKUP(Table_13[[#This Row],[Country]],[1]Sheet1!$A$4:$N$201,4,FALSE)</f>
        <v>111.15</v>
      </c>
      <c r="L177" s="11">
        <f>VLOOKUP(Table_13[[#This Row],[Country]],[1]Sheet1!$A$4:$N$201,5,FALSE)</f>
        <v>71.7</v>
      </c>
      <c r="M177" s="11">
        <f>VLOOKUP(Table_13[[#This Row],[Country]],[1]Sheet1!$A$4:$N$201,6,FALSE)</f>
        <v>0</v>
      </c>
      <c r="N177" s="14">
        <f>VLOOKUP(Table_13[[#This Row],[Country]],[1]Sheet1!$A$4:$N$201,14,FALSE)</f>
        <v>8.1</v>
      </c>
      <c r="O177" s="18">
        <f>VLOOKUP(Table_13[[#This Row],[Country]],[2]Sheet2!$C$4:$E$222,2,FALSE)</f>
        <v>43897</v>
      </c>
      <c r="P177" s="16"/>
      <c r="Q177" s="16"/>
    </row>
    <row r="178" spans="2:17" x14ac:dyDescent="0.3">
      <c r="B178" s="1" t="s">
        <v>57</v>
      </c>
      <c r="C178" s="3">
        <f>VLOOKUP(Table_13[[#This Row],[Country]],'Worldometer 1-23'!$B$3:$C$238,2,FALSE)</f>
        <v>155752</v>
      </c>
      <c r="D178" s="3">
        <f>VLOOKUP(Table_13[[#This Row],[Country]],'Worldometer 1-23'!$B$3:$D$238,3,FALSE)</f>
        <v>1446</v>
      </c>
      <c r="E178" s="3">
        <f>VLOOKUP(Table_13[[#This Row],[Country]],'Worldometer 1-23'!B176:E411,4,FALSE)</f>
        <v>3309</v>
      </c>
      <c r="F178" s="3">
        <f>VLOOKUP(Table_13[[#This Row],[Country]],'Worldometer 1-23'!B176:F411,5,FALSE)</f>
        <v>25</v>
      </c>
      <c r="G178">
        <f>VLOOKUP(Table_13[[#This Row],[Country]],'Worldometer 1-23'!B176:J411,9,FALSE)</f>
        <v>74913</v>
      </c>
      <c r="H178">
        <f>VLOOKUP(Table_13[[#This Row],[Country]],'Worldometer 1-23'!B176:K411,10,FALSE)</f>
        <v>1592</v>
      </c>
      <c r="I178" s="6">
        <f>VLOOKUP(Table_13[[#This Row],[Country]],[1]Sheet1!$A$4:$N$201,3,FALSE)</f>
        <v>0.90200000000000002</v>
      </c>
      <c r="J178" s="9">
        <f>VLOOKUP(Table_13[[#This Row],[Country]],[1]Sheet1!$A$4:$N$201,2,FALSE)</f>
        <v>26062.166819916201</v>
      </c>
      <c r="K178" s="12">
        <f>VLOOKUP(Table_13[[#This Row],[Country]],[1]Sheet1!$A$4:$N$201,4,FALSE)</f>
        <v>10281</v>
      </c>
      <c r="L178" s="12">
        <f>VLOOKUP(Table_13[[#This Row],[Country]],[1]Sheet1!$A$4:$N$201,5,FALSE)</f>
        <v>75</v>
      </c>
      <c r="M178" s="11">
        <f>VLOOKUP(Table_13[[#This Row],[Country]],[1]Sheet1!$A$4:$N$201,6,FALSE)</f>
        <v>0</v>
      </c>
      <c r="N178" s="14">
        <f>VLOOKUP(Table_13[[#This Row],[Country]],[1]Sheet1!$A$4:$N$201,14,FALSE)</f>
        <v>6.6</v>
      </c>
      <c r="O178" s="18">
        <f>VLOOKUP(Table_13[[#This Row],[Country]],[2]Sheet2!$C$4:$E$222,2,FALSE)</f>
        <v>43895</v>
      </c>
      <c r="P178" s="16"/>
      <c r="Q178" s="16"/>
    </row>
    <row r="179" spans="2:17" x14ac:dyDescent="0.3">
      <c r="B179" s="1" t="s">
        <v>196</v>
      </c>
      <c r="C179" s="3">
        <f>VLOOKUP(Table_13[[#This Row],[Country]],'Worldometer 1-23'!$B$3:$C$238,2,FALSE)</f>
        <v>4744</v>
      </c>
      <c r="D179" s="3">
        <f>VLOOKUP(Table_13[[#This Row],[Country]],'Worldometer 1-23'!$B$3:$D$238,3,FALSE)</f>
        <v>0</v>
      </c>
      <c r="E179" s="3">
        <f>VLOOKUP(Table_13[[#This Row],[Country]],'Worldometer 1-23'!B177:E412,4,FALSE)</f>
        <v>130</v>
      </c>
      <c r="F179" s="3">
        <f>VLOOKUP(Table_13[[#This Row],[Country]],'Worldometer 1-23'!B177:F412,5,FALSE)</f>
        <v>0</v>
      </c>
      <c r="G179">
        <f>VLOOKUP(Table_13[[#This Row],[Country]],'Worldometer 1-23'!B177:J412,9,FALSE)</f>
        <v>294</v>
      </c>
      <c r="H179">
        <f>VLOOKUP(Table_13[[#This Row],[Country]],'Worldometer 1-23'!B177:K412,10,FALSE)</f>
        <v>8</v>
      </c>
      <c r="I179" s="6">
        <f>VLOOKUP(Table_13[[#This Row],[Country]],[1]Sheet1!$A$4:$N$201,3,FALSE)</f>
        <v>0</v>
      </c>
      <c r="J179" s="8">
        <f>VLOOKUP(Table_13[[#This Row],[Country]],[1]Sheet1!$A$4:$N$201,2,FALSE)</f>
        <v>105.31068240487799</v>
      </c>
      <c r="K179" s="11">
        <f>VLOOKUP(Table_13[[#This Row],[Country]],[1]Sheet1!$A$4:$N$201,4,FALSE)</f>
        <v>23.81</v>
      </c>
      <c r="L179" s="11">
        <f>VLOOKUP(Table_13[[#This Row],[Country]],[1]Sheet1!$A$4:$N$201,5,FALSE)</f>
        <v>0</v>
      </c>
      <c r="M179" s="11">
        <f>VLOOKUP(Table_13[[#This Row],[Country]],[1]Sheet1!$A$4:$N$201,6,FALSE)</f>
        <v>0</v>
      </c>
      <c r="N179" s="14">
        <f>VLOOKUP(Table_13[[#This Row],[Country]],[1]Sheet1!$A$4:$N$201,14,FALSE)</f>
        <v>0</v>
      </c>
      <c r="O179" s="18">
        <f>VLOOKUP(Table_13[[#This Row],[Country]],[2]Sheet2!$C$4:$E$222,2,FALSE)</f>
        <v>43907</v>
      </c>
      <c r="P179" s="16"/>
      <c r="Q179" s="16"/>
    </row>
    <row r="180" spans="2:17" x14ac:dyDescent="0.3">
      <c r="B180" s="1" t="s">
        <v>45</v>
      </c>
      <c r="C180" s="3">
        <f>VLOOKUP(Table_13[[#This Row],[Country]],'Worldometer 1-23'!$B$3:$C$238,2,FALSE)</f>
        <v>1392568</v>
      </c>
      <c r="D180" s="3">
        <f>VLOOKUP(Table_13[[#This Row],[Country]],'Worldometer 1-23'!$B$3:$D$238,3,FALSE)</f>
        <v>11761</v>
      </c>
      <c r="E180" s="3">
        <f>VLOOKUP(Table_13[[#This Row],[Country]],'Worldometer 1-23'!B178:E413,4,FALSE)</f>
        <v>40076</v>
      </c>
      <c r="F180" s="3">
        <f>VLOOKUP(Table_13[[#This Row],[Country]],'Worldometer 1-23'!B178:F413,5,FALSE)</f>
        <v>575</v>
      </c>
      <c r="G180">
        <f>VLOOKUP(Table_13[[#This Row],[Country]],'Worldometer 1-23'!B178:J413,9,FALSE)</f>
        <v>23316</v>
      </c>
      <c r="H180">
        <f>VLOOKUP(Table_13[[#This Row],[Country]],'Worldometer 1-23'!B178:K413,10,FALSE)</f>
        <v>671</v>
      </c>
      <c r="I180" s="6">
        <f>VLOOKUP(Table_13[[#This Row],[Country]],[1]Sheet1!$A$4:$N$201,3,FALSE)</f>
        <v>0.70499999999999996</v>
      </c>
      <c r="J180" s="9">
        <f>VLOOKUP(Table_13[[#This Row],[Country]],[1]Sheet1!$A$4:$N$201,2,FALSE)</f>
        <v>6001.3895762868597</v>
      </c>
      <c r="K180" s="12">
        <f>VLOOKUP(Table_13[[#This Row],[Country]],[1]Sheet1!$A$4:$N$201,4,FALSE)</f>
        <v>48.14</v>
      </c>
      <c r="L180" s="12">
        <f>VLOOKUP(Table_13[[#This Row],[Country]],[1]Sheet1!$A$4:$N$201,5,FALSE)</f>
        <v>72.400000000000006</v>
      </c>
      <c r="M180" s="11">
        <f>VLOOKUP(Table_13[[#This Row],[Country]],[1]Sheet1!$A$4:$N$201,6,FALSE)</f>
        <v>35</v>
      </c>
      <c r="N180" s="14">
        <f>VLOOKUP(Table_13[[#This Row],[Country]],[1]Sheet1!$A$4:$N$201,14,FALSE)</f>
        <v>27.6</v>
      </c>
      <c r="O180" s="18">
        <f>VLOOKUP(Table_13[[#This Row],[Country]],[2]Sheet2!$C$4:$E$222,2,FALSE)</f>
        <v>43896</v>
      </c>
      <c r="P180" s="16"/>
      <c r="Q180" s="16"/>
    </row>
    <row r="181" spans="2:17" x14ac:dyDescent="0.3">
      <c r="B181" s="1" t="s">
        <v>7</v>
      </c>
      <c r="C181" s="3">
        <f>VLOOKUP(Table_13[[#This Row],[Country]],'Worldometer 1-23'!$B$3:$C$238,2,FALSE)</f>
        <v>2603472</v>
      </c>
      <c r="D181" s="3">
        <f>VLOOKUP(Table_13[[#This Row],[Country]],'Worldometer 1-23'!$B$3:$D$238,3,FALSE)</f>
        <v>42885</v>
      </c>
      <c r="E181" s="3">
        <f>VLOOKUP(Table_13[[#This Row],[Country]],'Worldometer 1-23'!B179:E414,4,FALSE)</f>
        <v>55441</v>
      </c>
      <c r="F181" s="3">
        <f>VLOOKUP(Table_13[[#This Row],[Country]],'Worldometer 1-23'!B179:F414,5,FALSE)</f>
        <v>400</v>
      </c>
      <c r="G181">
        <f>VLOOKUP(Table_13[[#This Row],[Country]],'Worldometer 1-23'!B179:J414,9,FALSE)</f>
        <v>55671</v>
      </c>
      <c r="H181">
        <f>VLOOKUP(Table_13[[#This Row],[Country]],'Worldometer 1-23'!B179:K414,10,FALSE)</f>
        <v>1186</v>
      </c>
      <c r="I181" s="6">
        <f>VLOOKUP(Table_13[[#This Row],[Country]],[1]Sheet1!$A$4:$N$201,3,FALSE)</f>
        <v>0.89300000000000002</v>
      </c>
      <c r="J181" s="8">
        <f>VLOOKUP(Table_13[[#This Row],[Country]],[1]Sheet1!$A$4:$N$201,2,FALSE)</f>
        <v>29815.717808982899</v>
      </c>
      <c r="K181" s="11">
        <f>VLOOKUP(Table_13[[#This Row],[Country]],[1]Sheet1!$A$4:$N$201,4,FALSE)</f>
        <v>92.76</v>
      </c>
      <c r="L181" s="11">
        <f>VLOOKUP(Table_13[[#This Row],[Country]],[1]Sheet1!$A$4:$N$201,5,FALSE)</f>
        <v>82.899999999999991</v>
      </c>
      <c r="M181" s="11">
        <f>VLOOKUP(Table_13[[#This Row],[Country]],[1]Sheet1!$A$4:$N$201,6,FALSE)</f>
        <v>56</v>
      </c>
      <c r="N181" s="14">
        <f>VLOOKUP(Table_13[[#This Row],[Country]],[1]Sheet1!$A$4:$N$201,14,FALSE)</f>
        <v>17.100000000000001</v>
      </c>
      <c r="O181" s="18">
        <f>VLOOKUP(Table_13[[#This Row],[Country]],[2]Sheet2!$C$4:$E$222,2,FALSE)</f>
        <v>43862</v>
      </c>
      <c r="P181" s="16"/>
      <c r="Q181" s="16"/>
    </row>
    <row r="182" spans="2:17" x14ac:dyDescent="0.3">
      <c r="B182" s="1" t="s">
        <v>109</v>
      </c>
      <c r="C182" s="3">
        <f>VLOOKUP(Table_13[[#This Row],[Country]],'Worldometer 1-23'!$B$3:$C$238,2,FALSE)</f>
        <v>56863</v>
      </c>
      <c r="D182" s="3">
        <f>VLOOKUP(Table_13[[#This Row],[Country]],'Worldometer 1-23'!$B$3:$D$238,3,FALSE)</f>
        <v>787</v>
      </c>
      <c r="E182" s="3">
        <f>VLOOKUP(Table_13[[#This Row],[Country]],'Worldometer 1-23'!B180:E415,4,FALSE)</f>
        <v>278</v>
      </c>
      <c r="F182" s="3">
        <f>VLOOKUP(Table_13[[#This Row],[Country]],'Worldometer 1-23'!B180:F415,5,FALSE)</f>
        <v>2</v>
      </c>
      <c r="G182">
        <f>VLOOKUP(Table_13[[#This Row],[Country]],'Worldometer 1-23'!B180:J415,9,FALSE)</f>
        <v>2649</v>
      </c>
      <c r="H182">
        <f>VLOOKUP(Table_13[[#This Row],[Country]],'Worldometer 1-23'!B180:K415,10,FALSE)</f>
        <v>13</v>
      </c>
      <c r="I182" s="6">
        <f>VLOOKUP(Table_13[[#This Row],[Country]],[1]Sheet1!$A$4:$N$201,3,FALSE)</f>
        <v>0.78</v>
      </c>
      <c r="J182" s="9">
        <f>VLOOKUP(Table_13[[#This Row],[Country]],[1]Sheet1!$A$4:$N$201,2,FALSE)</f>
        <v>3939.6841975958</v>
      </c>
      <c r="K182" s="12">
        <f>VLOOKUP(Table_13[[#This Row],[Country]],[1]Sheet1!$A$4:$N$201,4,FALSE)</f>
        <v>332.31</v>
      </c>
      <c r="L182" s="12">
        <f>VLOOKUP(Table_13[[#This Row],[Country]],[1]Sheet1!$A$4:$N$201,5,FALSE)</f>
        <v>62.699999999999996</v>
      </c>
      <c r="M182" s="11">
        <f>VLOOKUP(Table_13[[#This Row],[Country]],[1]Sheet1!$A$4:$N$201,6,FALSE)</f>
        <v>95</v>
      </c>
      <c r="N182" s="14">
        <f>VLOOKUP(Table_13[[#This Row],[Country]],[1]Sheet1!$A$4:$N$201,14,FALSE)</f>
        <v>4.5</v>
      </c>
      <c r="O182" s="18">
        <f>VLOOKUP(Table_13[[#This Row],[Country]],[2]Sheet2!$C$4:$E$222,2,FALSE)</f>
        <v>43858</v>
      </c>
      <c r="P182" s="16"/>
      <c r="Q182" s="16"/>
    </row>
    <row r="183" spans="2:17" hidden="1" x14ac:dyDescent="0.3">
      <c r="B183" s="1" t="s">
        <v>190</v>
      </c>
      <c r="C183" s="3">
        <f>VLOOKUP(Table_13[[#This Row],[Country]],'Worldometer 1-23'!$B$3:$C$238,2,FALSE)</f>
        <v>300</v>
      </c>
      <c r="D183" s="3">
        <f>VLOOKUP(Table_13[[#This Row],[Country]],'Worldometer 1-23'!$B$3:$D$238,3,FALSE)</f>
        <v>0</v>
      </c>
      <c r="E183" s="3">
        <f>VLOOKUP(Table_13[[#This Row],[Country]],'Worldometer 1-23'!B181:E416,4,FALSE)</f>
        <v>1</v>
      </c>
      <c r="F183" s="3">
        <f>VLOOKUP(Table_13[[#This Row],[Country]],'Worldometer 1-23'!B181:F416,5,FALSE)</f>
        <v>0</v>
      </c>
      <c r="G183">
        <v>607</v>
      </c>
      <c r="I183" s="6" t="e">
        <f>VLOOKUP(Table_13[[#This Row],[Country]],[1]Sheet1!$A$4:$N$201,3,FALSE)</f>
        <v>#N/A</v>
      </c>
      <c r="J183" s="8" t="e">
        <f>VLOOKUP(Table_13[[#This Row],[Country]],[1]Sheet1!$A$4:$N$201,2,FALSE)</f>
        <v>#N/A</v>
      </c>
      <c r="K183" s="11" t="e">
        <f>VLOOKUP(Table_13[[#This Row],[Country]],[1]Sheet1!$A$4:$N$201,4,FALSE)</f>
        <v>#N/A</v>
      </c>
      <c r="L183" s="11" t="e">
        <f>VLOOKUP(Table_13[[#This Row],[Country]],[1]Sheet1!$A$4:$N$201,5,FALSE)</f>
        <v>#N/A</v>
      </c>
      <c r="M183" s="11" t="e">
        <f>VLOOKUP(Table_13[[#This Row],[Country]],[1]Sheet1!$A$4:$N$201,6,FALSE)</f>
        <v>#N/A</v>
      </c>
      <c r="N183" s="14" t="e">
        <f>VLOOKUP(Table_13[[#This Row],[Country]],[1]Sheet1!$A$4:$N$201,14,FALSE)</f>
        <v>#N/A</v>
      </c>
      <c r="O183" s="18" t="e">
        <f>VLOOKUP(Table_13[[#This Row],[Country]],[2]Sheet2!$C$4:$E$222,2,FALSE)</f>
        <v>#N/A</v>
      </c>
      <c r="P183" s="16"/>
      <c r="Q183" s="16"/>
    </row>
    <row r="184" spans="2:17" x14ac:dyDescent="0.3">
      <c r="B184" s="1" t="s">
        <v>206</v>
      </c>
      <c r="C184" s="3">
        <f>VLOOKUP(Table_13[[#This Row],[Country]],'Worldometer 1-23'!$B$3:$C$238,2,FALSE)</f>
        <v>690</v>
      </c>
      <c r="D184" s="3">
        <f>VLOOKUP(Table_13[[#This Row],[Country]],'Worldometer 1-23'!$B$3:$D$238,3,FALSE)</f>
        <v>0</v>
      </c>
      <c r="E184" s="3">
        <f>VLOOKUP(Table_13[[#This Row],[Country]],'Worldometer 1-23'!B182:E417,4,FALSE)</f>
        <v>2</v>
      </c>
      <c r="F184" s="3">
        <f>VLOOKUP(Table_13[[#This Row],[Country]],'Worldometer 1-23'!B182:F417,5,FALSE)</f>
        <v>0</v>
      </c>
      <c r="G184">
        <f>VLOOKUP(Table_13[[#This Row],[Country]],'Worldometer 1-23'!B182:J417,9,FALSE)</f>
        <v>6208</v>
      </c>
      <c r="H184">
        <f>VLOOKUP(Table_13[[#This Row],[Country]],'Worldometer 1-23'!B182:K417,10,FALSE)</f>
        <v>18</v>
      </c>
      <c r="I184" s="6">
        <f>VLOOKUP(Table_13[[#This Row],[Country]],[1]Sheet1!$A$4:$N$201,3,FALSE)</f>
        <v>0.72799999999999998</v>
      </c>
      <c r="J184" s="9">
        <f>VLOOKUP(Table_13[[#This Row],[Country]],[1]Sheet1!$A$4:$N$201,2,FALSE)</f>
        <v>7463.5378309342204</v>
      </c>
      <c r="K184" s="12">
        <f>VLOOKUP(Table_13[[#This Row],[Country]],[1]Sheet1!$A$4:$N$201,4,FALSE)</f>
        <v>284.11</v>
      </c>
      <c r="L184" s="12">
        <f>VLOOKUP(Table_13[[#This Row],[Country]],[1]Sheet1!$A$4:$N$201,5,FALSE)</f>
        <v>0</v>
      </c>
      <c r="M184" s="11">
        <f>VLOOKUP(Table_13[[#This Row],[Country]],[1]Sheet1!$A$4:$N$201,6,FALSE)</f>
        <v>0</v>
      </c>
      <c r="N184" s="14">
        <f>VLOOKUP(Table_13[[#This Row],[Country]],[1]Sheet1!$A$4:$N$201,14,FALSE)</f>
        <v>18.8</v>
      </c>
      <c r="O184" s="18" t="e">
        <f>VLOOKUP(Table_13[[#This Row],[Country]],[2]Sheet2!$C$4:$E$222,2,FALSE)</f>
        <v>#N/A</v>
      </c>
      <c r="P184" s="16"/>
      <c r="Q184" s="16"/>
    </row>
    <row r="185" spans="2:17" x14ac:dyDescent="0.3">
      <c r="B185" s="1" t="s">
        <v>183</v>
      </c>
      <c r="C185" s="3">
        <f>VLOOKUP(Table_13[[#This Row],[Country]],'Worldometer 1-23'!$B$3:$C$238,2,FALSE)</f>
        <v>26279</v>
      </c>
      <c r="D185" s="3">
        <f>VLOOKUP(Table_13[[#This Row],[Country]],'Worldometer 1-23'!$B$3:$D$238,3,FALSE)</f>
        <v>0</v>
      </c>
      <c r="E185" s="3">
        <f>VLOOKUP(Table_13[[#This Row],[Country]],'Worldometer 1-23'!B183:E418,4,FALSE)</f>
        <v>1603</v>
      </c>
      <c r="F185" s="3">
        <f>VLOOKUP(Table_13[[#This Row],[Country]],'Worldometer 1-23'!B183:F418,5,FALSE)</f>
        <v>0</v>
      </c>
      <c r="G185">
        <f>VLOOKUP(Table_13[[#This Row],[Country]],'Worldometer 1-23'!B183:J418,9,FALSE)</f>
        <v>592</v>
      </c>
      <c r="H185">
        <f>VLOOKUP(Table_13[[#This Row],[Country]],'Worldometer 1-23'!B183:K418,10,FALSE)</f>
        <v>36</v>
      </c>
      <c r="I185" s="6">
        <f>VLOOKUP(Table_13[[#This Row],[Country]],[1]Sheet1!$A$4:$N$201,3,FALSE)</f>
        <v>0.50700000000000001</v>
      </c>
      <c r="J185" s="8">
        <f>VLOOKUP(Table_13[[#This Row],[Country]],[1]Sheet1!$A$4:$N$201,2,FALSE)</f>
        <v>815.06010081404997</v>
      </c>
      <c r="K185" s="11">
        <f>VLOOKUP(Table_13[[#This Row],[Country]],[1]Sheet1!$A$4:$N$201,4,FALSE)</f>
        <v>22.17</v>
      </c>
      <c r="L185" s="11">
        <f>VLOOKUP(Table_13[[#This Row],[Country]],[1]Sheet1!$A$4:$N$201,5,FALSE)</f>
        <v>27</v>
      </c>
      <c r="M185" s="11">
        <f>VLOOKUP(Table_13[[#This Row],[Country]],[1]Sheet1!$A$4:$N$201,6,FALSE)</f>
        <v>0</v>
      </c>
      <c r="N185" s="14">
        <f>VLOOKUP(Table_13[[#This Row],[Country]],[1]Sheet1!$A$4:$N$201,14,FALSE)</f>
        <v>19.600000000000001</v>
      </c>
      <c r="O185" s="18">
        <f>VLOOKUP(Table_13[[#This Row],[Country]],[2]Sheet2!$C$4:$E$222,2,FALSE)</f>
        <v>43904</v>
      </c>
      <c r="P185" s="16"/>
      <c r="Q185" s="16"/>
    </row>
    <row r="186" spans="2:17" x14ac:dyDescent="0.3">
      <c r="B186" s="1" t="s">
        <v>175</v>
      </c>
      <c r="C186" s="3">
        <f>VLOOKUP(Table_13[[#This Row],[Country]],'Worldometer 1-23'!$B$3:$C$238,2,FALSE)</f>
        <v>7945</v>
      </c>
      <c r="D186" s="3">
        <f>VLOOKUP(Table_13[[#This Row],[Country]],'Worldometer 1-23'!$B$3:$D$238,3,FALSE)</f>
        <v>65</v>
      </c>
      <c r="E186" s="3">
        <f>VLOOKUP(Table_13[[#This Row],[Country]],'Worldometer 1-23'!B184:E419,4,FALSE)</f>
        <v>148</v>
      </c>
      <c r="F186" s="3">
        <f>VLOOKUP(Table_13[[#This Row],[Country]],'Worldometer 1-23'!B184:F419,5,FALSE)</f>
        <v>2</v>
      </c>
      <c r="G186">
        <f>VLOOKUP(Table_13[[#This Row],[Country]],'Worldometer 1-23'!B184:J419,9,FALSE)</f>
        <v>13476</v>
      </c>
      <c r="H186">
        <f>VLOOKUP(Table_13[[#This Row],[Country]],'Worldometer 1-23'!B184:K419,10,FALSE)</f>
        <v>251</v>
      </c>
      <c r="I186" s="6">
        <f>VLOOKUP(Table_13[[#This Row],[Country]],[1]Sheet1!$A$4:$N$201,3,FALSE)</f>
        <v>0.72399999999999998</v>
      </c>
      <c r="J186" s="9">
        <f>VLOOKUP(Table_13[[#This Row],[Country]],[1]Sheet1!$A$4:$N$201,2,FALSE)</f>
        <v>6359.6348344179196</v>
      </c>
      <c r="K186" s="12">
        <f>VLOOKUP(Table_13[[#This Row],[Country]],[1]Sheet1!$A$4:$N$201,4,FALSE)</f>
        <v>3.47</v>
      </c>
      <c r="L186" s="12">
        <f>VLOOKUP(Table_13[[#This Row],[Country]],[1]Sheet1!$A$4:$N$201,5,FALSE)</f>
        <v>69.800000000000011</v>
      </c>
      <c r="M186" s="11">
        <f>VLOOKUP(Table_13[[#This Row],[Country]],[1]Sheet1!$A$4:$N$201,6,FALSE)</f>
        <v>0</v>
      </c>
      <c r="N186" s="14">
        <f>VLOOKUP(Table_13[[#This Row],[Country]],[1]Sheet1!$A$4:$N$201,14,FALSE)</f>
        <v>9.1</v>
      </c>
      <c r="O186" s="18">
        <f>VLOOKUP(Table_13[[#This Row],[Country]],[2]Sheet2!$C$4:$E$222,2,FALSE)</f>
        <v>43906</v>
      </c>
      <c r="P186" s="16"/>
      <c r="Q186" s="16"/>
    </row>
    <row r="187" spans="2:17" x14ac:dyDescent="0.3">
      <c r="B187" s="1" t="s">
        <v>24</v>
      </c>
      <c r="C187" s="3">
        <f>VLOOKUP(Table_13[[#This Row],[Country]],'Worldometer 1-23'!$B$3:$C$238,2,FALSE)</f>
        <v>547166</v>
      </c>
      <c r="D187" s="3">
        <f>VLOOKUP(Table_13[[#This Row],[Country]],'Worldometer 1-23'!$B$3:$D$238,3,FALSE)</f>
        <v>0</v>
      </c>
      <c r="E187" s="3">
        <f>VLOOKUP(Table_13[[#This Row],[Country]],'Worldometer 1-23'!B185:E420,4,FALSE)</f>
        <v>11005</v>
      </c>
      <c r="F187" s="3">
        <f>VLOOKUP(Table_13[[#This Row],[Country]],'Worldometer 1-23'!B185:F420,5,FALSE)</f>
        <v>31</v>
      </c>
      <c r="G187">
        <f>VLOOKUP(Table_13[[#This Row],[Country]],'Worldometer 1-23'!B185:J420,9,FALSE)</f>
        <v>53990</v>
      </c>
      <c r="H187">
        <f>VLOOKUP(Table_13[[#This Row],[Country]],'Worldometer 1-23'!B185:K420,10,FALSE)</f>
        <v>1086</v>
      </c>
      <c r="I187" s="6">
        <f>VLOOKUP(Table_13[[#This Row],[Country]],[1]Sheet1!$A$4:$N$201,3,FALSE)</f>
        <v>0.93700000000000006</v>
      </c>
      <c r="J187" s="8">
        <f>VLOOKUP(Table_13[[#This Row],[Country]],[1]Sheet1!$A$4:$N$201,2,FALSE)</f>
        <v>52895.956699620103</v>
      </c>
      <c r="K187" s="11">
        <f>VLOOKUP(Table_13[[#This Row],[Country]],[1]Sheet1!$A$4:$N$201,4,FALSE)</f>
        <v>22.97</v>
      </c>
      <c r="L187" s="11">
        <f>VLOOKUP(Table_13[[#This Row],[Country]],[1]Sheet1!$A$4:$N$201,5,FALSE)</f>
        <v>93.9</v>
      </c>
      <c r="M187" s="11">
        <f>VLOOKUP(Table_13[[#This Row],[Country]],[1]Sheet1!$A$4:$N$201,6,FALSE)</f>
        <v>0</v>
      </c>
      <c r="N187" s="14">
        <f>VLOOKUP(Table_13[[#This Row],[Country]],[1]Sheet1!$A$4:$N$201,14,FALSE)</f>
        <v>6.6</v>
      </c>
      <c r="O187" s="18">
        <f>VLOOKUP(Table_13[[#This Row],[Country]],[2]Sheet2!$C$4:$E$222,2,FALSE)</f>
        <v>43862</v>
      </c>
      <c r="P187" s="16"/>
      <c r="Q187" s="16"/>
    </row>
    <row r="188" spans="2:17" x14ac:dyDescent="0.3">
      <c r="B188" s="1" t="s">
        <v>13</v>
      </c>
      <c r="C188" s="3">
        <f>VLOOKUP(Table_13[[#This Row],[Country]],'Worldometer 1-23'!$B$3:$C$238,2,FALSE)</f>
        <v>509279</v>
      </c>
      <c r="D188" s="3">
        <f>VLOOKUP(Table_13[[#This Row],[Country]],'Worldometer 1-23'!$B$3:$D$238,3,FALSE)</f>
        <v>2156</v>
      </c>
      <c r="E188" s="3">
        <f>VLOOKUP(Table_13[[#This Row],[Country]],'Worldometer 1-23'!B186:E421,4,FALSE)</f>
        <v>9034</v>
      </c>
      <c r="F188" s="3">
        <f>VLOOKUP(Table_13[[#This Row],[Country]],'Worldometer 1-23'!B186:F421,5,FALSE)</f>
        <v>63</v>
      </c>
      <c r="G188">
        <f>VLOOKUP(Table_13[[#This Row],[Country]],'Worldometer 1-23'!B186:J421,9,FALSE)</f>
        <v>58604</v>
      </c>
      <c r="H188">
        <f>VLOOKUP(Table_13[[#This Row],[Country]],'Worldometer 1-23'!B186:K421,10,FALSE)</f>
        <v>1040</v>
      </c>
      <c r="I188" s="6">
        <f>VLOOKUP(Table_13[[#This Row],[Country]],[1]Sheet1!$A$4:$N$201,3,FALSE)</f>
        <v>0.94599999999999995</v>
      </c>
      <c r="J188" s="9">
        <f>VLOOKUP(Table_13[[#This Row],[Country]],[1]Sheet1!$A$4:$N$201,2,FALSE)</f>
        <v>85134.954826318703</v>
      </c>
      <c r="K188" s="12">
        <f>VLOOKUP(Table_13[[#This Row],[Country]],[1]Sheet1!$A$4:$N$201,4,FALSE)</f>
        <v>207.98</v>
      </c>
      <c r="L188" s="12">
        <f>VLOOKUP(Table_13[[#This Row],[Country]],[1]Sheet1!$A$4:$N$201,5,FALSE)</f>
        <v>90.3</v>
      </c>
      <c r="M188" s="11">
        <f>VLOOKUP(Table_13[[#This Row],[Country]],[1]Sheet1!$A$4:$N$201,6,FALSE)</f>
        <v>41</v>
      </c>
      <c r="N188" s="14">
        <f>VLOOKUP(Table_13[[#This Row],[Country]],[1]Sheet1!$A$4:$N$201,14,FALSE)</f>
        <v>3</v>
      </c>
      <c r="O188" s="18">
        <f>VLOOKUP(Table_13[[#This Row],[Country]],[2]Sheet2!$C$4:$E$222,2,FALSE)</f>
        <v>43887</v>
      </c>
      <c r="P188" s="16"/>
      <c r="Q188" s="16"/>
    </row>
    <row r="189" spans="2:17" x14ac:dyDescent="0.3">
      <c r="B189" s="1" t="s">
        <v>169</v>
      </c>
      <c r="C189" s="3">
        <f>VLOOKUP(Table_13[[#This Row],[Country]],'Worldometer 1-23'!$B$3:$C$238,2,FALSE)</f>
        <v>13479</v>
      </c>
      <c r="D189" s="3">
        <f>VLOOKUP(Table_13[[#This Row],[Country]],'Worldometer 1-23'!$B$3:$D$238,3,FALSE)</f>
        <v>81</v>
      </c>
      <c r="E189" s="3">
        <f>VLOOKUP(Table_13[[#This Row],[Country]],'Worldometer 1-23'!B187:E422,4,FALSE)</f>
        <v>873</v>
      </c>
      <c r="F189" s="3">
        <f>VLOOKUP(Table_13[[#This Row],[Country]],'Worldometer 1-23'!B187:F422,5,FALSE)</f>
        <v>7</v>
      </c>
      <c r="G189">
        <f>VLOOKUP(Table_13[[#This Row],[Country]],'Worldometer 1-23'!B187:J422,9,FALSE)</f>
        <v>760</v>
      </c>
      <c r="H189">
        <f>VLOOKUP(Table_13[[#This Row],[Country]],'Worldometer 1-23'!B187:K422,10,FALSE)</f>
        <v>49</v>
      </c>
      <c r="I189" s="6">
        <f>VLOOKUP(Table_13[[#This Row],[Country]],[1]Sheet1!$A$4:$N$201,3,FALSE)</f>
        <v>0.54900000000000004</v>
      </c>
      <c r="J189" s="8">
        <f>VLOOKUP(Table_13[[#This Row],[Country]],[1]Sheet1!$A$4:$N$201,2,FALSE)</f>
        <v>1193.85303949527</v>
      </c>
      <c r="K189" s="11">
        <f>VLOOKUP(Table_13[[#This Row],[Country]],[1]Sheet1!$A$4:$N$201,4,FALSE)</f>
        <v>92.18</v>
      </c>
      <c r="L189" s="11">
        <f>VLOOKUP(Table_13[[#This Row],[Country]],[1]Sheet1!$A$4:$N$201,5,FALSE)</f>
        <v>14.299999999999999</v>
      </c>
      <c r="M189" s="11">
        <f>VLOOKUP(Table_13[[#This Row],[Country]],[1]Sheet1!$A$4:$N$201,6,FALSE)</f>
        <v>0</v>
      </c>
      <c r="N189" s="14">
        <f>VLOOKUP(Table_13[[#This Row],[Country]],[1]Sheet1!$A$4:$N$201,14,FALSE)</f>
        <v>50</v>
      </c>
      <c r="O189" s="18">
        <f>VLOOKUP(Table_13[[#This Row],[Country]],[2]Sheet2!$C$4:$E$222,2,FALSE)</f>
        <v>43913</v>
      </c>
      <c r="P189" s="16"/>
      <c r="Q189" s="16"/>
    </row>
    <row r="190" spans="2:17" x14ac:dyDescent="0.3">
      <c r="B190" s="1" t="s">
        <v>85</v>
      </c>
      <c r="C190" s="3">
        <f>VLOOKUP(Table_13[[#This Row],[Country]],'Worldometer 1-23'!$B$3:$C$238,2,FALSE)</f>
        <v>881</v>
      </c>
      <c r="D190" s="3">
        <f>VLOOKUP(Table_13[[#This Row],[Country]],'Worldometer 1-23'!$B$3:$D$238,3,FALSE)</f>
        <v>8</v>
      </c>
      <c r="E190" s="3">
        <f>VLOOKUP(Table_13[[#This Row],[Country]],'Worldometer 1-23'!B188:E423,4,FALSE)</f>
        <v>7</v>
      </c>
      <c r="F190" s="3">
        <f>VLOOKUP(Table_13[[#This Row],[Country]],'Worldometer 1-23'!B188:F423,5,FALSE)</f>
        <v>0</v>
      </c>
      <c r="G190">
        <f>VLOOKUP(Table_13[[#This Row],[Country]],'Worldometer 1-23'!B188:J423,9,FALSE)</f>
        <v>37</v>
      </c>
      <c r="H190">
        <f>VLOOKUP(Table_13[[#This Row],[Country]],'Worldometer 1-23'!B188:K423,10,FALSE)</f>
        <v>0.3</v>
      </c>
      <c r="I190" s="6">
        <f>VLOOKUP(Table_13[[#This Row],[Country]],[1]Sheet1!$A$4:$N$201,3,FALSE)</f>
        <v>0.91100000000000003</v>
      </c>
      <c r="J190" s="9">
        <f>VLOOKUP(Table_13[[#This Row],[Country]],[1]Sheet1!$A$4:$N$201,2,FALSE)</f>
        <v>26910</v>
      </c>
      <c r="K190" s="12">
        <f>VLOOKUP(Table_13[[#This Row],[Country]],[1]Sheet1!$A$4:$N$201,4,FALSE)</f>
        <v>652.11</v>
      </c>
      <c r="L190" s="12">
        <f>VLOOKUP(Table_13[[#This Row],[Country]],[1]Sheet1!$A$4:$N$201,5,FALSE)</f>
        <v>77.300000000000011</v>
      </c>
      <c r="M190" s="11">
        <f>VLOOKUP(Table_13[[#This Row],[Country]],[1]Sheet1!$A$4:$N$201,6,FALSE)</f>
        <v>0</v>
      </c>
      <c r="N190" s="14">
        <f>VLOOKUP(Table_13[[#This Row],[Country]],[1]Sheet1!$A$4:$N$201,14,FALSE)</f>
        <v>3.8</v>
      </c>
      <c r="O190" s="18">
        <f>VLOOKUP(Table_13[[#This Row],[Country]],[2]Sheet2!$C$4:$E$222,2,FALSE)</f>
        <v>0</v>
      </c>
      <c r="P190" s="16"/>
      <c r="Q190" s="16"/>
    </row>
    <row r="191" spans="2:17" x14ac:dyDescent="0.3">
      <c r="B191" s="1" t="s">
        <v>153</v>
      </c>
      <c r="C191" s="3">
        <f>VLOOKUP(Table_13[[#This Row],[Country]],'Worldometer 1-23'!$B$3:$C$238,2,FALSE)</f>
        <v>509</v>
      </c>
      <c r="D191" s="3">
        <f>VLOOKUP(Table_13[[#This Row],[Country]],'Worldometer 1-23'!$B$3:$D$238,3,FALSE)</f>
        <v>0</v>
      </c>
      <c r="E191" s="3">
        <f>VLOOKUP(Table_13[[#This Row],[Country]],'Worldometer 1-23'!B189:E424,4,FALSE)</f>
        <v>21</v>
      </c>
      <c r="F191" s="3">
        <f>VLOOKUP(Table_13[[#This Row],[Country]],'Worldometer 1-23'!B189:F424,5,FALSE)</f>
        <v>0</v>
      </c>
      <c r="G191">
        <f>VLOOKUP(Table_13[[#This Row],[Country]],'Worldometer 1-23'!B189:J424,9,FALSE)</f>
        <v>8</v>
      </c>
      <c r="H191">
        <f>VLOOKUP(Table_13[[#This Row],[Country]],'Worldometer 1-23'!B189:K424,10,FALSE)</f>
        <v>0.3</v>
      </c>
      <c r="I191" s="6">
        <f>VLOOKUP(Table_13[[#This Row],[Country]],[1]Sheet1!$A$4:$N$201,3,FALSE)</f>
        <v>0.52800000000000002</v>
      </c>
      <c r="J191" s="8">
        <f>VLOOKUP(Table_13[[#This Row],[Country]],[1]Sheet1!$A$4:$N$201,2,FALSE)</f>
        <v>1084.37349142841</v>
      </c>
      <c r="K191" s="11">
        <f>VLOOKUP(Table_13[[#This Row],[Country]],[1]Sheet1!$A$4:$N$201,4,FALSE)</f>
        <v>59.14</v>
      </c>
      <c r="L191" s="11">
        <f>VLOOKUP(Table_13[[#This Row],[Country]],[1]Sheet1!$A$4:$N$201,5,FALSE)</f>
        <v>51.6</v>
      </c>
      <c r="M191" s="11">
        <f>VLOOKUP(Table_13[[#This Row],[Country]],[1]Sheet1!$A$4:$N$201,6,FALSE)</f>
        <v>0</v>
      </c>
      <c r="N191" s="14">
        <f>VLOOKUP(Table_13[[#This Row],[Country]],[1]Sheet1!$A$4:$N$201,14,FALSE)</f>
        <v>10.3</v>
      </c>
      <c r="O191" s="18">
        <f>VLOOKUP(Table_13[[#This Row],[Country]],[2]Sheet2!$C$4:$E$222,2,FALSE)</f>
        <v>43907</v>
      </c>
      <c r="P191" s="16"/>
      <c r="Q191" s="16"/>
    </row>
    <row r="192" spans="2:17" x14ac:dyDescent="0.3">
      <c r="B192" s="1" t="s">
        <v>40</v>
      </c>
      <c r="C192" s="3">
        <f>VLOOKUP(Table_13[[#This Row],[Country]],'Worldometer 1-23'!$B$3:$C$238,2,FALSE)</f>
        <v>13104</v>
      </c>
      <c r="D192" s="3">
        <f>VLOOKUP(Table_13[[#This Row],[Country]],'Worldometer 1-23'!$B$3:$D$238,3,FALSE)</f>
        <v>309</v>
      </c>
      <c r="E192" s="3">
        <f>VLOOKUP(Table_13[[#This Row],[Country]],'Worldometer 1-23'!B190:E425,4,FALSE)</f>
        <v>71</v>
      </c>
      <c r="F192" s="3">
        <f>VLOOKUP(Table_13[[#This Row],[Country]],'Worldometer 1-23'!B190:F425,5,FALSE)</f>
        <v>0</v>
      </c>
      <c r="G192">
        <f>VLOOKUP(Table_13[[#This Row],[Country]],'Worldometer 1-23'!B190:J425,9,FALSE)</f>
        <v>187</v>
      </c>
      <c r="H192">
        <f>VLOOKUP(Table_13[[#This Row],[Country]],'Worldometer 1-23'!B190:K425,10,FALSE)</f>
        <v>1</v>
      </c>
      <c r="I192" s="6">
        <f>VLOOKUP(Table_13[[#This Row],[Country]],[1]Sheet1!$A$4:$N$201,3,FALSE)</f>
        <v>0.76500000000000001</v>
      </c>
      <c r="J192" s="9">
        <f>VLOOKUP(Table_13[[#This Row],[Country]],[1]Sheet1!$A$4:$N$201,2,FALSE)</f>
        <v>7784.7390802285599</v>
      </c>
      <c r="K192" s="12">
        <f>VLOOKUP(Table_13[[#This Row],[Country]],[1]Sheet1!$A$4:$N$201,4,FALSE)</f>
        <v>130</v>
      </c>
      <c r="L192" s="12">
        <f>VLOOKUP(Table_13[[#This Row],[Country]],[1]Sheet1!$A$4:$N$201,5,FALSE)</f>
        <v>63.2</v>
      </c>
      <c r="M192" s="11">
        <f>VLOOKUP(Table_13[[#This Row],[Country]],[1]Sheet1!$A$4:$N$201,6,FALSE)</f>
        <v>67</v>
      </c>
      <c r="N192" s="14">
        <f>VLOOKUP(Table_13[[#This Row],[Country]],[1]Sheet1!$A$4:$N$201,14,FALSE)</f>
        <v>0.7</v>
      </c>
      <c r="O192" s="18">
        <f>VLOOKUP(Table_13[[#This Row],[Country]],[2]Sheet2!$C$4:$E$222,2,FALSE)</f>
        <v>43851</v>
      </c>
      <c r="P192" s="16"/>
      <c r="Q192" s="16"/>
    </row>
    <row r="193" spans="2:17" x14ac:dyDescent="0.3">
      <c r="B193" s="1" t="s">
        <v>209</v>
      </c>
      <c r="C193" s="3">
        <f>VLOOKUP(Table_13[[#This Row],[Country]],'Worldometer 1-23'!$B$3:$C$238,2,FALSE)</f>
        <v>53</v>
      </c>
      <c r="D193" s="3">
        <f>VLOOKUP(Table_13[[#This Row],[Country]],'Worldometer 1-23'!$B$3:$D$238,3,FALSE)</f>
        <v>0</v>
      </c>
      <c r="E193" s="3">
        <f>VLOOKUP(Table_13[[#This Row],[Country]],'Worldometer 1-23'!B191:E426,4,FALSE)</f>
        <v>0</v>
      </c>
      <c r="F193" s="3">
        <f>VLOOKUP(Table_13[[#This Row],[Country]],'Worldometer 1-23'!B191:F426,5,FALSE)</f>
        <v>0</v>
      </c>
      <c r="G193">
        <f>VLOOKUP(Table_13[[#This Row],[Country]],'Worldometer 1-23'!B191:J426,9,FALSE)</f>
        <v>40</v>
      </c>
      <c r="H193">
        <f>VLOOKUP(Table_13[[#This Row],[Country]],'Worldometer 1-23'!B191:K426,10,FALSE)</f>
        <v>0</v>
      </c>
      <c r="I193" s="6">
        <f>VLOOKUP(Table_13[[#This Row],[Country]],[1]Sheet1!$A$4:$N$201,3,FALSE)</f>
        <v>0.626</v>
      </c>
      <c r="J193" s="8">
        <f>VLOOKUP(Table_13[[#This Row],[Country]],[1]Sheet1!$A$4:$N$201,2,FALSE)</f>
        <v>1560.5098401616499</v>
      </c>
      <c r="K193" s="11">
        <f>VLOOKUP(Table_13[[#This Row],[Country]],[1]Sheet1!$A$4:$N$201,4,FALSE)</f>
        <v>78.239999999999995</v>
      </c>
      <c r="L193" s="11">
        <f>VLOOKUP(Table_13[[#This Row],[Country]],[1]Sheet1!$A$4:$N$201,5,FALSE)</f>
        <v>71.900000000000006</v>
      </c>
      <c r="M193" s="11">
        <f>VLOOKUP(Table_13[[#This Row],[Country]],[1]Sheet1!$A$4:$N$201,6,FALSE)</f>
        <v>0</v>
      </c>
      <c r="N193" s="14">
        <f>VLOOKUP(Table_13[[#This Row],[Country]],[1]Sheet1!$A$4:$N$201,14,FALSE)</f>
        <v>4.4000000000000004</v>
      </c>
      <c r="O193" s="18">
        <f>VLOOKUP(Table_13[[#This Row],[Country]],[2]Sheet2!$C$4:$E$222,2,FALSE)</f>
        <v>43911</v>
      </c>
      <c r="P193" s="16"/>
      <c r="Q193" s="16"/>
    </row>
    <row r="194" spans="2:17" x14ac:dyDescent="0.3">
      <c r="B194" s="1" t="s">
        <v>141</v>
      </c>
      <c r="C194" s="3">
        <f>VLOOKUP(Table_13[[#This Row],[Country]],'Worldometer 1-23'!$B$3:$C$238,2,FALSE)</f>
        <v>4545</v>
      </c>
      <c r="D194" s="3">
        <f>VLOOKUP(Table_13[[#This Row],[Country]],'Worldometer 1-23'!$B$3:$D$238,3,FALSE)</f>
        <v>40</v>
      </c>
      <c r="E194" s="3">
        <f>VLOOKUP(Table_13[[#This Row],[Country]],'Worldometer 1-23'!B192:E427,4,FALSE)</f>
        <v>74</v>
      </c>
      <c r="F194" s="3">
        <f>VLOOKUP(Table_13[[#This Row],[Country]],'Worldometer 1-23'!B192:F427,5,FALSE)</f>
        <v>0</v>
      </c>
      <c r="G194">
        <f>VLOOKUP(Table_13[[#This Row],[Country]],'Worldometer 1-23'!B192:J427,9,FALSE)</f>
        <v>542</v>
      </c>
      <c r="H194">
        <f>VLOOKUP(Table_13[[#This Row],[Country]],'Worldometer 1-23'!B192:K427,10,FALSE)</f>
        <v>9</v>
      </c>
      <c r="I194" s="6">
        <f>VLOOKUP(Table_13[[#This Row],[Country]],[1]Sheet1!$A$4:$N$201,3,FALSE)</f>
        <v>0.51300000000000001</v>
      </c>
      <c r="J194" s="9">
        <f>VLOOKUP(Table_13[[#This Row],[Country]],[1]Sheet1!$A$4:$N$201,2,FALSE)</f>
        <v>899.490744447515</v>
      </c>
      <c r="K194" s="12">
        <f>VLOOKUP(Table_13[[#This Row],[Country]],[1]Sheet1!$A$4:$N$201,4,FALSE)</f>
        <v>133.18</v>
      </c>
      <c r="L194" s="12">
        <f>VLOOKUP(Table_13[[#This Row],[Country]],[1]Sheet1!$A$4:$N$201,5,FALSE)</f>
        <v>33</v>
      </c>
      <c r="M194" s="11">
        <f>VLOOKUP(Table_13[[#This Row],[Country]],[1]Sheet1!$A$4:$N$201,6,FALSE)</f>
        <v>0</v>
      </c>
      <c r="N194" s="14">
        <f>VLOOKUP(Table_13[[#This Row],[Country]],[1]Sheet1!$A$4:$N$201,14,FALSE)</f>
        <v>6.9</v>
      </c>
      <c r="O194" s="18">
        <f>VLOOKUP(Table_13[[#This Row],[Country]],[2]Sheet2!$C$4:$E$222,2,FALSE)</f>
        <v>43897</v>
      </c>
      <c r="P194" s="16"/>
      <c r="Q194" s="16"/>
    </row>
    <row r="195" spans="2:17" x14ac:dyDescent="0.3">
      <c r="B195" s="1" t="s">
        <v>122</v>
      </c>
      <c r="C195" s="3">
        <f>VLOOKUP(Table_13[[#This Row],[Country]],'Worldometer 1-23'!$B$3:$C$238,2,FALSE)</f>
        <v>7456</v>
      </c>
      <c r="D195" s="3">
        <f>VLOOKUP(Table_13[[#This Row],[Country]],'Worldometer 1-23'!$B$3:$D$238,3,FALSE)</f>
        <v>6</v>
      </c>
      <c r="E195" s="3">
        <f>VLOOKUP(Table_13[[#This Row],[Country]],'Worldometer 1-23'!B193:E428,4,FALSE)</f>
        <v>133</v>
      </c>
      <c r="F195" s="3">
        <f>VLOOKUP(Table_13[[#This Row],[Country]],'Worldometer 1-23'!B193:F428,5,FALSE)</f>
        <v>0</v>
      </c>
      <c r="G195">
        <f>VLOOKUP(Table_13[[#This Row],[Country]],'Worldometer 1-23'!B193:J428,9,FALSE)</f>
        <v>5318</v>
      </c>
      <c r="H195">
        <f>VLOOKUP(Table_13[[#This Row],[Country]],'Worldometer 1-23'!B193:K428,10,FALSE)</f>
        <v>95</v>
      </c>
      <c r="I195" s="6">
        <f>VLOOKUP(Table_13[[#This Row],[Country]],[1]Sheet1!$A$4:$N$201,3,FALSE)</f>
        <v>0.79900000000000004</v>
      </c>
      <c r="J195" s="8">
        <f>VLOOKUP(Table_13[[#This Row],[Country]],[1]Sheet1!$A$4:$N$201,2,FALSE)</f>
        <v>16637.2598128426</v>
      </c>
      <c r="K195" s="11">
        <f>VLOOKUP(Table_13[[#This Row],[Country]],[1]Sheet1!$A$4:$N$201,4,FALSE)</f>
        <v>264.58999999999997</v>
      </c>
      <c r="L195" s="11">
        <f>VLOOKUP(Table_13[[#This Row],[Country]],[1]Sheet1!$A$4:$N$201,5,FALSE)</f>
        <v>71.599999999999994</v>
      </c>
      <c r="M195" s="11">
        <f>VLOOKUP(Table_13[[#This Row],[Country]],[1]Sheet1!$A$4:$N$201,6,FALSE)</f>
        <v>14</v>
      </c>
      <c r="N195" s="14">
        <f>VLOOKUP(Table_13[[#This Row],[Country]],[1]Sheet1!$A$4:$N$201,14,FALSE)</f>
        <v>4.5</v>
      </c>
      <c r="O195" s="18">
        <f>VLOOKUP(Table_13[[#This Row],[Country]],[2]Sheet2!$C$4:$E$222,2,FALSE)</f>
        <v>43904</v>
      </c>
      <c r="P195" s="16"/>
      <c r="Q195" s="16"/>
    </row>
    <row r="196" spans="2:17" x14ac:dyDescent="0.3">
      <c r="B196" s="1" t="s">
        <v>75</v>
      </c>
      <c r="C196" s="3">
        <f>VLOOKUP(Table_13[[#This Row],[Country]],'Worldometer 1-23'!$B$3:$C$238,2,FALSE)</f>
        <v>193273</v>
      </c>
      <c r="D196" s="3">
        <f>VLOOKUP(Table_13[[#This Row],[Country]],'Worldometer 1-23'!$B$3:$D$238,3,FALSE)</f>
        <v>2389</v>
      </c>
      <c r="E196" s="3">
        <f>VLOOKUP(Table_13[[#This Row],[Country]],'Worldometer 1-23'!B194:E429,4,FALSE)</f>
        <v>6092</v>
      </c>
      <c r="F196" s="3">
        <f>VLOOKUP(Table_13[[#This Row],[Country]],'Worldometer 1-23'!B194:F429,5,FALSE)</f>
        <v>103</v>
      </c>
      <c r="G196">
        <f>VLOOKUP(Table_13[[#This Row],[Country]],'Worldometer 1-23'!B194:J429,9,FALSE)</f>
        <v>16258</v>
      </c>
      <c r="H196">
        <f>VLOOKUP(Table_13[[#This Row],[Country]],'Worldometer 1-23'!B194:K429,10,FALSE)</f>
        <v>512</v>
      </c>
      <c r="I196" s="6">
        <f>VLOOKUP(Table_13[[#This Row],[Country]],[1]Sheet1!$A$4:$N$201,3,FALSE)</f>
        <v>0.73899999999999999</v>
      </c>
      <c r="J196" s="9">
        <f>VLOOKUP(Table_13[[#This Row],[Country]],[1]Sheet1!$A$4:$N$201,2,FALSE)</f>
        <v>3317.5152755870499</v>
      </c>
      <c r="K196" s="12">
        <f>VLOOKUP(Table_13[[#This Row],[Country]],[1]Sheet1!$A$4:$N$201,4,FALSE)</f>
        <v>71.650000000000006</v>
      </c>
      <c r="L196" s="12">
        <f>VLOOKUP(Table_13[[#This Row],[Country]],[1]Sheet1!$A$4:$N$201,5,FALSE)</f>
        <v>67.2</v>
      </c>
      <c r="M196" s="11">
        <f>VLOOKUP(Table_13[[#This Row],[Country]],[1]Sheet1!$A$4:$N$201,6,FALSE)</f>
        <v>28</v>
      </c>
      <c r="N196" s="14">
        <f>VLOOKUP(Table_13[[#This Row],[Country]],[1]Sheet1!$A$4:$N$201,14,FALSE)</f>
        <v>15.9</v>
      </c>
      <c r="O196" s="18">
        <f>VLOOKUP(Table_13[[#This Row],[Country]],[2]Sheet2!$C$4:$E$222,2,FALSE)</f>
        <v>43893</v>
      </c>
      <c r="P196" s="16"/>
      <c r="Q196" s="16"/>
    </row>
    <row r="197" spans="2:17" x14ac:dyDescent="0.3">
      <c r="B197" s="1" t="s">
        <v>14</v>
      </c>
      <c r="C197" s="3">
        <f>VLOOKUP(Table_13[[#This Row],[Country]],'Worldometer 1-23'!$B$3:$C$238,2,FALSE)</f>
        <v>2418472</v>
      </c>
      <c r="D197" s="3">
        <f>VLOOKUP(Table_13[[#This Row],[Country]],'Worldometer 1-23'!$B$3:$D$238,3,FALSE)</f>
        <v>5967</v>
      </c>
      <c r="E197" s="3">
        <f>VLOOKUP(Table_13[[#This Row],[Country]],'Worldometer 1-23'!B195:E430,4,FALSE)</f>
        <v>24789</v>
      </c>
      <c r="F197" s="3">
        <f>VLOOKUP(Table_13[[#This Row],[Country]],'Worldometer 1-23'!B195:F430,5,FALSE)</f>
        <v>149</v>
      </c>
      <c r="G197">
        <f>VLOOKUP(Table_13[[#This Row],[Country]],'Worldometer 1-23'!B195:J430,9,FALSE)</f>
        <v>28504</v>
      </c>
      <c r="H197">
        <f>VLOOKUP(Table_13[[#This Row],[Country]],'Worldometer 1-23'!B195:K430,10,FALSE)</f>
        <v>292</v>
      </c>
      <c r="I197" s="6">
        <f>VLOOKUP(Table_13[[#This Row],[Country]],[1]Sheet1!$A$4:$N$201,3,FALSE)</f>
        <v>0.80600000000000005</v>
      </c>
      <c r="J197" s="8">
        <f>VLOOKUP(Table_13[[#This Row],[Country]],[1]Sheet1!$A$4:$N$201,2,FALSE)</f>
        <v>9126.5624587478796</v>
      </c>
      <c r="K197" s="11">
        <f>VLOOKUP(Table_13[[#This Row],[Country]],[1]Sheet1!$A$4:$N$201,4,FALSE)</f>
        <v>106.12</v>
      </c>
      <c r="L197" s="11">
        <f>VLOOKUP(Table_13[[#This Row],[Country]],[1]Sheet1!$A$4:$N$201,5,FALSE)</f>
        <v>40.9</v>
      </c>
      <c r="M197" s="11">
        <f>VLOOKUP(Table_13[[#This Row],[Country]],[1]Sheet1!$A$4:$N$201,6,FALSE)</f>
        <v>4</v>
      </c>
      <c r="N197" s="14">
        <f>VLOOKUP(Table_13[[#This Row],[Country]],[1]Sheet1!$A$4:$N$201,14,FALSE)</f>
        <v>11.2</v>
      </c>
      <c r="O197" s="18">
        <f>VLOOKUP(Table_13[[#This Row],[Country]],[2]Sheet2!$C$4:$E$222,2,FALSE)</f>
        <v>43902</v>
      </c>
      <c r="P197" s="16"/>
      <c r="Q197" s="16"/>
    </row>
    <row r="198" spans="2:17" hidden="1" x14ac:dyDescent="0.3">
      <c r="B198" s="1" t="s">
        <v>191</v>
      </c>
      <c r="C198" s="3">
        <f>VLOOKUP(Table_13[[#This Row],[Country]],'Worldometer 1-23'!$B$3:$C$238,2,FALSE)</f>
        <v>1192</v>
      </c>
      <c r="D198" s="3">
        <f>VLOOKUP(Table_13[[#This Row],[Country]],'Worldometer 1-23'!$B$3:$D$238,3,FALSE)</f>
        <v>28</v>
      </c>
      <c r="E198" s="3">
        <f>VLOOKUP(Table_13[[#This Row],[Country]],'Worldometer 1-23'!B196:E431,4,FALSE)</f>
        <v>7</v>
      </c>
      <c r="F198" s="3">
        <f>VLOOKUP(Table_13[[#This Row],[Country]],'Worldometer 1-23'!B196:F431,5,FALSE)</f>
        <v>0</v>
      </c>
      <c r="G198">
        <v>129</v>
      </c>
      <c r="I198" s="6" t="e">
        <f>VLOOKUP(Table_13[[#This Row],[Country]],[1]Sheet1!$A$4:$N$201,3,FALSE)</f>
        <v>#N/A</v>
      </c>
      <c r="J198" s="9" t="e">
        <f>VLOOKUP(Table_13[[#This Row],[Country]],[1]Sheet1!$A$4:$N$201,2,FALSE)</f>
        <v>#N/A</v>
      </c>
      <c r="K198" s="12" t="e">
        <f>VLOOKUP(Table_13[[#This Row],[Country]],[1]Sheet1!$A$4:$N$201,4,FALSE)</f>
        <v>#N/A</v>
      </c>
      <c r="L198" s="12" t="e">
        <f>VLOOKUP(Table_13[[#This Row],[Country]],[1]Sheet1!$A$4:$N$201,5,FALSE)</f>
        <v>#N/A</v>
      </c>
      <c r="M198" s="11" t="e">
        <f>VLOOKUP(Table_13[[#This Row],[Country]],[1]Sheet1!$A$4:$N$201,6,FALSE)</f>
        <v>#N/A</v>
      </c>
      <c r="N198" s="14" t="e">
        <f>VLOOKUP(Table_13[[#This Row],[Country]],[1]Sheet1!$A$4:$N$201,14,FALSE)</f>
        <v>#N/A</v>
      </c>
      <c r="O198" s="18">
        <f>VLOOKUP(Table_13[[#This Row],[Country]],[2]Sheet2!$C$4:$E$222,2,FALSE)</f>
        <v>43914</v>
      </c>
      <c r="P198" s="16"/>
      <c r="Q198" s="16"/>
    </row>
    <row r="199" spans="2:17" x14ac:dyDescent="0.3">
      <c r="B199" s="1" t="s">
        <v>59</v>
      </c>
      <c r="C199" s="3">
        <f>VLOOKUP(Table_13[[#This Row],[Country]],'Worldometer 1-23'!$B$3:$C$238,2,FALSE)</f>
        <v>270810</v>
      </c>
      <c r="D199" s="3">
        <f>VLOOKUP(Table_13[[#This Row],[Country]],'Worldometer 1-23'!$B$3:$D$238,3,FALSE)</f>
        <v>3552</v>
      </c>
      <c r="E199" s="3">
        <f>VLOOKUP(Table_13[[#This Row],[Country]],'Worldometer 1-23'!B197:E432,4,FALSE)</f>
        <v>776</v>
      </c>
      <c r="F199" s="3">
        <f>VLOOKUP(Table_13[[#This Row],[Country]],'Worldometer 1-23'!B197:F432,5,FALSE)</f>
        <v>10</v>
      </c>
      <c r="G199">
        <f>VLOOKUP(Table_13[[#This Row],[Country]],'Worldometer 1-23'!B197:J432,9,FALSE)</f>
        <v>27197</v>
      </c>
      <c r="H199">
        <f>VLOOKUP(Table_13[[#This Row],[Country]],'Worldometer 1-23'!B197:K432,10,FALSE)</f>
        <v>78</v>
      </c>
      <c r="I199" s="6">
        <f>VLOOKUP(Table_13[[#This Row],[Country]],[1]Sheet1!$A$4:$N$201,3,FALSE)</f>
        <v>0.86599999999999999</v>
      </c>
      <c r="J199" s="8">
        <f>VLOOKUP(Table_13[[#This Row],[Country]],[1]Sheet1!$A$4:$N$201,2,FALSE)</f>
        <v>43103.323058315902</v>
      </c>
      <c r="K199" s="11">
        <f>VLOOKUP(Table_13[[#This Row],[Country]],[1]Sheet1!$A$4:$N$201,4,FALSE)</f>
        <v>116.87</v>
      </c>
      <c r="L199" s="11">
        <f>VLOOKUP(Table_13[[#This Row],[Country]],[1]Sheet1!$A$4:$N$201,5,FALSE)</f>
        <v>27.599999999999998</v>
      </c>
      <c r="M199" s="11">
        <f>VLOOKUP(Table_13[[#This Row],[Country]],[1]Sheet1!$A$4:$N$201,6,FALSE)</f>
        <v>22</v>
      </c>
      <c r="N199" s="14">
        <f>VLOOKUP(Table_13[[#This Row],[Country]],[1]Sheet1!$A$4:$N$201,14,FALSE)</f>
        <v>1.6</v>
      </c>
      <c r="O199" s="18">
        <f>VLOOKUP(Table_13[[#This Row],[Country]],[2]Sheet2!$C$4:$E$222,2,FALSE)</f>
        <v>43859</v>
      </c>
      <c r="P199" s="16"/>
      <c r="Q199" s="16"/>
    </row>
    <row r="200" spans="2:17" x14ac:dyDescent="0.3">
      <c r="B200" s="1" t="s">
        <v>137</v>
      </c>
      <c r="C200" s="3">
        <f>VLOOKUP(Table_13[[#This Row],[Country]],'Worldometer 1-23'!$B$3:$C$238,2,FALSE)</f>
        <v>38935</v>
      </c>
      <c r="D200" s="3">
        <f>VLOOKUP(Table_13[[#This Row],[Country]],'Worldometer 1-23'!$B$3:$D$238,3,FALSE)</f>
        <v>129</v>
      </c>
      <c r="E200" s="3">
        <f>VLOOKUP(Table_13[[#This Row],[Country]],'Worldometer 1-23'!B198:E433,4,FALSE)</f>
        <v>317</v>
      </c>
      <c r="F200" s="3">
        <f>VLOOKUP(Table_13[[#This Row],[Country]],'Worldometer 1-23'!B198:F433,5,FALSE)</f>
        <v>1</v>
      </c>
      <c r="G200">
        <f>VLOOKUP(Table_13[[#This Row],[Country]],'Worldometer 1-23'!B198:J433,9,FALSE)</f>
        <v>837</v>
      </c>
      <c r="H200">
        <f>VLOOKUP(Table_13[[#This Row],[Country]],'Worldometer 1-23'!B198:K433,10,FALSE)</f>
        <v>7</v>
      </c>
      <c r="I200" s="6">
        <f>VLOOKUP(Table_13[[#This Row],[Country]],[1]Sheet1!$A$4:$N$201,3,FALSE)</f>
        <v>0.52800000000000002</v>
      </c>
      <c r="J200" s="9">
        <f>VLOOKUP(Table_13[[#This Row],[Country]],[1]Sheet1!$A$4:$N$201,2,FALSE)</f>
        <v>736.60308673117197</v>
      </c>
      <c r="K200" s="12">
        <f>VLOOKUP(Table_13[[#This Row],[Country]],[1]Sheet1!$A$4:$N$201,4,FALSE)</f>
        <v>165.62</v>
      </c>
      <c r="L200" s="12">
        <f>VLOOKUP(Table_13[[#This Row],[Country]],[1]Sheet1!$A$4:$N$201,5,FALSE)</f>
        <v>50.199999999999996</v>
      </c>
      <c r="M200" s="11">
        <f>VLOOKUP(Table_13[[#This Row],[Country]],[1]Sheet1!$A$4:$N$201,6,FALSE)</f>
        <v>0</v>
      </c>
      <c r="N200" s="14">
        <f>VLOOKUP(Table_13[[#This Row],[Country]],[1]Sheet1!$A$4:$N$201,14,FALSE)</f>
        <v>9.4</v>
      </c>
      <c r="O200" s="18">
        <f>VLOOKUP(Table_13[[#This Row],[Country]],[2]Sheet2!$C$4:$E$222,2,FALSE)</f>
        <v>43912</v>
      </c>
      <c r="P200" s="16"/>
      <c r="Q200" s="16"/>
    </row>
    <row r="201" spans="2:17" x14ac:dyDescent="0.3">
      <c r="B201" s="1" t="s">
        <v>12</v>
      </c>
      <c r="C201" s="3">
        <f>VLOOKUP(Table_13[[#This Row],[Country]],'Worldometer 1-23'!$B$3:$C$238,2,FALSE)</f>
        <v>3583907</v>
      </c>
      <c r="D201" s="3">
        <f>VLOOKUP(Table_13[[#This Row],[Country]],'Worldometer 1-23'!$B$3:$D$238,3,FALSE)</f>
        <v>40261</v>
      </c>
      <c r="E201" s="3">
        <f>VLOOKUP(Table_13[[#This Row],[Country]],'Worldometer 1-23'!B199:E434,4,FALSE)</f>
        <v>95981</v>
      </c>
      <c r="F201" s="3">
        <f>VLOOKUP(Table_13[[#This Row],[Country]],'Worldometer 1-23'!B199:F434,5,FALSE)</f>
        <v>1401</v>
      </c>
      <c r="G201">
        <f>VLOOKUP(Table_13[[#This Row],[Country]],'Worldometer 1-23'!B199:J434,9,FALSE)</f>
        <v>52638</v>
      </c>
      <c r="H201">
        <f>VLOOKUP(Table_13[[#This Row],[Country]],'Worldometer 1-23'!B199:K434,10,FALSE)</f>
        <v>1410</v>
      </c>
      <c r="I201" s="6">
        <f>VLOOKUP(Table_13[[#This Row],[Country]],[1]Sheet1!$A$4:$N$201,3,FALSE)</f>
        <v>0.92</v>
      </c>
      <c r="J201" s="8">
        <f>VLOOKUP(Table_13[[#This Row],[Country]],[1]Sheet1!$A$4:$N$201,2,FALSE)</f>
        <v>41854.503067717</v>
      </c>
      <c r="K201" s="11" t="str">
        <f>VLOOKUP(Table_13[[#This Row],[Country]],[1]Sheet1!$A$4:$N$201,4,FALSE)</f>
        <v>279,95</v>
      </c>
      <c r="L201" s="11">
        <f>VLOOKUP(Table_13[[#This Row],[Country]],[1]Sheet1!$A$4:$N$201,5,FALSE)</f>
        <v>85.199999999999989</v>
      </c>
      <c r="M201" s="11">
        <f>VLOOKUP(Table_13[[#This Row],[Country]],[1]Sheet1!$A$4:$N$201,6,FALSE)</f>
        <v>172</v>
      </c>
      <c r="N201" s="14">
        <f>VLOOKUP(Table_13[[#This Row],[Country]],[1]Sheet1!$A$4:$N$201,14,FALSE)</f>
        <v>4.4000000000000004</v>
      </c>
      <c r="O201" s="18">
        <f>VLOOKUP(Table_13[[#This Row],[Country]],[2]Sheet2!$C$4:$E$222,2,FALSE)</f>
        <v>43862</v>
      </c>
      <c r="P201" s="16"/>
      <c r="Q201" s="16"/>
    </row>
    <row r="202" spans="2:17" x14ac:dyDescent="0.3">
      <c r="B202" s="1" t="s">
        <v>60</v>
      </c>
      <c r="C202" s="3">
        <f>VLOOKUP(Table_13[[#This Row],[Country]],'Worldometer 1-23'!$B$3:$C$238,2,FALSE)</f>
        <v>1182969</v>
      </c>
      <c r="D202" s="3">
        <f>VLOOKUP(Table_13[[#This Row],[Country]],'Worldometer 1-23'!$B$3:$D$238,3,FALSE)</f>
        <v>5348</v>
      </c>
      <c r="E202" s="3">
        <f>VLOOKUP(Table_13[[#This Row],[Country]],'Worldometer 1-23'!B200:E435,4,FALSE)</f>
        <v>21662</v>
      </c>
      <c r="F202" s="3">
        <f>VLOOKUP(Table_13[[#This Row],[Country]],'Worldometer 1-23'!B200:F435,5,FALSE)</f>
        <v>163</v>
      </c>
      <c r="G202">
        <f>VLOOKUP(Table_13[[#This Row],[Country]],'Worldometer 1-23'!B200:J435,9,FALSE)</f>
        <v>27142</v>
      </c>
      <c r="H202">
        <f>VLOOKUP(Table_13[[#This Row],[Country]],'Worldometer 1-23'!B200:K435,10,FALSE)</f>
        <v>497</v>
      </c>
      <c r="I202" s="6">
        <f>VLOOKUP(Table_13[[#This Row],[Country]],[1]Sheet1!$A$4:$N$201,3,FALSE)</f>
        <v>0.75</v>
      </c>
      <c r="J202" s="9">
        <f>VLOOKUP(Table_13[[#This Row],[Country]],[1]Sheet1!$A$4:$N$201,2,FALSE)</f>
        <v>3495.5311625907598</v>
      </c>
      <c r="K202" s="12">
        <f>VLOOKUP(Table_13[[#This Row],[Country]],[1]Sheet1!$A$4:$N$201,4,FALSE)</f>
        <v>69.489999999999995</v>
      </c>
      <c r="L202" s="12">
        <f>VLOOKUP(Table_13[[#This Row],[Country]],[1]Sheet1!$A$4:$N$201,5,FALSE)</f>
        <v>59</v>
      </c>
      <c r="M202" s="11">
        <f>VLOOKUP(Table_13[[#This Row],[Country]],[1]Sheet1!$A$4:$N$201,6,FALSE)</f>
        <v>38</v>
      </c>
      <c r="N202" s="14">
        <f>VLOOKUP(Table_13[[#This Row],[Country]],[1]Sheet1!$A$4:$N$201,14,FALSE)</f>
        <v>9.5</v>
      </c>
      <c r="O202" s="18">
        <f>VLOOKUP(Table_13[[#This Row],[Country]],[2]Sheet2!$C$4:$E$222,2,FALSE)</f>
        <v>43893</v>
      </c>
      <c r="P202" s="16"/>
      <c r="Q202" s="16"/>
    </row>
    <row r="203" spans="2:17" x14ac:dyDescent="0.3">
      <c r="B203" s="1" t="s">
        <v>84</v>
      </c>
      <c r="C203" s="3">
        <f>VLOOKUP(Table_13[[#This Row],[Country]],'Worldometer 1-23'!$B$3:$C$238,2,FALSE)</f>
        <v>36170</v>
      </c>
      <c r="D203" s="3">
        <f>VLOOKUP(Table_13[[#This Row],[Country]],'Worldometer 1-23'!$B$3:$D$238,3,FALSE)</f>
        <v>1178</v>
      </c>
      <c r="E203" s="3">
        <f>VLOOKUP(Table_13[[#This Row],[Country]],'Worldometer 1-23'!B201:E436,4,FALSE)</f>
        <v>364</v>
      </c>
      <c r="F203" s="3">
        <f>VLOOKUP(Table_13[[#This Row],[Country]],'Worldometer 1-23'!B201:F436,5,FALSE)</f>
        <v>17</v>
      </c>
      <c r="G203">
        <f>VLOOKUP(Table_13[[#This Row],[Country]],'Worldometer 1-23'!B201:J436,9,FALSE)</f>
        <v>10392</v>
      </c>
      <c r="H203">
        <f>VLOOKUP(Table_13[[#This Row],[Country]],'Worldometer 1-23'!B201:K436,10,FALSE)</f>
        <v>105</v>
      </c>
      <c r="I203" s="6">
        <f>VLOOKUP(Table_13[[#This Row],[Country]],[1]Sheet1!$A$4:$N$201,3,FALSE)</f>
        <v>0.80800000000000005</v>
      </c>
      <c r="J203" s="8">
        <f>VLOOKUP(Table_13[[#This Row],[Country]],[1]Sheet1!$A$4:$N$201,2,FALSE)</f>
        <v>16190.138438071899</v>
      </c>
      <c r="K203" s="11">
        <f>VLOOKUP(Table_13[[#This Row],[Country]],[1]Sheet1!$A$4:$N$201,4,FALSE)</f>
        <v>18.87</v>
      </c>
      <c r="L203" s="11">
        <f>VLOOKUP(Table_13[[#This Row],[Country]],[1]Sheet1!$A$4:$N$201,5,FALSE)</f>
        <v>83.800000000000011</v>
      </c>
      <c r="M203" s="11">
        <f>VLOOKUP(Table_13[[#This Row],[Country]],[1]Sheet1!$A$4:$N$201,6,FALSE)</f>
        <v>0</v>
      </c>
      <c r="N203" s="14">
        <f>VLOOKUP(Table_13[[#This Row],[Country]],[1]Sheet1!$A$4:$N$201,14,FALSE)</f>
        <v>7.3</v>
      </c>
      <c r="O203" s="18">
        <f>VLOOKUP(Table_13[[#This Row],[Country]],[2]Sheet2!$C$4:$E$222,2,FALSE)</f>
        <v>43906</v>
      </c>
      <c r="P203" s="16"/>
      <c r="Q203" s="16"/>
    </row>
    <row r="204" spans="2:17" x14ac:dyDescent="0.3">
      <c r="B204" s="1" t="s">
        <v>5</v>
      </c>
      <c r="C204" s="3">
        <f>VLOOKUP(Table_13[[#This Row],[Country]],'Worldometer 1-23'!$B$3:$C$238,2,FALSE)</f>
        <v>25392311</v>
      </c>
      <c r="D204" s="3">
        <f>VLOOKUP(Table_13[[#This Row],[Country]],'Worldometer 1-23'!$B$3:$D$238,3,FALSE)</f>
        <v>194334</v>
      </c>
      <c r="E204" s="3">
        <f>VLOOKUP(Table_13[[#This Row],[Country]],'Worldometer 1-23'!B202:E437,4,FALSE)</f>
        <v>424200</v>
      </c>
      <c r="F204" s="3">
        <f>VLOOKUP(Table_13[[#This Row],[Country]],'Worldometer 1-23'!B202:F437,5,FALSE)</f>
        <v>3909</v>
      </c>
      <c r="G204">
        <f>VLOOKUP(Table_13[[#This Row],[Country]],'Worldometer 1-23'!B202:J437,9,FALSE)</f>
        <v>76462</v>
      </c>
      <c r="H204">
        <f>VLOOKUP(Table_13[[#This Row],[Country]],'Worldometer 1-23'!B202:K437,10,FALSE)</f>
        <v>1277</v>
      </c>
      <c r="I204" s="6">
        <f>VLOOKUP(Table_13[[#This Row],[Country]],[1]Sheet1!$A$4:$N$201,3,FALSE)</f>
        <v>0.92</v>
      </c>
      <c r="J204" s="9">
        <f>VLOOKUP(Table_13[[#This Row],[Country]],[1]Sheet1!$A$4:$N$201,2,FALSE)</f>
        <v>65133.731652104303</v>
      </c>
      <c r="K204" s="12">
        <f>VLOOKUP(Table_13[[#This Row],[Country]],[1]Sheet1!$A$4:$N$201,4,FALSE)</f>
        <v>24</v>
      </c>
      <c r="L204" s="12">
        <f>VLOOKUP(Table_13[[#This Row],[Country]],[1]Sheet1!$A$4:$N$201,5,FALSE)</f>
        <v>79.599999999999994</v>
      </c>
      <c r="M204" s="11">
        <f>VLOOKUP(Table_13[[#This Row],[Country]],[1]Sheet1!$A$4:$N$201,6,FALSE)</f>
        <v>0</v>
      </c>
      <c r="N204" s="14">
        <f>VLOOKUP(Table_13[[#This Row],[Country]],[1]Sheet1!$A$4:$N$201,14,FALSE)</f>
        <v>4.4000000000000004</v>
      </c>
      <c r="O204" s="18">
        <f>VLOOKUP(Table_13[[#This Row],[Country]],[2]Sheet2!$C$4:$E$222,2,FALSE)</f>
        <v>43851</v>
      </c>
      <c r="P204" s="16"/>
      <c r="Q204" s="16"/>
    </row>
    <row r="205" spans="2:17" x14ac:dyDescent="0.3">
      <c r="B205" s="1" t="s">
        <v>102</v>
      </c>
      <c r="C205" s="3">
        <f>VLOOKUP(Table_13[[#This Row],[Country]],'Worldometer 1-23'!$B$3:$C$238,2,FALSE)</f>
        <v>78272</v>
      </c>
      <c r="D205" s="3">
        <f>VLOOKUP(Table_13[[#This Row],[Country]],'Worldometer 1-23'!$B$3:$D$238,3,FALSE)</f>
        <v>53</v>
      </c>
      <c r="E205" s="3">
        <f>VLOOKUP(Table_13[[#This Row],[Country]],'Worldometer 1-23'!B203:E438,4,FALSE)</f>
        <v>620</v>
      </c>
      <c r="F205" s="3">
        <f>VLOOKUP(Table_13[[#This Row],[Country]],'Worldometer 1-23'!B203:F438,5,FALSE)</f>
        <v>0</v>
      </c>
      <c r="G205">
        <f>VLOOKUP(Table_13[[#This Row],[Country]],'Worldometer 1-23'!B203:J438,9,FALSE)</f>
        <v>2320</v>
      </c>
      <c r="H205">
        <f>VLOOKUP(Table_13[[#This Row],[Country]],'Worldometer 1-23'!B203:K438,10,FALSE)</f>
        <v>18</v>
      </c>
      <c r="I205" s="6">
        <f>VLOOKUP(Table_13[[#This Row],[Country]],[1]Sheet1!$A$4:$N$201,3,FALSE)</f>
        <v>0.71</v>
      </c>
      <c r="J205" s="8">
        <f>VLOOKUP(Table_13[[#This Row],[Country]],[1]Sheet1!$A$4:$N$201,2,FALSE)</f>
        <v>1756.1634958847801</v>
      </c>
      <c r="K205" s="11">
        <f>VLOOKUP(Table_13[[#This Row],[Country]],[1]Sheet1!$A$4:$N$201,4,FALSE)</f>
        <v>72.989999999999995</v>
      </c>
      <c r="L205" s="11">
        <f>VLOOKUP(Table_13[[#This Row],[Country]],[1]Sheet1!$A$4:$N$201,5,FALSE)</f>
        <v>20.099999999999998</v>
      </c>
      <c r="M205" s="11">
        <f>VLOOKUP(Table_13[[#This Row],[Country]],[1]Sheet1!$A$4:$N$201,6,FALSE)</f>
        <v>0</v>
      </c>
      <c r="N205" s="14">
        <f>VLOOKUP(Table_13[[#This Row],[Country]],[1]Sheet1!$A$4:$N$201,14,FALSE)</f>
        <v>4.9000000000000004</v>
      </c>
      <c r="O205" s="18">
        <f>VLOOKUP(Table_13[[#This Row],[Country]],[2]Sheet2!$C$4:$E$222,2,FALSE)</f>
        <v>43906</v>
      </c>
      <c r="P205" s="16"/>
      <c r="Q205" s="16"/>
    </row>
    <row r="206" spans="2:17" hidden="1" x14ac:dyDescent="0.3">
      <c r="B206" s="1" t="s">
        <v>188</v>
      </c>
      <c r="C206" s="3">
        <f>VLOOKUP(Table_13[[#This Row],[Country]],'Worldometer 1-23'!$B$3:$C$238,2,FALSE)</f>
        <v>27</v>
      </c>
      <c r="D206" s="3">
        <f>VLOOKUP(Table_13[[#This Row],[Country]],'Worldometer 1-23'!$B$3:$D$238,3,FALSE)</f>
        <v>0</v>
      </c>
      <c r="E206" s="3">
        <f>VLOOKUP(Table_13[[#This Row],[Country]],'Worldometer 1-23'!B204:E439,4,FALSE)</f>
        <v>0</v>
      </c>
      <c r="F206" s="3">
        <f>VLOOKUP(Table_13[[#This Row],[Country]],'Worldometer 1-23'!B204:F439,5,FALSE)</f>
        <v>0</v>
      </c>
      <c r="G206">
        <v>8739</v>
      </c>
      <c r="I206" s="6" t="e">
        <f>VLOOKUP(Table_13[[#This Row],[Country]],[1]Sheet1!$A$4:$N$201,3,FALSE)</f>
        <v>#N/A</v>
      </c>
      <c r="J206" s="9" t="e">
        <f>VLOOKUP(Table_13[[#This Row],[Country]],[1]Sheet1!$A$4:$N$201,2,FALSE)</f>
        <v>#N/A</v>
      </c>
      <c r="K206" s="12" t="e">
        <f>VLOOKUP(Table_13[[#This Row],[Country]],[1]Sheet1!$A$4:$N$201,4,FALSE)</f>
        <v>#N/A</v>
      </c>
      <c r="L206" s="12" t="e">
        <f>VLOOKUP(Table_13[[#This Row],[Country]],[1]Sheet1!$A$4:$N$201,5,FALSE)</f>
        <v>#N/A</v>
      </c>
      <c r="M206" s="11" t="e">
        <f>VLOOKUP(Table_13[[#This Row],[Country]],[1]Sheet1!$A$4:$N$201,6,FALSE)</f>
        <v>#N/A</v>
      </c>
      <c r="N206" s="14" t="e">
        <f>VLOOKUP(Table_13[[#This Row],[Country]],[1]Sheet1!$A$4:$N$201,14,FALSE)</f>
        <v>#N/A</v>
      </c>
      <c r="O206" s="18">
        <f>VLOOKUP(Table_13[[#This Row],[Country]],[2]Sheet2!$C$4:$E$222,2,FALSE)</f>
        <v>43897</v>
      </c>
      <c r="P206" s="16"/>
      <c r="Q206" s="16"/>
    </row>
    <row r="207" spans="2:17" x14ac:dyDescent="0.3">
      <c r="B207" s="1" t="s">
        <v>110</v>
      </c>
      <c r="C207" s="3">
        <f>VLOOKUP(Table_13[[#This Row],[Country]],'Worldometer 1-23'!$B$3:$C$238,2,FALSE)</f>
        <v>122795</v>
      </c>
      <c r="D207" s="3">
        <f>VLOOKUP(Table_13[[#This Row],[Country]],'Worldometer 1-23'!$B$3:$D$238,3,FALSE)</f>
        <v>535</v>
      </c>
      <c r="E207" s="3">
        <f>VLOOKUP(Table_13[[#This Row],[Country]],'Worldometer 1-23'!B205:E440,4,FALSE)</f>
        <v>1136</v>
      </c>
      <c r="F207" s="3">
        <f>VLOOKUP(Table_13[[#This Row],[Country]],'Worldometer 1-23'!B205:F440,5,FALSE)</f>
        <v>7</v>
      </c>
      <c r="G207">
        <f>VLOOKUP(Table_13[[#This Row],[Country]],'Worldometer 1-23'!B205:J440,9,FALSE)</f>
        <v>4325</v>
      </c>
      <c r="H207">
        <f>VLOOKUP(Table_13[[#This Row],[Country]],'Worldometer 1-23'!B205:K440,10,FALSE)</f>
        <v>40</v>
      </c>
      <c r="I207" s="6">
        <f>VLOOKUP(Table_13[[#This Row],[Country]],[1]Sheet1!$A$4:$N$201,3,FALSE)</f>
        <v>0.72599999999999998</v>
      </c>
      <c r="J207" s="8">
        <f>VLOOKUP(Table_13[[#This Row],[Country]],[1]Sheet1!$A$4:$N$201,2,FALSE)</f>
        <v>4732.8200934200004</v>
      </c>
      <c r="K207" s="11">
        <f>VLOOKUP(Table_13[[#This Row],[Country]],[1]Sheet1!$A$4:$N$201,4,FALSE)</f>
        <v>35.159999999999997</v>
      </c>
      <c r="L207" s="11">
        <f>VLOOKUP(Table_13[[#This Row],[Country]],[1]Sheet1!$A$4:$N$201,5,FALSE)</f>
        <v>28.799999999999997</v>
      </c>
      <c r="M207" s="11">
        <f>VLOOKUP(Table_13[[#This Row],[Country]],[1]Sheet1!$A$4:$N$201,6,FALSE)</f>
        <v>57</v>
      </c>
      <c r="N207" s="14">
        <f>VLOOKUP(Table_13[[#This Row],[Country]],[1]Sheet1!$A$4:$N$201,14,FALSE)</f>
        <v>26.4</v>
      </c>
      <c r="O207" s="18">
        <f>VLOOKUP(Table_13[[#This Row],[Country]],[2]Sheet2!$C$4:$E$222,2,FALSE)</f>
        <v>43904</v>
      </c>
      <c r="P207" s="16"/>
      <c r="Q207" s="16"/>
    </row>
    <row r="208" spans="2:17" x14ac:dyDescent="0.3">
      <c r="B208" s="1" t="s">
        <v>95</v>
      </c>
      <c r="C208" s="3">
        <f>VLOOKUP(Table_13[[#This Row],[Country]],'Worldometer 1-23'!$B$3:$C$238,2,FALSE)</f>
        <v>1548</v>
      </c>
      <c r="D208" s="3">
        <f>VLOOKUP(Table_13[[#This Row],[Country]],'Worldometer 1-23'!$B$3:$D$238,3,FALSE)</f>
        <v>2</v>
      </c>
      <c r="E208" s="3">
        <f>VLOOKUP(Table_13[[#This Row],[Country]],'Worldometer 1-23'!B206:E441,4,FALSE)</f>
        <v>35</v>
      </c>
      <c r="F208" s="3">
        <f>VLOOKUP(Table_13[[#This Row],[Country]],'Worldometer 1-23'!B206:F441,5,FALSE)</f>
        <v>0</v>
      </c>
      <c r="G208">
        <f>VLOOKUP(Table_13[[#This Row],[Country]],'Worldometer 1-23'!B206:J441,9,FALSE)</f>
        <v>16</v>
      </c>
      <c r="H208">
        <f>VLOOKUP(Table_13[[#This Row],[Country]],'Worldometer 1-23'!B206:K441,10,FALSE)</f>
        <v>0.4</v>
      </c>
      <c r="I208" s="6">
        <f>VLOOKUP(Table_13[[#This Row],[Country]],[1]Sheet1!$A$4:$N$201,3,FALSE)</f>
        <v>0.69299999999999995</v>
      </c>
      <c r="J208" s="9">
        <f>VLOOKUP(Table_13[[#This Row],[Country]],[1]Sheet1!$A$4:$N$201,2,FALSE)</f>
        <v>2715.2758742436499</v>
      </c>
      <c r="K208" s="12">
        <f>VLOOKUP(Table_13[[#This Row],[Country]],[1]Sheet1!$A$4:$N$201,4,FALSE)</f>
        <v>290.48</v>
      </c>
      <c r="L208" s="12">
        <f>VLOOKUP(Table_13[[#This Row],[Country]],[1]Sheet1!$A$4:$N$201,5,FALSE)</f>
        <v>30.8</v>
      </c>
      <c r="M208" s="11">
        <f>VLOOKUP(Table_13[[#This Row],[Country]],[1]Sheet1!$A$4:$N$201,6,FALSE)</f>
        <v>21</v>
      </c>
      <c r="N208" s="14">
        <f>VLOOKUP(Table_13[[#This Row],[Country]],[1]Sheet1!$A$4:$N$201,14,FALSE)</f>
        <v>2.2000000000000002</v>
      </c>
      <c r="O208" s="18">
        <f>VLOOKUP(Table_13[[#This Row],[Country]],[2]Sheet2!$C$4:$E$222,2,FALSE)</f>
        <v>43854</v>
      </c>
      <c r="P208" s="16"/>
      <c r="Q208" s="16"/>
    </row>
    <row r="209" spans="2:17" hidden="1" x14ac:dyDescent="0.3">
      <c r="B209" s="1" t="s">
        <v>4</v>
      </c>
      <c r="C209" s="3">
        <f>VLOOKUP(Table_13[[#This Row],[Country]],'Worldometer 1-23'!$B$3:$C$238,2,FALSE)</f>
        <v>98721715</v>
      </c>
      <c r="D209" s="3">
        <f>VLOOKUP(Table_13[[#This Row],[Country]],'Worldometer 1-23'!$B$3:$D$238,3,FALSE)</f>
        <v>655371</v>
      </c>
      <c r="E209" s="3">
        <f>VLOOKUP(Table_13[[#This Row],[Country]],'Worldometer 1-23'!B207:E442,4,FALSE)</f>
        <v>2114917</v>
      </c>
      <c r="F209" s="3">
        <f>VLOOKUP(Table_13[[#This Row],[Country]],'Worldometer 1-23'!B207:F442,5,FALSE)</f>
        <v>16039</v>
      </c>
      <c r="G209">
        <v>130</v>
      </c>
      <c r="H209">
        <v>6.8</v>
      </c>
      <c r="I209" s="6" t="e">
        <f>VLOOKUP(Table_13[[#This Row],[Country]],[1]Sheet1!$A$4:$N$201,3,FALSE)</f>
        <v>#N/A</v>
      </c>
      <c r="J209" s="8" t="e">
        <f>VLOOKUP(Table_13[[#This Row],[Country]],[1]Sheet1!$A$4:$N$201,2,FALSE)</f>
        <v>#N/A</v>
      </c>
      <c r="K209" s="11" t="e">
        <f>VLOOKUP(Table_13[[#This Row],[Country]],[1]Sheet1!$A$4:$N$201,4,FALSE)</f>
        <v>#N/A</v>
      </c>
      <c r="L209" s="11" t="e">
        <f>VLOOKUP(Table_13[[#This Row],[Country]],[1]Sheet1!$A$4:$N$201,5,FALSE)</f>
        <v>#N/A</v>
      </c>
      <c r="M209" s="11" t="e">
        <f>VLOOKUP(Table_13[[#This Row],[Country]],[1]Sheet1!$A$4:$N$201,6,FALSE)</f>
        <v>#N/A</v>
      </c>
      <c r="N209" s="14" t="e">
        <f>VLOOKUP(Table_13[[#This Row],[Country]],[1]Sheet1!$A$4:$N$201,14,FALSE)</f>
        <v>#N/A</v>
      </c>
      <c r="O209" s="18" t="e">
        <f>VLOOKUP(Table_13[[#This Row],[Country]],[2]Sheet2!$C$4:$E$222,2,FALSE)</f>
        <v>#N/A</v>
      </c>
      <c r="P209" s="16"/>
      <c r="Q209" s="16"/>
    </row>
    <row r="210" spans="2:17" x14ac:dyDescent="0.3">
      <c r="B210" s="1" t="s">
        <v>142</v>
      </c>
      <c r="C210" s="3">
        <f>VLOOKUP(Table_13[[#This Row],[Country]],'Worldometer 1-23'!$B$3:$C$238,2,FALSE)</f>
        <v>43333</v>
      </c>
      <c r="D210" s="3">
        <f>VLOOKUP(Table_13[[#This Row],[Country]],'Worldometer 1-23'!$B$3:$D$238,3,FALSE)</f>
        <v>1120</v>
      </c>
      <c r="E210" s="3">
        <f>VLOOKUP(Table_13[[#This Row],[Country]],'Worldometer 1-23'!B208:E443,4,FALSE)</f>
        <v>610</v>
      </c>
      <c r="F210" s="3">
        <f>VLOOKUP(Table_13[[#This Row],[Country]],'Worldometer 1-23'!B208:F443,5,FALSE)</f>
        <v>13</v>
      </c>
      <c r="G210">
        <f>VLOOKUP(Table_13[[#This Row],[Country]],'Worldometer 1-23'!B208:J443,9,FALSE)</f>
        <v>2321</v>
      </c>
      <c r="H210">
        <f>VLOOKUP(Table_13[[#This Row],[Country]],'Worldometer 1-23'!B208:K443,10,FALSE)</f>
        <v>33</v>
      </c>
      <c r="I210" s="6">
        <f>VLOOKUP(Table_13[[#This Row],[Country]],[1]Sheet1!$A$4:$N$201,3,FALSE)</f>
        <v>0.59099999999999997</v>
      </c>
      <c r="J210" s="9">
        <f>VLOOKUP(Table_13[[#This Row],[Country]],[1]Sheet1!$A$4:$N$201,2,FALSE)</f>
        <v>1292.4820763310599</v>
      </c>
      <c r="K210" s="12">
        <f>VLOOKUP(Table_13[[#This Row],[Country]],[1]Sheet1!$A$4:$N$201,4,FALSE)</f>
        <v>21.8</v>
      </c>
      <c r="L210" s="12">
        <f>VLOOKUP(Table_13[[#This Row],[Country]],[1]Sheet1!$A$4:$N$201,5,FALSE)</f>
        <v>50.9</v>
      </c>
      <c r="M210" s="11">
        <f>VLOOKUP(Table_13[[#This Row],[Country]],[1]Sheet1!$A$4:$N$201,6,FALSE)</f>
        <v>0</v>
      </c>
      <c r="N210" s="14">
        <f>VLOOKUP(Table_13[[#This Row],[Country]],[1]Sheet1!$A$4:$N$201,14,FALSE)</f>
        <v>4.9000000000000004</v>
      </c>
      <c r="O210" s="18">
        <f>VLOOKUP(Table_13[[#This Row],[Country]],[2]Sheet2!$C$4:$E$222,2,FALSE)</f>
        <v>43909</v>
      </c>
      <c r="P210" s="16"/>
      <c r="Q210" s="16"/>
    </row>
    <row r="211" spans="2:17" x14ac:dyDescent="0.3">
      <c r="B211" s="1" t="s">
        <v>181</v>
      </c>
      <c r="C211" s="3">
        <f>VLOOKUP(Table_13[[#This Row],[Country]],'Worldometer 1-23'!$B$3:$C$238,2,FALSE)</f>
        <v>30523</v>
      </c>
      <c r="D211" s="3">
        <f>VLOOKUP(Table_13[[#This Row],[Country]],'Worldometer 1-23'!$B$3:$D$238,3,FALSE)</f>
        <v>476</v>
      </c>
      <c r="E211" s="3">
        <f>VLOOKUP(Table_13[[#This Row],[Country]],'Worldometer 1-23'!B209:E444,4,FALSE)</f>
        <v>962</v>
      </c>
      <c r="F211" s="3">
        <f>VLOOKUP(Table_13[[#This Row],[Country]],'Worldometer 1-23'!B209:F444,5,FALSE)</f>
        <v>45</v>
      </c>
      <c r="G211">
        <f>VLOOKUP(Table_13[[#This Row],[Country]],'Worldometer 1-23'!B209:J444,9,FALSE)</f>
        <v>2037</v>
      </c>
      <c r="H211">
        <f>VLOOKUP(Table_13[[#This Row],[Country]],'Worldometer 1-23'!B209:K444,10,FALSE)</f>
        <v>64</v>
      </c>
      <c r="I211" s="6">
        <f>VLOOKUP(Table_13[[#This Row],[Country]],[1]Sheet1!$A$4:$N$201,3,FALSE)</f>
        <v>0.56299999999999994</v>
      </c>
      <c r="J211" s="8">
        <f>VLOOKUP(Table_13[[#This Row],[Country]],[1]Sheet1!$A$4:$N$201,2,FALSE)</f>
        <v>1463.9859129117599</v>
      </c>
      <c r="K211" s="11">
        <f>VLOOKUP(Table_13[[#This Row],[Country]],[1]Sheet1!$A$4:$N$201,4,FALSE)</f>
        <v>38.799999999999997</v>
      </c>
      <c r="L211" s="11">
        <f>VLOOKUP(Table_13[[#This Row],[Country]],[1]Sheet1!$A$4:$N$201,5,FALSE)</f>
        <v>31.6</v>
      </c>
      <c r="M211" s="11">
        <f>VLOOKUP(Table_13[[#This Row],[Country]],[1]Sheet1!$A$4:$N$201,6,FALSE)</f>
        <v>33</v>
      </c>
      <c r="N211" s="14">
        <f>VLOOKUP(Table_13[[#This Row],[Country]],[1]Sheet1!$A$4:$N$201,14,FALSE)</f>
        <v>1.7</v>
      </c>
      <c r="O211" s="18">
        <f>VLOOKUP(Table_13[[#This Row],[Country]],[2]Sheet2!$C$4:$E$222,2,FALSE)</f>
        <v>43911</v>
      </c>
      <c r="P211" s="16"/>
      <c r="Q211" s="16"/>
    </row>
  </sheetData>
  <hyperlinks>
    <hyperlink ref="H2" r:id="rId1" xr:uid="{AE964F43-3BCD-4723-A610-F88D1B090D7E}"/>
  </hyperlinks>
  <pageMargins left="0.7" right="0.7" top="0.75" bottom="0.75" header="0.3" footer="0.3"/>
  <pageSetup orientation="portrait" horizontalDpi="200" verticalDpi="200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3EB3-4D36-45EA-8F72-CB7FB8F917E1}">
  <dimension ref="B2:H212"/>
  <sheetViews>
    <sheetView showGridLines="0" zoomScaleNormal="100" workbookViewId="0">
      <selection activeCell="B212" sqref="B212"/>
    </sheetView>
  </sheetViews>
  <sheetFormatPr defaultRowHeight="14.4" x14ac:dyDescent="0.3"/>
  <cols>
    <col min="1" max="1" width="5.6640625" customWidth="1"/>
    <col min="2" max="2" width="14.44140625" customWidth="1"/>
    <col min="3" max="3" width="13.109375" bestFit="1" customWidth="1"/>
    <col min="4" max="4" width="12.88671875" bestFit="1" customWidth="1"/>
    <col min="5" max="5" width="14.33203125" bestFit="1" customWidth="1"/>
    <col min="6" max="6" width="14" bestFit="1" customWidth="1"/>
    <col min="7" max="7" width="12.33203125" bestFit="1" customWidth="1"/>
    <col min="8" max="8" width="13.44140625" bestFit="1" customWidth="1"/>
    <col min="9" max="9" width="16.33203125" bestFit="1" customWidth="1"/>
    <col min="10" max="10" width="17.44140625" bestFit="1" customWidth="1"/>
    <col min="11" max="11" width="17.5546875" bestFit="1" customWidth="1"/>
    <col min="12" max="12" width="17.44140625" bestFit="1" customWidth="1"/>
    <col min="13" max="13" width="17.109375" bestFit="1" customWidth="1"/>
    <col min="14" max="14" width="19.6640625" bestFit="1" customWidth="1"/>
    <col min="15" max="15" width="17.44140625" bestFit="1" customWidth="1"/>
    <col min="16" max="16" width="19" bestFit="1" customWidth="1"/>
  </cols>
  <sheetData>
    <row r="2" spans="2:8" x14ac:dyDescent="0.3">
      <c r="B2" s="2" t="s">
        <v>212</v>
      </c>
      <c r="H2" s="4" t="s">
        <v>215</v>
      </c>
    </row>
    <row r="4" spans="2:8" x14ac:dyDescent="0.3">
      <c r="B4" t="s">
        <v>211</v>
      </c>
      <c r="C4" t="s">
        <v>0</v>
      </c>
      <c r="D4" t="s">
        <v>1</v>
      </c>
      <c r="E4" t="s">
        <v>2</v>
      </c>
      <c r="F4" t="s">
        <v>3</v>
      </c>
      <c r="G4" t="s">
        <v>213</v>
      </c>
      <c r="H4" t="s">
        <v>214</v>
      </c>
    </row>
    <row r="5" spans="2:8" x14ac:dyDescent="0.3">
      <c r="B5" s="1" t="s">
        <v>92</v>
      </c>
      <c r="C5" s="3">
        <f>VLOOKUP(Table_1[[#This Row],[Country]],'Worldometer 1-23'!$B$3:$C$238,2,FALSE)</f>
        <v>54559</v>
      </c>
      <c r="D5" s="3">
        <v>36</v>
      </c>
      <c r="E5" s="3">
        <v>6</v>
      </c>
      <c r="F5" s="3">
        <v>2</v>
      </c>
      <c r="G5">
        <v>7</v>
      </c>
      <c r="H5">
        <v>0.2</v>
      </c>
    </row>
    <row r="6" spans="2:8" x14ac:dyDescent="0.3">
      <c r="B6" s="1" t="s">
        <v>91</v>
      </c>
      <c r="C6" s="3">
        <f>VLOOKUP(Table_1[[#This Row],[Country]],'Worldometer 1-23'!$B$3:$C$238,2,FALSE)</f>
        <v>70655</v>
      </c>
      <c r="D6" s="3">
        <v>18</v>
      </c>
      <c r="E6" s="3">
        <v>16</v>
      </c>
      <c r="F6" s="3">
        <v>1</v>
      </c>
      <c r="G6">
        <v>96</v>
      </c>
      <c r="H6">
        <v>6</v>
      </c>
    </row>
    <row r="7" spans="2:8" x14ac:dyDescent="0.3">
      <c r="B7" s="1" t="s">
        <v>56</v>
      </c>
      <c r="C7" s="3">
        <f>VLOOKUP(Table_1[[#This Row],[Country]],'Worldometer 1-23'!$B$3:$C$238,2,FALSE)</f>
        <v>105124</v>
      </c>
      <c r="D7" s="3">
        <v>139</v>
      </c>
      <c r="E7" s="3">
        <v>86</v>
      </c>
      <c r="F7" s="3">
        <v>28</v>
      </c>
      <c r="G7">
        <v>22</v>
      </c>
      <c r="H7">
        <v>2</v>
      </c>
    </row>
    <row r="8" spans="2:8" x14ac:dyDescent="0.3">
      <c r="B8" s="1" t="s">
        <v>79</v>
      </c>
      <c r="C8" s="3">
        <f>VLOOKUP(Table_1[[#This Row],[Country]],'Worldometer 1-23'!$B$3:$C$238,2,FALSE)</f>
        <v>9416</v>
      </c>
      <c r="D8" s="3">
        <v>38</v>
      </c>
      <c r="E8" s="3">
        <v>15</v>
      </c>
      <c r="F8" s="3">
        <v>1</v>
      </c>
      <c r="G8">
        <v>5539</v>
      </c>
      <c r="H8">
        <v>194</v>
      </c>
    </row>
    <row r="9" spans="2:8" x14ac:dyDescent="0.3">
      <c r="B9" s="1" t="s">
        <v>180</v>
      </c>
      <c r="C9" s="3">
        <f>VLOOKUP(Table_1[[#This Row],[Country]],'Worldometer 1-23'!$B$3:$C$238,2,FALSE)</f>
        <v>19269</v>
      </c>
      <c r="D9" s="3"/>
      <c r="E9" s="3">
        <v>2</v>
      </c>
      <c r="F9" s="3"/>
      <c r="G9">
        <v>0</v>
      </c>
      <c r="H9">
        <v>0.06</v>
      </c>
    </row>
    <row r="10" spans="2:8" x14ac:dyDescent="0.3">
      <c r="B10" s="1" t="s">
        <v>203</v>
      </c>
      <c r="C10" s="3">
        <f>VLOOKUP(Table_1[[#This Row],[Country]],'Worldometer 1-23'!$B$3:$C$238,2,FALSE)</f>
        <v>15</v>
      </c>
      <c r="D10" s="3">
        <v>1</v>
      </c>
      <c r="E10" s="3"/>
      <c r="F10" s="3"/>
      <c r="G10">
        <v>200</v>
      </c>
    </row>
    <row r="11" spans="2:8" x14ac:dyDescent="0.3">
      <c r="B11" s="1" t="s">
        <v>184</v>
      </c>
      <c r="C11" s="3">
        <f>VLOOKUP(Table_1[[#This Row],[Country]],'Worldometer 1-23'!$B$3:$C$238,2,FALSE)</f>
        <v>195</v>
      </c>
      <c r="D11" s="3">
        <v>2</v>
      </c>
      <c r="E11" s="3"/>
      <c r="F11" s="3"/>
      <c r="G11">
        <v>92</v>
      </c>
    </row>
    <row r="12" spans="2:8" x14ac:dyDescent="0.3">
      <c r="B12" s="1" t="s">
        <v>51</v>
      </c>
      <c r="C12" s="3">
        <f>VLOOKUP(Table_1[[#This Row],[Country]],'Worldometer 1-23'!$B$3:$C$238,2,FALSE)</f>
        <v>1853830</v>
      </c>
      <c r="D12" s="3">
        <v>132</v>
      </c>
      <c r="E12" s="3">
        <v>36</v>
      </c>
      <c r="F12" s="3">
        <v>4</v>
      </c>
      <c r="G12">
        <v>28</v>
      </c>
      <c r="H12">
        <v>0.8</v>
      </c>
    </row>
    <row r="13" spans="2:8" x14ac:dyDescent="0.3">
      <c r="B13" s="1" t="s">
        <v>69</v>
      </c>
      <c r="C13" s="3">
        <f>VLOOKUP(Table_1[[#This Row],[Country]],'Worldometer 1-23'!$B$3:$C$238,2,FALSE)</f>
        <v>165711</v>
      </c>
      <c r="D13" s="3">
        <v>92</v>
      </c>
      <c r="E13" s="3">
        <v>7</v>
      </c>
      <c r="F13" s="3">
        <v>3</v>
      </c>
      <c r="G13">
        <v>224</v>
      </c>
      <c r="H13">
        <v>2</v>
      </c>
    </row>
    <row r="14" spans="2:8" x14ac:dyDescent="0.3">
      <c r="B14" s="1" t="s">
        <v>132</v>
      </c>
      <c r="C14" s="3">
        <f>VLOOKUP(Table_1[[#This Row],[Country]],'Worldometer 1-23'!$B$3:$C$238,2,FALSE)</f>
        <v>6656</v>
      </c>
      <c r="D14" s="3">
        <v>5</v>
      </c>
      <c r="E14" s="3"/>
      <c r="F14" s="3"/>
      <c r="G14">
        <v>562</v>
      </c>
    </row>
    <row r="15" spans="2:8" x14ac:dyDescent="0.3">
      <c r="B15" s="1" t="s">
        <v>23</v>
      </c>
      <c r="C15" s="3">
        <f>VLOOKUP(Table_1[[#This Row],[Country]],'Worldometer 1-23'!$B$3:$C$238,2,FALSE)</f>
        <v>28755</v>
      </c>
      <c r="D15" s="3">
        <v>266</v>
      </c>
      <c r="E15" s="3">
        <v>25</v>
      </c>
      <c r="F15" s="3">
        <v>2</v>
      </c>
      <c r="G15">
        <v>208</v>
      </c>
      <c r="H15">
        <v>1</v>
      </c>
    </row>
    <row r="16" spans="2:8" x14ac:dyDescent="0.3">
      <c r="B16" s="1" t="s">
        <v>17</v>
      </c>
      <c r="C16" s="3">
        <f>VLOOKUP(Table_1[[#This Row],[Country]],'Worldometer 1-23'!$B$3:$C$238,2,FALSE)</f>
        <v>401886</v>
      </c>
      <c r="D16" s="3">
        <v>418</v>
      </c>
      <c r="E16" s="3">
        <v>158</v>
      </c>
      <c r="F16" s="3">
        <v>12</v>
      </c>
      <c r="G16">
        <v>1236</v>
      </c>
      <c r="H16">
        <v>18</v>
      </c>
    </row>
    <row r="17" spans="2:8" x14ac:dyDescent="0.3">
      <c r="B17" s="1" t="s">
        <v>82</v>
      </c>
      <c r="C17" s="3">
        <f>VLOOKUP(Table_1[[#This Row],[Country]],'Worldometer 1-23'!$B$3:$C$238,2,FALSE)</f>
        <v>228526</v>
      </c>
      <c r="D17" s="3">
        <v>41</v>
      </c>
      <c r="E17" s="3">
        <v>5</v>
      </c>
      <c r="F17" s="3"/>
      <c r="G17">
        <v>39</v>
      </c>
      <c r="H17">
        <v>0.5</v>
      </c>
    </row>
    <row r="18" spans="2:8" x14ac:dyDescent="0.3">
      <c r="B18" s="1" t="s">
        <v>152</v>
      </c>
      <c r="C18" s="3">
        <f>VLOOKUP(Table_1[[#This Row],[Country]],'Worldometer 1-23'!$B$3:$C$238,2,FALSE)</f>
        <v>8101</v>
      </c>
      <c r="D18" s="3">
        <v>3</v>
      </c>
      <c r="E18" s="3">
        <v>1</v>
      </c>
      <c r="F18" s="3"/>
      <c r="G18">
        <v>61</v>
      </c>
      <c r="H18">
        <v>3</v>
      </c>
    </row>
    <row r="19" spans="2:8" x14ac:dyDescent="0.3">
      <c r="B19" s="1" t="s">
        <v>70</v>
      </c>
      <c r="C19" s="3">
        <f>VLOOKUP(Table_1[[#This Row],[Country]],'Worldometer 1-23'!$B$3:$C$238,2,FALSE)</f>
        <v>99210</v>
      </c>
      <c r="D19" s="3">
        <v>74</v>
      </c>
      <c r="E19" s="3">
        <v>4</v>
      </c>
      <c r="F19" s="3"/>
      <c r="G19">
        <v>378</v>
      </c>
      <c r="H19">
        <v>2</v>
      </c>
    </row>
    <row r="20" spans="2:8" x14ac:dyDescent="0.3">
      <c r="B20" s="1" t="s">
        <v>133</v>
      </c>
      <c r="C20" s="3">
        <f>VLOOKUP(Table_1[[#This Row],[Country]],'Worldometer 1-23'!$B$3:$C$238,2,FALSE)</f>
        <v>530890</v>
      </c>
      <c r="D20" s="3">
        <v>2</v>
      </c>
      <c r="E20" s="3">
        <v>6</v>
      </c>
      <c r="F20" s="3"/>
      <c r="G20">
        <v>0</v>
      </c>
      <c r="H20">
        <v>0.04</v>
      </c>
    </row>
    <row r="21" spans="2:8" x14ac:dyDescent="0.3">
      <c r="B21" s="1" t="s">
        <v>135</v>
      </c>
      <c r="C21" s="3">
        <f>VLOOKUP(Table_1[[#This Row],[Country]],'Worldometer 1-23'!$B$3:$C$238,2,FALSE)</f>
        <v>1156</v>
      </c>
      <c r="D21" s="3">
        <v>1</v>
      </c>
      <c r="E21" s="3"/>
      <c r="F21" s="3"/>
      <c r="G21">
        <v>160</v>
      </c>
    </row>
    <row r="22" spans="2:8" x14ac:dyDescent="0.3">
      <c r="B22" s="1" t="s">
        <v>107</v>
      </c>
      <c r="C22" s="3">
        <f>VLOOKUP(Table_1[[#This Row],[Country]],'Worldometer 1-23'!$B$3:$C$238,2,FALSE)</f>
        <v>234111</v>
      </c>
      <c r="D22" s="3">
        <v>141</v>
      </c>
      <c r="E22" s="3">
        <v>4</v>
      </c>
      <c r="F22" s="3">
        <v>2</v>
      </c>
      <c r="G22">
        <v>32</v>
      </c>
      <c r="H22">
        <v>0.4</v>
      </c>
    </row>
    <row r="23" spans="2:8" x14ac:dyDescent="0.3">
      <c r="B23" s="1" t="s">
        <v>15</v>
      </c>
      <c r="C23" s="3">
        <f>VLOOKUP(Table_1[[#This Row],[Country]],'Worldometer 1-23'!$B$3:$C$238,2,FALSE)</f>
        <v>686827</v>
      </c>
      <c r="D23" s="3">
        <v>1384</v>
      </c>
      <c r="E23" s="3">
        <v>1011</v>
      </c>
      <c r="F23" s="3">
        <v>183</v>
      </c>
      <c r="G23">
        <v>1324</v>
      </c>
      <c r="H23">
        <v>87</v>
      </c>
    </row>
    <row r="24" spans="2:8" x14ac:dyDescent="0.3">
      <c r="B24" s="1" t="s">
        <v>200</v>
      </c>
      <c r="C24" s="3">
        <f>VLOOKUP(Table_1[[#This Row],[Country]],'Worldometer 1-23'!$B$3:$C$238,2,FALSE)</f>
        <v>11700</v>
      </c>
      <c r="D24" s="3"/>
      <c r="E24" s="3"/>
      <c r="F24" s="3"/>
      <c r="G24">
        <v>8</v>
      </c>
    </row>
    <row r="25" spans="2:8" x14ac:dyDescent="0.3">
      <c r="B25" s="1" t="s">
        <v>165</v>
      </c>
      <c r="C25" s="3">
        <f>VLOOKUP(Table_1[[#This Row],[Country]],'Worldometer 1-23'!$B$3:$C$238,2,FALSE)</f>
        <v>3643</v>
      </c>
      <c r="D25" s="3"/>
      <c r="E25" s="3"/>
      <c r="F25" s="3"/>
      <c r="G25">
        <v>1</v>
      </c>
    </row>
    <row r="26" spans="2:8" x14ac:dyDescent="0.3">
      <c r="B26" s="1" t="s">
        <v>145</v>
      </c>
      <c r="C26" s="3">
        <f>VLOOKUP(Table_1[[#This Row],[Country]],'Worldometer 1-23'!$B$3:$C$238,2,FALSE)</f>
        <v>684</v>
      </c>
      <c r="D26" s="3">
        <v>3</v>
      </c>
      <c r="E26" s="3"/>
      <c r="F26" s="3"/>
      <c r="G26">
        <v>562</v>
      </c>
    </row>
    <row r="27" spans="2:8" x14ac:dyDescent="0.3">
      <c r="B27" s="1" t="s">
        <v>199</v>
      </c>
      <c r="C27" s="3">
        <f>VLOOKUP(Table_1[[#This Row],[Country]],'Worldometer 1-23'!$B$3:$C$238,2,FALSE)</f>
        <v>851</v>
      </c>
      <c r="D27" s="3">
        <v>1</v>
      </c>
      <c r="E27" s="3"/>
      <c r="F27" s="3"/>
      <c r="G27">
        <v>6</v>
      </c>
    </row>
    <row r="28" spans="2:8" x14ac:dyDescent="0.3">
      <c r="B28" s="1" t="s">
        <v>117</v>
      </c>
      <c r="C28" s="3">
        <f>VLOOKUP(Table_1[[#This Row],[Country]],'Worldometer 1-23'!$B$3:$C$238,2,FALSE)</f>
        <v>196393</v>
      </c>
      <c r="D28" s="3">
        <v>8</v>
      </c>
      <c r="E28" s="3">
        <v>8</v>
      </c>
      <c r="F28" s="3">
        <v>1</v>
      </c>
      <c r="G28">
        <v>11</v>
      </c>
      <c r="H28">
        <v>0.7</v>
      </c>
    </row>
    <row r="29" spans="2:8" x14ac:dyDescent="0.3">
      <c r="B29" s="1" t="s">
        <v>73</v>
      </c>
      <c r="C29" s="3">
        <f>VLOOKUP(Table_1[[#This Row],[Country]],'Worldometer 1-23'!$B$3:$C$238,2,FALSE)</f>
        <v>119420</v>
      </c>
      <c r="D29" s="3">
        <v>74</v>
      </c>
      <c r="E29" s="3">
        <v>16</v>
      </c>
      <c r="F29" s="3">
        <v>3</v>
      </c>
      <c r="G29">
        <v>162</v>
      </c>
      <c r="H29">
        <v>5</v>
      </c>
    </row>
    <row r="30" spans="2:8" x14ac:dyDescent="0.3">
      <c r="B30" s="1" t="s">
        <v>197</v>
      </c>
      <c r="C30" s="3">
        <f>VLOOKUP(Table_1[[#This Row],[Country]],'Worldometer 1-23'!$B$3:$C$238,2,FALSE)</f>
        <v>19654</v>
      </c>
      <c r="D30" s="3"/>
      <c r="E30" s="3">
        <v>1</v>
      </c>
      <c r="F30" s="3"/>
      <c r="G30">
        <v>2</v>
      </c>
      <c r="H30">
        <v>0.4</v>
      </c>
    </row>
    <row r="31" spans="2:8" x14ac:dyDescent="0.3">
      <c r="B31" s="1" t="s">
        <v>21</v>
      </c>
      <c r="C31" s="3">
        <f>VLOOKUP(Table_1[[#This Row],[Country]],'Worldometer 1-23'!$B$3:$C$238,2,FALSE)</f>
        <v>8755133</v>
      </c>
      <c r="D31" s="3">
        <v>1164</v>
      </c>
      <c r="E31" s="3">
        <v>324</v>
      </c>
      <c r="F31" s="3">
        <v>82</v>
      </c>
      <c r="G31">
        <v>38</v>
      </c>
      <c r="H31">
        <v>2</v>
      </c>
    </row>
    <row r="32" spans="2:8" x14ac:dyDescent="0.3">
      <c r="B32" s="1" t="s">
        <v>201</v>
      </c>
      <c r="C32" s="3">
        <f>VLOOKUP(Table_1[[#This Row],[Country]],'Worldometer 1-23'!$B$3:$C$238,2,FALSE)</f>
        <v>114</v>
      </c>
      <c r="D32" s="3"/>
      <c r="E32" s="3"/>
      <c r="F32" s="3"/>
      <c r="G32">
        <v>99</v>
      </c>
    </row>
    <row r="33" spans="2:8" x14ac:dyDescent="0.3">
      <c r="B33" s="1" t="s">
        <v>113</v>
      </c>
      <c r="C33" s="3">
        <f>VLOOKUP(Table_1[[#This Row],[Country]],'Worldometer 1-23'!$B$3:$C$238,2,FALSE)</f>
        <v>175</v>
      </c>
      <c r="D33" s="3">
        <v>2</v>
      </c>
      <c r="E33" s="3">
        <v>1</v>
      </c>
      <c r="F33" s="3"/>
      <c r="G33">
        <v>304</v>
      </c>
      <c r="H33">
        <v>2</v>
      </c>
    </row>
    <row r="34" spans="2:8" x14ac:dyDescent="0.3">
      <c r="B34" s="1" t="s">
        <v>77</v>
      </c>
      <c r="C34" s="3">
        <f>VLOOKUP(Table_1[[#This Row],[Country]],'Worldometer 1-23'!$B$3:$C$238,2,FALSE)</f>
        <v>214430</v>
      </c>
      <c r="D34" s="3">
        <v>35</v>
      </c>
      <c r="E34" s="3">
        <v>10</v>
      </c>
      <c r="F34" s="3"/>
      <c r="G34">
        <v>66</v>
      </c>
      <c r="H34">
        <v>1</v>
      </c>
    </row>
    <row r="35" spans="2:8" x14ac:dyDescent="0.3">
      <c r="B35" s="1" t="s">
        <v>88</v>
      </c>
      <c r="C35" s="3">
        <f>VLOOKUP(Table_1[[#This Row],[Country]],'Worldometer 1-23'!$B$3:$C$238,2,FALSE)</f>
        <v>9857</v>
      </c>
      <c r="D35" s="3">
        <v>6</v>
      </c>
      <c r="E35" s="3">
        <v>16</v>
      </c>
      <c r="F35" s="3"/>
      <c r="G35">
        <v>14</v>
      </c>
      <c r="H35">
        <v>0.8</v>
      </c>
    </row>
    <row r="36" spans="2:8" x14ac:dyDescent="0.3">
      <c r="B36" s="1" t="s">
        <v>204</v>
      </c>
      <c r="C36" s="3">
        <f>VLOOKUP(Table_1[[#This Row],[Country]],'Worldometer 1-23'!$B$3:$C$238,2,FALSE)</f>
        <v>1380</v>
      </c>
      <c r="D36" s="3">
        <v>1</v>
      </c>
      <c r="E36" s="3"/>
      <c r="F36" s="3"/>
      <c r="G36">
        <v>0</v>
      </c>
    </row>
    <row r="37" spans="2:8" x14ac:dyDescent="0.3">
      <c r="B37" s="1" t="s">
        <v>186</v>
      </c>
      <c r="C37" s="3">
        <f>VLOOKUP(Table_1[[#This Row],[Country]],'Worldometer 1-23'!$B$3:$C$238,2,FALSE)</f>
        <v>13381</v>
      </c>
      <c r="D37" s="3"/>
      <c r="E37" s="3">
        <v>1</v>
      </c>
      <c r="F37" s="3"/>
      <c r="G37">
        <v>11</v>
      </c>
      <c r="H37">
        <v>2</v>
      </c>
    </row>
    <row r="38" spans="2:8" x14ac:dyDescent="0.3">
      <c r="B38" s="1" t="s">
        <v>120</v>
      </c>
      <c r="C38" s="3">
        <f>VLOOKUP(Table_1[[#This Row],[Country]],'Worldometer 1-23'!$B$3:$C$238,2,FALSE)</f>
        <v>456</v>
      </c>
      <c r="D38" s="3">
        <v>1</v>
      </c>
      <c r="E38" s="3"/>
      <c r="F38" s="3"/>
      <c r="G38">
        <v>7</v>
      </c>
    </row>
    <row r="39" spans="2:8" x14ac:dyDescent="0.3">
      <c r="B39" s="1" t="s">
        <v>94</v>
      </c>
      <c r="C39" s="3">
        <f>VLOOKUP(Table_1[[#This Row],[Country]],'Worldometer 1-23'!$B$3:$C$238,2,FALSE)</f>
        <v>28010</v>
      </c>
      <c r="D39" s="3">
        <v>73</v>
      </c>
      <c r="E39" s="3">
        <v>7</v>
      </c>
      <c r="F39" s="3">
        <v>1</v>
      </c>
      <c r="G39">
        <v>12</v>
      </c>
      <c r="H39">
        <v>0.3</v>
      </c>
    </row>
    <row r="40" spans="2:8" x14ac:dyDescent="0.3">
      <c r="B40" s="1" t="s">
        <v>19</v>
      </c>
      <c r="C40" s="3">
        <f>VLOOKUP(Table_1[[#This Row],[Country]],'Worldometer 1-23'!$B$3:$C$238,2,FALSE)</f>
        <v>737407</v>
      </c>
      <c r="D40" s="3">
        <v>1552</v>
      </c>
      <c r="E40" s="3">
        <v>173</v>
      </c>
      <c r="F40" s="3">
        <v>59</v>
      </c>
      <c r="G40">
        <v>299</v>
      </c>
      <c r="H40">
        <v>5</v>
      </c>
    </row>
    <row r="41" spans="2:8" x14ac:dyDescent="0.3">
      <c r="B41" s="1" t="s">
        <v>202</v>
      </c>
      <c r="C41" s="3">
        <f>VLOOKUP(Table_1[[#This Row],[Country]],'Worldometer 1-23'!$B$3:$C$238,2,FALSE)</f>
        <v>4974</v>
      </c>
      <c r="D41" s="3"/>
      <c r="E41" s="3"/>
      <c r="F41" s="3"/>
      <c r="G41">
        <v>1</v>
      </c>
    </row>
    <row r="42" spans="2:8" x14ac:dyDescent="0.3">
      <c r="B42" s="1" t="s">
        <v>205</v>
      </c>
      <c r="C42" s="3">
        <f>VLOOKUP(Table_1[[#This Row],[Country]],'Worldometer 1-23'!$B$3:$C$238,2,FALSE)</f>
        <v>360</v>
      </c>
      <c r="D42" s="3"/>
      <c r="E42" s="3"/>
      <c r="F42" s="3"/>
      <c r="G42">
        <v>76</v>
      </c>
    </row>
    <row r="43" spans="2:8" x14ac:dyDescent="0.3">
      <c r="B43" s="1" t="s">
        <v>150</v>
      </c>
      <c r="C43" s="3">
        <f>VLOOKUP(Table_1[[#This Row],[Country]],'Worldometer 1-23'!$B$3:$C$238,2,FALSE)</f>
        <v>382</v>
      </c>
      <c r="D43" s="3">
        <v>6</v>
      </c>
      <c r="E43" s="3">
        <v>1</v>
      </c>
      <c r="F43" s="3"/>
      <c r="G43">
        <v>426</v>
      </c>
      <c r="H43">
        <v>15</v>
      </c>
    </row>
    <row r="44" spans="2:8" x14ac:dyDescent="0.3">
      <c r="B44" s="1" t="s">
        <v>185</v>
      </c>
      <c r="C44" s="3">
        <f>VLOOKUP(Table_1[[#This Row],[Country]],'Worldometer 1-23'!$B$3:$C$238,2,FALSE)</f>
        <v>3104</v>
      </c>
      <c r="D44" s="3">
        <v>1</v>
      </c>
      <c r="E44" s="3"/>
      <c r="F44" s="3"/>
      <c r="G44">
        <v>0</v>
      </c>
    </row>
    <row r="45" spans="2:8" x14ac:dyDescent="0.3">
      <c r="B45" s="1" t="s">
        <v>106</v>
      </c>
      <c r="C45" s="3">
        <f>VLOOKUP(Table_1[[#This Row],[Country]],'Worldometer 1-23'!$B$3:$C$238,2,FALSE)</f>
        <v>3414</v>
      </c>
      <c r="D45" s="3">
        <v>21</v>
      </c>
      <c r="E45" s="3">
        <v>3</v>
      </c>
      <c r="F45" s="3"/>
      <c r="G45">
        <v>1110</v>
      </c>
      <c r="H45">
        <v>17</v>
      </c>
    </row>
    <row r="46" spans="2:8" x14ac:dyDescent="0.3">
      <c r="B46" s="1" t="s">
        <v>29</v>
      </c>
      <c r="C46" s="3">
        <f>VLOOKUP(Table_1[[#This Row],[Country]],'Worldometer 1-23'!$B$3:$C$238,2,FALSE)</f>
        <v>690066</v>
      </c>
      <c r="D46" s="3">
        <v>373</v>
      </c>
      <c r="E46" s="3">
        <v>18</v>
      </c>
      <c r="F46" s="3">
        <v>2</v>
      </c>
      <c r="G46">
        <v>178</v>
      </c>
      <c r="H46">
        <v>0.9</v>
      </c>
    </row>
    <row r="47" spans="2:8" x14ac:dyDescent="0.3">
      <c r="B47" s="1" t="s">
        <v>8</v>
      </c>
      <c r="C47" s="3">
        <f>VLOOKUP(Table_1[[#This Row],[Country]],'Worldometer 1-23'!$B$3:$C$238,2,FALSE)</f>
        <v>88804</v>
      </c>
      <c r="D47" s="3">
        <v>35</v>
      </c>
      <c r="E47" s="3">
        <v>3318</v>
      </c>
      <c r="F47" s="3">
        <v>6</v>
      </c>
      <c r="G47">
        <v>57</v>
      </c>
      <c r="H47">
        <v>2</v>
      </c>
    </row>
    <row r="48" spans="2:8" x14ac:dyDescent="0.3">
      <c r="B48" s="1" t="s">
        <v>52</v>
      </c>
      <c r="C48" s="3">
        <f>VLOOKUP(Table_1[[#This Row],[Country]],'Worldometer 1-23'!$B$3:$C$238,2,FALSE)</f>
        <v>1987418</v>
      </c>
      <c r="D48" s="3">
        <v>96</v>
      </c>
      <c r="E48" s="3">
        <v>19</v>
      </c>
      <c r="F48" s="3">
        <v>2</v>
      </c>
      <c r="G48">
        <v>23</v>
      </c>
      <c r="H48">
        <v>0.4</v>
      </c>
    </row>
    <row r="49" spans="2:8" x14ac:dyDescent="0.3">
      <c r="B49" s="1" t="s">
        <v>149</v>
      </c>
      <c r="C49" s="3">
        <f>VLOOKUP(Table_1[[#This Row],[Country]],'Worldometer 1-23'!$B$3:$C$238,2,FALSE)</f>
        <v>7794</v>
      </c>
      <c r="D49" s="3"/>
      <c r="E49" s="3">
        <v>2</v>
      </c>
      <c r="F49" s="3"/>
      <c r="G49">
        <v>4</v>
      </c>
      <c r="H49">
        <v>0.4</v>
      </c>
    </row>
    <row r="50" spans="2:8" x14ac:dyDescent="0.3">
      <c r="B50" s="1" t="s">
        <v>81</v>
      </c>
      <c r="C50" s="3">
        <f>VLOOKUP(Table_1[[#This Row],[Country]],'Worldometer 1-23'!$B$3:$C$238,2,FALSE)</f>
        <v>189308</v>
      </c>
      <c r="D50" s="3">
        <v>21</v>
      </c>
      <c r="E50" s="3">
        <v>2</v>
      </c>
      <c r="F50" s="3"/>
      <c r="G50">
        <v>78</v>
      </c>
      <c r="H50">
        <v>0.4</v>
      </c>
    </row>
    <row r="51" spans="2:8" x14ac:dyDescent="0.3">
      <c r="B51" s="1" t="s">
        <v>55</v>
      </c>
      <c r="C51" s="3">
        <f>VLOOKUP(Table_1[[#This Row],[Country]],'Worldometer 1-23'!$B$3:$C$238,2,FALSE)</f>
        <v>227969</v>
      </c>
      <c r="D51" s="3">
        <v>48</v>
      </c>
      <c r="E51" s="3">
        <v>7</v>
      </c>
      <c r="F51" s="3">
        <v>1</v>
      </c>
      <c r="G51">
        <v>246</v>
      </c>
      <c r="H51">
        <v>2</v>
      </c>
    </row>
    <row r="52" spans="2:8" x14ac:dyDescent="0.3">
      <c r="B52" s="1" t="s">
        <v>96</v>
      </c>
      <c r="C52" s="3">
        <f>VLOOKUP(Table_1[[#This Row],[Country]],'Worldometer 1-23'!$B$3:$C$238,2,FALSE)</f>
        <v>20060</v>
      </c>
      <c r="D52" s="3">
        <v>21</v>
      </c>
      <c r="E52" s="3">
        <v>6</v>
      </c>
      <c r="F52" s="3"/>
      <c r="G52">
        <v>21</v>
      </c>
      <c r="H52">
        <v>0.5</v>
      </c>
    </row>
    <row r="53" spans="2:8" x14ac:dyDescent="0.3">
      <c r="B53" s="1" t="s">
        <v>168</v>
      </c>
      <c r="C53" s="3">
        <f>VLOOKUP(Table_1[[#This Row],[Country]],'Worldometer 1-23'!$B$3:$C$238,2,FALSE)</f>
        <v>4543</v>
      </c>
      <c r="D53" s="3"/>
      <c r="E53" s="3">
        <v>1</v>
      </c>
      <c r="F53" s="3"/>
      <c r="G53">
        <v>67</v>
      </c>
      <c r="H53">
        <v>6</v>
      </c>
    </row>
    <row r="54" spans="2:8" x14ac:dyDescent="0.3">
      <c r="B54" s="1" t="s">
        <v>86</v>
      </c>
      <c r="C54" s="3">
        <f>VLOOKUP(Table_1[[#This Row],[Country]],'Worldometer 1-23'!$B$3:$C$238,2,FALSE)</f>
        <v>29758</v>
      </c>
      <c r="D54" s="3">
        <v>36</v>
      </c>
      <c r="E54" s="3">
        <v>10</v>
      </c>
      <c r="F54" s="3">
        <v>1</v>
      </c>
      <c r="G54">
        <v>295</v>
      </c>
      <c r="H54">
        <v>8</v>
      </c>
    </row>
    <row r="55" spans="2:8" x14ac:dyDescent="0.3">
      <c r="B55" s="1" t="s">
        <v>26</v>
      </c>
      <c r="C55" s="3">
        <f>VLOOKUP(Table_1[[#This Row],[Country]],'Worldometer 1-23'!$B$3:$C$238,2,FALSE)</f>
        <v>924938</v>
      </c>
      <c r="D55" s="3">
        <v>269</v>
      </c>
      <c r="E55" s="3">
        <v>44</v>
      </c>
      <c r="F55" s="3">
        <v>5</v>
      </c>
      <c r="G55">
        <v>360</v>
      </c>
      <c r="H55">
        <v>4</v>
      </c>
    </row>
    <row r="56" spans="2:8" x14ac:dyDescent="0.3">
      <c r="B56" s="1" t="s">
        <v>28</v>
      </c>
      <c r="C56" s="3">
        <f>VLOOKUP(Table_1[[#This Row],[Country]],'Worldometer 1-23'!$B$3:$C$238,2,FALSE)</f>
        <v>193038</v>
      </c>
      <c r="D56" s="3">
        <v>279</v>
      </c>
      <c r="E56" s="3">
        <v>123</v>
      </c>
      <c r="F56" s="3">
        <v>19</v>
      </c>
      <c r="G56">
        <v>585</v>
      </c>
      <c r="H56">
        <v>21</v>
      </c>
    </row>
    <row r="57" spans="2:8" x14ac:dyDescent="0.3">
      <c r="B57" s="1" t="s">
        <v>65</v>
      </c>
      <c r="C57" s="3">
        <f>VLOOKUP(Table_1[[#This Row],[Country]],'Worldometer 1-23'!$B$3:$C$238,2,FALSE)</f>
        <v>712</v>
      </c>
      <c r="D57" s="3"/>
      <c r="E57" s="3">
        <v>11</v>
      </c>
      <c r="F57" s="3"/>
    </row>
    <row r="58" spans="2:8" x14ac:dyDescent="0.3">
      <c r="B58" s="1" t="s">
        <v>144</v>
      </c>
      <c r="C58" s="3">
        <f>VLOOKUP(Table_1[[#This Row],[Country]],'Worldometer 1-23'!$B$3:$C$238,2,FALSE)</f>
        <v>5917</v>
      </c>
      <c r="D58" s="3">
        <v>7</v>
      </c>
      <c r="E58" s="3"/>
      <c r="F58" s="3"/>
      <c r="G58">
        <v>40</v>
      </c>
    </row>
    <row r="59" spans="2:8" x14ac:dyDescent="0.3">
      <c r="B59" s="1" t="s">
        <v>167</v>
      </c>
      <c r="C59" s="3">
        <f>VLOOKUP(Table_1[[#This Row],[Country]],'Worldometer 1-23'!$B$3:$C$238,2,FALSE)</f>
        <v>113</v>
      </c>
      <c r="D59" s="3"/>
      <c r="E59" s="3"/>
      <c r="F59" s="3"/>
      <c r="G59">
        <v>167</v>
      </c>
    </row>
    <row r="60" spans="2:8" x14ac:dyDescent="0.3">
      <c r="B60" s="1" t="s">
        <v>48</v>
      </c>
      <c r="C60" s="3">
        <f>VLOOKUP(Table_1[[#This Row],[Country]],'Worldometer 1-23'!$B$3:$C$238,2,FALSE)</f>
        <v>201145</v>
      </c>
      <c r="D60" s="3">
        <v>96</v>
      </c>
      <c r="E60" s="3">
        <v>60</v>
      </c>
      <c r="F60" s="3">
        <v>3</v>
      </c>
      <c r="G60">
        <v>127</v>
      </c>
      <c r="H60">
        <v>6</v>
      </c>
    </row>
    <row r="61" spans="2:8" x14ac:dyDescent="0.3">
      <c r="B61" s="1" t="s">
        <v>119</v>
      </c>
      <c r="C61" s="3">
        <f>VLOOKUP(Table_1[[#This Row],[Country]],'Worldometer 1-23'!$B$3:$C$238,2,FALSE)</f>
        <v>21597</v>
      </c>
      <c r="D61" s="3">
        <v>25</v>
      </c>
      <c r="E61" s="3">
        <v>13</v>
      </c>
      <c r="F61" s="3">
        <v>4</v>
      </c>
      <c r="G61">
        <v>1</v>
      </c>
      <c r="H61">
        <v>0.1</v>
      </c>
    </row>
    <row r="62" spans="2:8" x14ac:dyDescent="0.3">
      <c r="B62" s="1" t="s">
        <v>32</v>
      </c>
      <c r="C62" s="3">
        <f>VLOOKUP(Table_1[[#This Row],[Country]],'Worldometer 1-23'!$B$3:$C$238,2,FALSE)</f>
        <v>237158</v>
      </c>
      <c r="D62" s="3">
        <v>405</v>
      </c>
      <c r="E62" s="3">
        <v>120</v>
      </c>
      <c r="F62" s="3">
        <v>22</v>
      </c>
      <c r="G62">
        <v>179</v>
      </c>
      <c r="H62">
        <v>7</v>
      </c>
    </row>
    <row r="63" spans="2:8" x14ac:dyDescent="0.3">
      <c r="B63" s="1" t="s">
        <v>61</v>
      </c>
      <c r="C63" s="3">
        <f>VLOOKUP(Table_1[[#This Row],[Country]],'Worldometer 1-23'!$B$3:$C$238,2,FALSE)</f>
        <v>160463</v>
      </c>
      <c r="D63" s="3">
        <v>86</v>
      </c>
      <c r="E63" s="3">
        <v>58</v>
      </c>
      <c r="F63" s="3">
        <v>6</v>
      </c>
      <c r="G63">
        <v>8</v>
      </c>
      <c r="H63">
        <v>0.6</v>
      </c>
    </row>
    <row r="64" spans="2:8" x14ac:dyDescent="0.3">
      <c r="B64" s="1" t="s">
        <v>143</v>
      </c>
      <c r="C64" s="3">
        <f>VLOOKUP(Table_1[[#This Row],[Country]],'Worldometer 1-23'!$B$3:$C$238,2,FALSE)</f>
        <v>52672</v>
      </c>
      <c r="D64" s="3">
        <v>8</v>
      </c>
      <c r="E64" s="3">
        <v>2</v>
      </c>
      <c r="F64" s="3"/>
      <c r="G64">
        <v>6</v>
      </c>
      <c r="H64">
        <v>0.3</v>
      </c>
    </row>
    <row r="65" spans="2:8" x14ac:dyDescent="0.3">
      <c r="B65" s="1" t="s">
        <v>161</v>
      </c>
      <c r="C65" s="3">
        <f>VLOOKUP(Table_1[[#This Row],[Country]],'Worldometer 1-23'!$B$3:$C$238,2,FALSE)</f>
        <v>5401</v>
      </c>
      <c r="D65" s="3"/>
      <c r="E65" s="3"/>
      <c r="F65" s="3"/>
      <c r="G65">
        <v>11</v>
      </c>
    </row>
    <row r="66" spans="2:8" x14ac:dyDescent="0.3">
      <c r="B66" s="1" t="s">
        <v>162</v>
      </c>
      <c r="C66" s="3">
        <f>VLOOKUP(Table_1[[#This Row],[Country]],'Worldometer 1-23'!$B$3:$C$238,2,FALSE)</f>
        <v>1940</v>
      </c>
      <c r="D66" s="3">
        <v>7</v>
      </c>
      <c r="E66" s="3"/>
      <c r="F66" s="3"/>
      <c r="G66">
        <v>6</v>
      </c>
    </row>
    <row r="67" spans="2:8" x14ac:dyDescent="0.3">
      <c r="B67" s="1" t="s">
        <v>62</v>
      </c>
      <c r="C67" s="3">
        <f>VLOOKUP(Table_1[[#This Row],[Country]],'Worldometer 1-23'!$B$3:$C$238,2,FALSE)</f>
        <v>39697</v>
      </c>
      <c r="D67" s="3">
        <v>79</v>
      </c>
      <c r="E67" s="3">
        <v>11</v>
      </c>
      <c r="F67" s="3">
        <v>6</v>
      </c>
      <c r="G67">
        <v>647</v>
      </c>
      <c r="H67">
        <v>8</v>
      </c>
    </row>
    <row r="68" spans="2:8" x14ac:dyDescent="0.3">
      <c r="B68" s="1" t="s">
        <v>179</v>
      </c>
      <c r="C68" s="3">
        <f>VLOOKUP(Table_1[[#This Row],[Country]],'Worldometer 1-23'!$B$3:$C$238,2,FALSE)</f>
        <v>14219</v>
      </c>
      <c r="D68" s="3"/>
      <c r="E68" s="3"/>
      <c r="F68" s="3"/>
      <c r="G68">
        <v>8</v>
      </c>
    </row>
    <row r="69" spans="2:8" x14ac:dyDescent="0.3">
      <c r="B69" s="1" t="s">
        <v>148</v>
      </c>
      <c r="C69" s="3">
        <f>VLOOKUP(Table_1[[#This Row],[Country]],'Worldometer 1-23'!$B$3:$C$238,2,FALSE)</f>
        <v>132881</v>
      </c>
      <c r="D69" s="3"/>
      <c r="E69" s="3"/>
      <c r="F69" s="3"/>
      <c r="G69">
        <v>0</v>
      </c>
    </row>
    <row r="70" spans="2:8" x14ac:dyDescent="0.3">
      <c r="B70" s="1" t="s">
        <v>104</v>
      </c>
      <c r="C70" s="3">
        <f>VLOOKUP(Table_1[[#This Row],[Country]],'Worldometer 1-23'!$B$3:$C$238,2,FALSE)</f>
        <v>652</v>
      </c>
      <c r="D70" s="3">
        <v>4</v>
      </c>
      <c r="E70" s="3"/>
      <c r="F70" s="3"/>
      <c r="G70">
        <v>3622</v>
      </c>
    </row>
    <row r="71" spans="2:8" x14ac:dyDescent="0.3">
      <c r="B71" s="1" t="s">
        <v>194</v>
      </c>
      <c r="C71" s="3">
        <f>VLOOKUP(Table_1[[#This Row],[Country]],'Worldometer 1-23'!$B$3:$C$238,2,FALSE)</f>
        <v>55</v>
      </c>
      <c r="D71" s="3">
        <v>2</v>
      </c>
      <c r="E71" s="3"/>
      <c r="F71" s="3"/>
      <c r="G71">
        <v>8</v>
      </c>
    </row>
    <row r="72" spans="2:8" x14ac:dyDescent="0.3">
      <c r="B72" s="1" t="s">
        <v>43</v>
      </c>
      <c r="C72" s="3">
        <f>VLOOKUP(Table_1[[#This Row],[Country]],'Worldometer 1-23'!$B$3:$C$238,2,FALSE)</f>
        <v>41915</v>
      </c>
      <c r="D72" s="3">
        <v>72</v>
      </c>
      <c r="E72" s="3">
        <v>19</v>
      </c>
      <c r="F72" s="3">
        <v>2</v>
      </c>
      <c r="G72">
        <v>274</v>
      </c>
      <c r="H72">
        <v>3</v>
      </c>
    </row>
    <row r="73" spans="2:8" x14ac:dyDescent="0.3">
      <c r="B73" s="1" t="s">
        <v>10</v>
      </c>
      <c r="C73" s="3">
        <f>VLOOKUP(Table_1[[#This Row],[Country]],'Worldometer 1-23'!$B$3:$C$238,2,FALSE)</f>
        <v>3011257</v>
      </c>
      <c r="D73" s="3">
        <v>2116</v>
      </c>
      <c r="E73" s="3">
        <v>5387</v>
      </c>
      <c r="F73" s="3">
        <v>1355</v>
      </c>
      <c r="G73">
        <v>905</v>
      </c>
      <c r="H73">
        <v>83</v>
      </c>
    </row>
    <row r="74" spans="2:8" x14ac:dyDescent="0.3">
      <c r="B74" s="1" t="s">
        <v>134</v>
      </c>
      <c r="C74" s="3">
        <f>VLOOKUP(Table_1[[#This Row],[Country]],'Worldometer 1-23'!$B$3:$C$238,2,FALSE)</f>
        <v>15560</v>
      </c>
      <c r="D74" s="3"/>
      <c r="E74" s="3"/>
      <c r="F74" s="3"/>
      <c r="G74">
        <v>171</v>
      </c>
    </row>
    <row r="75" spans="2:8" x14ac:dyDescent="0.3">
      <c r="B75" s="1" t="s">
        <v>140</v>
      </c>
      <c r="C75" s="3">
        <f>VLOOKUP(Table_1[[#This Row],[Country]],'Worldometer 1-23'!$B$3:$C$238,2,FALSE)</f>
        <v>17852</v>
      </c>
      <c r="D75" s="3"/>
      <c r="E75" s="3"/>
      <c r="F75" s="3"/>
      <c r="G75">
        <v>132</v>
      </c>
    </row>
    <row r="76" spans="2:8" x14ac:dyDescent="0.3">
      <c r="B76" s="1" t="s">
        <v>156</v>
      </c>
      <c r="C76" s="3">
        <f>VLOOKUP(Table_1[[#This Row],[Country]],'Worldometer 1-23'!$B$3:$C$238,2,FALSE)</f>
        <v>10278</v>
      </c>
      <c r="D76" s="3">
        <v>3</v>
      </c>
      <c r="E76" s="3">
        <v>1</v>
      </c>
      <c r="F76" s="3"/>
      <c r="G76">
        <v>9</v>
      </c>
      <c r="H76">
        <v>0.4</v>
      </c>
    </row>
    <row r="77" spans="2:8" x14ac:dyDescent="0.3">
      <c r="B77" s="1" t="s">
        <v>198</v>
      </c>
      <c r="C77" s="3">
        <f>VLOOKUP(Table_1[[#This Row],[Country]],'Worldometer 1-23'!$B$3:$C$238,2,FALSE)</f>
        <v>3958</v>
      </c>
      <c r="D77" s="3"/>
      <c r="E77" s="3">
        <v>1</v>
      </c>
      <c r="F77" s="3"/>
      <c r="G77">
        <v>2</v>
      </c>
      <c r="H77">
        <v>0.4</v>
      </c>
    </row>
    <row r="78" spans="2:8" x14ac:dyDescent="0.3">
      <c r="B78" s="1" t="s">
        <v>116</v>
      </c>
      <c r="C78" s="3">
        <f>VLOOKUP(Table_1[[#This Row],[Country]],'Worldometer 1-23'!$B$3:$C$238,2,FALSE)</f>
        <v>251974</v>
      </c>
      <c r="D78" s="3">
        <v>17</v>
      </c>
      <c r="E78" s="3"/>
      <c r="F78" s="3"/>
      <c r="G78">
        <v>34</v>
      </c>
    </row>
    <row r="79" spans="2:8" x14ac:dyDescent="0.3">
      <c r="B79" s="1" t="s">
        <v>9</v>
      </c>
      <c r="C79" s="3">
        <f>VLOOKUP(Table_1[[#This Row],[Country]],'Worldometer 1-23'!$B$3:$C$238,2,FALSE)</f>
        <v>2125261</v>
      </c>
      <c r="D79" s="3">
        <v>6813</v>
      </c>
      <c r="E79" s="3">
        <v>1107</v>
      </c>
      <c r="F79" s="3">
        <v>176</v>
      </c>
      <c r="G79">
        <v>1012</v>
      </c>
      <c r="H79">
        <v>13</v>
      </c>
    </row>
    <row r="80" spans="2:8" x14ac:dyDescent="0.3">
      <c r="B80" s="1" t="s">
        <v>98</v>
      </c>
      <c r="C80" s="3">
        <f>VLOOKUP(Table_1[[#This Row],[Country]],'Worldometer 1-23'!$B$3:$C$238,2,FALSE)</f>
        <v>59480</v>
      </c>
      <c r="D80" s="3">
        <v>9</v>
      </c>
      <c r="E80" s="3">
        <v>5</v>
      </c>
      <c r="F80" s="3"/>
      <c r="G80">
        <v>7</v>
      </c>
      <c r="H80">
        <v>0.2</v>
      </c>
    </row>
    <row r="81" spans="2:8" x14ac:dyDescent="0.3">
      <c r="B81" s="1" t="s">
        <v>125</v>
      </c>
      <c r="C81" s="3">
        <f>VLOOKUP(Table_1[[#This Row],[Country]],'Worldometer 1-23'!$B$3:$C$238,2,FALSE)</f>
        <v>3905</v>
      </c>
      <c r="D81" s="3">
        <v>7</v>
      </c>
      <c r="E81" s="3"/>
      <c r="F81" s="3"/>
      <c r="G81">
        <v>2612</v>
      </c>
    </row>
    <row r="82" spans="2:8" x14ac:dyDescent="0.3">
      <c r="B82" s="1" t="s">
        <v>44</v>
      </c>
      <c r="C82" s="3">
        <f>VLOOKUP(Table_1[[#This Row],[Country]],'Worldometer 1-23'!$B$3:$C$238,2,FALSE)</f>
        <v>151041</v>
      </c>
      <c r="D82" s="3">
        <v>129</v>
      </c>
      <c r="E82" s="3">
        <v>53</v>
      </c>
      <c r="F82" s="3">
        <v>2</v>
      </c>
      <c r="G82">
        <v>148</v>
      </c>
      <c r="H82">
        <v>5</v>
      </c>
    </row>
    <row r="83" spans="2:8" x14ac:dyDescent="0.3">
      <c r="B83" s="1" t="s">
        <v>170</v>
      </c>
      <c r="C83" s="3">
        <f>VLOOKUP(Table_1[[#This Row],[Country]],'Worldometer 1-23'!$B$3:$C$238,2,FALSE)</f>
        <v>30</v>
      </c>
      <c r="D83" s="3"/>
      <c r="E83" s="3"/>
      <c r="F83" s="3"/>
      <c r="G83">
        <v>176</v>
      </c>
    </row>
    <row r="84" spans="2:8" x14ac:dyDescent="0.3">
      <c r="B84" s="1" t="s">
        <v>177</v>
      </c>
      <c r="C84" s="3">
        <f>VLOOKUP(Table_1[[#This Row],[Country]],'Worldometer 1-23'!$B$3:$C$238,2,FALSE)</f>
        <v>139</v>
      </c>
      <c r="D84" s="3">
        <v>1</v>
      </c>
      <c r="E84" s="3"/>
      <c r="F84" s="3"/>
      <c r="G84">
        <v>89</v>
      </c>
    </row>
    <row r="85" spans="2:8" x14ac:dyDescent="0.3">
      <c r="B85" s="1" t="s">
        <v>114</v>
      </c>
      <c r="C85" s="3">
        <f>VLOOKUP(Table_1[[#This Row],[Country]],'Worldometer 1-23'!$B$3:$C$238,2,FALSE)</f>
        <v>8980</v>
      </c>
      <c r="D85" s="3">
        <v>3</v>
      </c>
      <c r="E85" s="3">
        <v>6</v>
      </c>
      <c r="F85" s="3"/>
      <c r="G85">
        <v>320</v>
      </c>
      <c r="H85">
        <v>15</v>
      </c>
    </row>
    <row r="86" spans="2:8" x14ac:dyDescent="0.3">
      <c r="B86" s="1" t="s">
        <v>139</v>
      </c>
      <c r="C86" s="3">
        <f>VLOOKUP(Table_1[[#This Row],[Country]],'Worldometer 1-23'!$B$3:$C$238,2,FALSE)</f>
        <v>152956</v>
      </c>
      <c r="D86" s="3">
        <v>8</v>
      </c>
      <c r="E86" s="3">
        <v>1</v>
      </c>
      <c r="F86" s="3"/>
      <c r="G86">
        <v>3</v>
      </c>
      <c r="H86">
        <v>0.06</v>
      </c>
    </row>
    <row r="87" spans="2:8" x14ac:dyDescent="0.3">
      <c r="B87" s="1" t="s">
        <v>147</v>
      </c>
      <c r="C87" s="3">
        <f>VLOOKUP(Table_1[[#This Row],[Country]],'Worldometer 1-23'!$B$3:$C$238,2,FALSE)</f>
        <v>14262</v>
      </c>
      <c r="D87" s="3">
        <v>22</v>
      </c>
      <c r="E87" s="3"/>
      <c r="F87" s="3"/>
      <c r="G87">
        <v>4</v>
      </c>
    </row>
    <row r="88" spans="2:8" x14ac:dyDescent="0.3">
      <c r="B88" s="1" t="s">
        <v>178</v>
      </c>
      <c r="C88" s="3">
        <f>VLOOKUP(Table_1[[#This Row],[Country]],'Worldometer 1-23'!$B$3:$C$238,2,FALSE)</f>
        <v>2510</v>
      </c>
      <c r="D88" s="3"/>
      <c r="E88" s="3"/>
      <c r="F88" s="3"/>
      <c r="G88">
        <v>5</v>
      </c>
    </row>
    <row r="89" spans="2:8" x14ac:dyDescent="0.3">
      <c r="B89" s="1" t="s">
        <v>154</v>
      </c>
      <c r="C89" s="3">
        <f>VLOOKUP(Table_1[[#This Row],[Country]],'Worldometer 1-23'!$B$3:$C$238,2,FALSE)</f>
        <v>7143</v>
      </c>
      <c r="D89" s="3"/>
      <c r="E89" s="3">
        <v>4</v>
      </c>
      <c r="F89" s="3">
        <v>1</v>
      </c>
      <c r="G89">
        <v>24</v>
      </c>
      <c r="H89">
        <v>5</v>
      </c>
    </row>
    <row r="90" spans="2:8" x14ac:dyDescent="0.3">
      <c r="B90" s="1" t="s">
        <v>159</v>
      </c>
      <c r="C90" s="3">
        <f>VLOOKUP(Table_1[[#This Row],[Country]],'Worldometer 1-23'!$B$3:$C$238,2,FALSE)</f>
        <v>11035</v>
      </c>
      <c r="D90" s="3"/>
      <c r="E90" s="3"/>
      <c r="F90" s="3"/>
      <c r="G90">
        <v>1</v>
      </c>
    </row>
    <row r="91" spans="2:8" x14ac:dyDescent="0.3">
      <c r="B91" s="1" t="s">
        <v>105</v>
      </c>
      <c r="C91" s="3">
        <f>VLOOKUP(Table_1[[#This Row],[Country]],'Worldometer 1-23'!$B$3:$C$238,2,FALSE)</f>
        <v>138044</v>
      </c>
      <c r="D91" s="3">
        <v>47</v>
      </c>
      <c r="E91" s="3">
        <v>14</v>
      </c>
      <c r="F91" s="3">
        <v>4</v>
      </c>
      <c r="G91">
        <v>22</v>
      </c>
      <c r="H91">
        <v>1</v>
      </c>
    </row>
    <row r="92" spans="2:8" x14ac:dyDescent="0.3">
      <c r="B92" s="1" t="s">
        <v>63</v>
      </c>
      <c r="C92" s="3">
        <f>VLOOKUP(Table_1[[#This Row],[Country]],'Worldometer 1-23'!$B$3:$C$238,2,FALSE)</f>
        <v>9929</v>
      </c>
      <c r="D92" s="3">
        <v>36</v>
      </c>
      <c r="E92" s="3">
        <v>4</v>
      </c>
      <c r="F92" s="3"/>
      <c r="G92">
        <v>107</v>
      </c>
      <c r="H92">
        <v>0.5</v>
      </c>
    </row>
    <row r="93" spans="2:8" x14ac:dyDescent="0.3">
      <c r="B93" s="1" t="s">
        <v>71</v>
      </c>
      <c r="C93" s="3">
        <f>VLOOKUP(Table_1[[#This Row],[Country]],'Worldometer 1-23'!$B$3:$C$238,2,FALSE)</f>
        <v>356973</v>
      </c>
      <c r="D93" s="3">
        <v>60</v>
      </c>
      <c r="E93" s="3">
        <v>21</v>
      </c>
      <c r="F93" s="3">
        <v>1</v>
      </c>
      <c r="G93">
        <v>61</v>
      </c>
      <c r="H93">
        <v>2</v>
      </c>
    </row>
    <row r="94" spans="2:8" x14ac:dyDescent="0.3">
      <c r="B94" s="1" t="s">
        <v>49</v>
      </c>
      <c r="C94" s="3">
        <f>VLOOKUP(Table_1[[#This Row],[Country]],'Worldometer 1-23'!$B$3:$C$238,2,FALSE)</f>
        <v>5981</v>
      </c>
      <c r="D94" s="3">
        <v>99</v>
      </c>
      <c r="E94" s="3">
        <v>4</v>
      </c>
      <c r="F94" s="3">
        <v>2</v>
      </c>
      <c r="G94">
        <v>3865</v>
      </c>
      <c r="H94">
        <v>12</v>
      </c>
    </row>
    <row r="95" spans="2:8" x14ac:dyDescent="0.3">
      <c r="B95" s="1" t="s">
        <v>39</v>
      </c>
      <c r="C95" s="3">
        <f>VLOOKUP(Table_1[[#This Row],[Country]],'Worldometer 1-23'!$B$3:$C$238,2,FALSE)</f>
        <v>10640544</v>
      </c>
      <c r="D95" s="3">
        <v>545</v>
      </c>
      <c r="E95" s="3">
        <v>72</v>
      </c>
      <c r="F95" s="3">
        <v>14</v>
      </c>
      <c r="G95">
        <v>2</v>
      </c>
      <c r="H95">
        <v>0.05</v>
      </c>
    </row>
    <row r="96" spans="2:8" x14ac:dyDescent="0.3">
      <c r="B96" s="1" t="s">
        <v>42</v>
      </c>
      <c r="C96" s="3">
        <f>VLOOKUP(Table_1[[#This Row],[Country]],'Worldometer 1-23'!$B$3:$C$238,2,FALSE)</f>
        <v>965283</v>
      </c>
      <c r="D96" s="3">
        <v>113</v>
      </c>
      <c r="E96" s="3">
        <v>170</v>
      </c>
      <c r="F96" s="3">
        <v>13</v>
      </c>
      <c r="G96">
        <v>7</v>
      </c>
      <c r="H96">
        <v>0.6</v>
      </c>
    </row>
    <row r="97" spans="2:8" x14ac:dyDescent="0.3">
      <c r="B97" s="1" t="s">
        <v>11</v>
      </c>
      <c r="C97" s="3">
        <f>VLOOKUP(Table_1[[#This Row],[Country]],'Worldometer 1-23'!$B$3:$C$238,2,FALSE)</f>
        <v>1360825</v>
      </c>
      <c r="D97" s="3">
        <v>2875</v>
      </c>
      <c r="E97" s="3">
        <v>3160</v>
      </c>
      <c r="F97" s="3">
        <v>124</v>
      </c>
      <c r="G97">
        <v>601</v>
      </c>
      <c r="H97">
        <v>38</v>
      </c>
    </row>
    <row r="98" spans="2:8" x14ac:dyDescent="0.3">
      <c r="B98" s="1" t="s">
        <v>64</v>
      </c>
      <c r="C98" s="3">
        <f>VLOOKUP(Table_1[[#This Row],[Country]],'Worldometer 1-23'!$B$3:$C$238,2,FALSE)</f>
        <v>612092</v>
      </c>
      <c r="D98" s="3">
        <v>44</v>
      </c>
      <c r="E98" s="3">
        <v>54</v>
      </c>
      <c r="F98" s="3">
        <v>2</v>
      </c>
      <c r="G98">
        <v>19</v>
      </c>
      <c r="H98">
        <v>1</v>
      </c>
    </row>
    <row r="99" spans="2:8" x14ac:dyDescent="0.3">
      <c r="B99" s="1" t="s">
        <v>27</v>
      </c>
      <c r="C99" s="3">
        <f>VLOOKUP(Table_1[[#This Row],[Country]],'Worldometer 1-23'!$B$3:$C$238,2,FALSE)</f>
        <v>184279</v>
      </c>
      <c r="D99" s="3">
        <v>402</v>
      </c>
      <c r="E99" s="3">
        <v>98</v>
      </c>
      <c r="F99" s="3">
        <v>13</v>
      </c>
      <c r="G99">
        <v>779</v>
      </c>
      <c r="H99">
        <v>20</v>
      </c>
    </row>
    <row r="100" spans="2:8" x14ac:dyDescent="0.3">
      <c r="B100" s="1" t="s">
        <v>129</v>
      </c>
      <c r="C100" s="3">
        <f>VLOOKUP(Table_1[[#This Row],[Country]],'Worldometer 1-23'!$B$3:$C$238,2,FALSE)</f>
        <v>432</v>
      </c>
      <c r="D100" s="3">
        <v>27</v>
      </c>
      <c r="E100" s="3">
        <v>1</v>
      </c>
      <c r="F100" s="3"/>
      <c r="G100">
        <v>1117</v>
      </c>
      <c r="H100">
        <v>12</v>
      </c>
    </row>
    <row r="101" spans="2:8" x14ac:dyDescent="0.3">
      <c r="B101" s="1" t="s">
        <v>22</v>
      </c>
      <c r="C101" s="3">
        <f>VLOOKUP(Table_1[[#This Row],[Country]],'Worldometer 1-23'!$B$3:$C$238,2,FALSE)</f>
        <v>589028</v>
      </c>
      <c r="D101" s="3">
        <v>765</v>
      </c>
      <c r="E101" s="3">
        <v>36</v>
      </c>
      <c r="F101" s="3">
        <v>10</v>
      </c>
      <c r="G101">
        <v>792</v>
      </c>
      <c r="H101">
        <v>4</v>
      </c>
    </row>
    <row r="102" spans="2:8" x14ac:dyDescent="0.3">
      <c r="B102" s="1" t="s">
        <v>6</v>
      </c>
      <c r="C102" s="3">
        <f>VLOOKUP(Table_1[[#This Row],[Country]],'Worldometer 1-23'!$B$3:$C$238,2,FALSE)</f>
        <v>2441854</v>
      </c>
      <c r="D102" s="3">
        <v>4668</v>
      </c>
      <c r="E102" s="3">
        <v>13915</v>
      </c>
      <c r="F102" s="3">
        <v>760</v>
      </c>
      <c r="G102">
        <v>1906</v>
      </c>
      <c r="H102">
        <v>230</v>
      </c>
    </row>
    <row r="103" spans="2:8" x14ac:dyDescent="0.3">
      <c r="B103" s="1" t="s">
        <v>99</v>
      </c>
      <c r="C103" s="3">
        <f>VLOOKUP(Table_1[[#This Row],[Country]],'Worldometer 1-23'!$B$3:$C$238,2,FALSE)</f>
        <v>26315</v>
      </c>
      <c r="D103" s="3">
        <v>4</v>
      </c>
      <c r="E103" s="3">
        <v>1</v>
      </c>
      <c r="F103" s="3"/>
      <c r="G103">
        <v>7</v>
      </c>
      <c r="H103">
        <v>0.04</v>
      </c>
    </row>
    <row r="104" spans="2:8" x14ac:dyDescent="0.3">
      <c r="B104" s="1" t="s">
        <v>136</v>
      </c>
      <c r="C104" s="3">
        <f>VLOOKUP(Table_1[[#This Row],[Country]],'Worldometer 1-23'!$B$3:$C$238,2,FALSE)</f>
        <v>14658</v>
      </c>
      <c r="D104" s="3">
        <v>3</v>
      </c>
      <c r="E104" s="3">
        <v>3</v>
      </c>
      <c r="F104" s="3"/>
      <c r="G104">
        <v>16</v>
      </c>
      <c r="H104">
        <v>1</v>
      </c>
    </row>
    <row r="105" spans="2:8" x14ac:dyDescent="0.3">
      <c r="B105" s="1" t="s">
        <v>35</v>
      </c>
      <c r="C105" s="3">
        <f>VLOOKUP(Table_1[[#This Row],[Country]],'Worldometer 1-23'!$B$3:$C$238,2,FALSE)</f>
        <v>351020</v>
      </c>
      <c r="D105" s="3">
        <v>111</v>
      </c>
      <c r="E105" s="3">
        <v>62</v>
      </c>
      <c r="F105" s="3">
        <v>5</v>
      </c>
      <c r="G105">
        <v>20</v>
      </c>
      <c r="H105">
        <v>0.5</v>
      </c>
    </row>
    <row r="106" spans="2:8" x14ac:dyDescent="0.3">
      <c r="B106" s="1" t="s">
        <v>90</v>
      </c>
      <c r="C106" s="3">
        <f>VLOOKUP(Table_1[[#This Row],[Country]],'Worldometer 1-23'!$B$3:$C$238,2,FALSE)</f>
        <v>318911</v>
      </c>
      <c r="D106" s="3">
        <v>21</v>
      </c>
      <c r="E106" s="3">
        <v>5</v>
      </c>
      <c r="F106" s="3"/>
      <c r="G106">
        <v>29</v>
      </c>
      <c r="H106">
        <v>0.5</v>
      </c>
    </row>
    <row r="107" spans="2:8" x14ac:dyDescent="0.3">
      <c r="B107" s="1" t="s">
        <v>80</v>
      </c>
      <c r="C107" s="3">
        <f>VLOOKUP(Table_1[[#This Row],[Country]],'Worldometer 1-23'!$B$3:$C$238,2,FALSE)</f>
        <v>173842</v>
      </c>
      <c r="D107" s="3">
        <v>55</v>
      </c>
      <c r="E107" s="3">
        <v>3</v>
      </c>
      <c r="F107" s="3"/>
      <c r="G107">
        <v>23</v>
      </c>
      <c r="H107">
        <v>0.2</v>
      </c>
    </row>
    <row r="108" spans="2:8" x14ac:dyDescent="0.3">
      <c r="B108" s="1" t="s">
        <v>124</v>
      </c>
      <c r="C108" s="3">
        <f>VLOOKUP(Table_1[[#This Row],[Country]],'Worldometer 1-23'!$B$3:$C$238,2,FALSE)</f>
        <v>99769</v>
      </c>
      <c r="D108" s="3">
        <v>29</v>
      </c>
      <c r="E108" s="3">
        <v>3</v>
      </c>
      <c r="F108" s="3">
        <v>2</v>
      </c>
      <c r="G108">
        <v>2</v>
      </c>
      <c r="H108">
        <v>0.06</v>
      </c>
    </row>
    <row r="109" spans="2:8" x14ac:dyDescent="0.3">
      <c r="B109" s="1" t="s">
        <v>87</v>
      </c>
      <c r="C109" s="3">
        <f>VLOOKUP(Table_1[[#This Row],[Country]],'Worldometer 1-23'!$B$3:$C$238,2,FALSE)</f>
        <v>160367</v>
      </c>
      <c r="D109" s="3">
        <v>25</v>
      </c>
      <c r="E109" s="3"/>
      <c r="F109" s="3"/>
      <c r="G109">
        <v>80</v>
      </c>
    </row>
    <row r="110" spans="2:8" x14ac:dyDescent="0.3">
      <c r="B110" s="1" t="s">
        <v>118</v>
      </c>
      <c r="C110" s="3">
        <f>VLOOKUP(Table_1[[#This Row],[Country]],'Worldometer 1-23'!$B$3:$C$238,2,FALSE)</f>
        <v>83703</v>
      </c>
      <c r="D110" s="3">
        <v>5</v>
      </c>
      <c r="E110" s="3"/>
      <c r="F110" s="3"/>
      <c r="G110">
        <v>18</v>
      </c>
    </row>
    <row r="111" spans="2:8" x14ac:dyDescent="0.3">
      <c r="B111" s="1" t="s">
        <v>171</v>
      </c>
      <c r="C111" s="3">
        <f>VLOOKUP(Table_1[[#This Row],[Country]],'Worldometer 1-23'!$B$3:$C$238,2,FALSE)</f>
        <v>41</v>
      </c>
      <c r="D111" s="3"/>
      <c r="E111" s="3"/>
      <c r="F111" s="3"/>
      <c r="G111">
        <v>1</v>
      </c>
    </row>
    <row r="112" spans="2:8" x14ac:dyDescent="0.3">
      <c r="B112" s="1" t="s">
        <v>74</v>
      </c>
      <c r="C112" s="3">
        <f>VLOOKUP(Table_1[[#This Row],[Country]],'Worldometer 1-23'!$B$3:$C$238,2,FALSE)</f>
        <v>59586</v>
      </c>
      <c r="D112" s="3">
        <v>12</v>
      </c>
      <c r="E112" s="3"/>
      <c r="F112" s="3"/>
      <c r="G112">
        <v>243</v>
      </c>
    </row>
    <row r="113" spans="2:8" x14ac:dyDescent="0.3">
      <c r="B113" s="1" t="s">
        <v>72</v>
      </c>
      <c r="C113" s="3">
        <f>VLOOKUP(Table_1[[#This Row],[Country]],'Worldometer 1-23'!$B$3:$C$238,2,FALSE)</f>
        <v>272461</v>
      </c>
      <c r="D113" s="3">
        <v>15</v>
      </c>
      <c r="E113" s="3">
        <v>16</v>
      </c>
      <c r="F113" s="3">
        <v>2</v>
      </c>
      <c r="G113">
        <v>72</v>
      </c>
      <c r="H113">
        <v>2</v>
      </c>
    </row>
    <row r="114" spans="2:8" x14ac:dyDescent="0.3">
      <c r="B114" s="1" t="s">
        <v>189</v>
      </c>
      <c r="C114" s="3">
        <f>VLOOKUP(Table_1[[#This Row],[Country]],'Worldometer 1-23'!$B$3:$C$238,2,FALSE)</f>
        <v>1912</v>
      </c>
      <c r="D114" s="3"/>
      <c r="E114" s="3"/>
      <c r="F114" s="3"/>
      <c r="G114">
        <v>1</v>
      </c>
    </row>
    <row r="115" spans="2:8" x14ac:dyDescent="0.3">
      <c r="B115" s="1" t="s">
        <v>172</v>
      </c>
      <c r="C115" s="3">
        <f>VLOOKUP(Table_1[[#This Row],[Country]],'Worldometer 1-23'!$B$3:$C$238,2,FALSE)</f>
        <v>112540</v>
      </c>
      <c r="D115" s="3">
        <v>1</v>
      </c>
      <c r="E115" s="3">
        <v>1</v>
      </c>
      <c r="F115" s="3">
        <v>1</v>
      </c>
      <c r="G115">
        <v>2</v>
      </c>
      <c r="H115">
        <v>0.1</v>
      </c>
    </row>
    <row r="116" spans="2:8" x14ac:dyDescent="0.3">
      <c r="B116" s="1" t="s">
        <v>127</v>
      </c>
      <c r="C116" s="3">
        <f>VLOOKUP(Table_1[[#This Row],[Country]],'Worldometer 1-23'!$B$3:$C$238,2,FALSE)</f>
        <v>2432</v>
      </c>
      <c r="D116" s="3">
        <v>3</v>
      </c>
      <c r="E116" s="3"/>
      <c r="F116" s="3"/>
      <c r="G116">
        <v>1967</v>
      </c>
    </row>
    <row r="117" spans="2:8" x14ac:dyDescent="0.3">
      <c r="B117" s="1" t="s">
        <v>68</v>
      </c>
      <c r="C117" s="3">
        <f>VLOOKUP(Table_1[[#This Row],[Country]],'Worldometer 1-23'!$B$3:$C$238,2,FALSE)</f>
        <v>174850</v>
      </c>
      <c r="D117" s="3">
        <v>68</v>
      </c>
      <c r="E117" s="3">
        <v>9</v>
      </c>
      <c r="F117" s="3">
        <v>1</v>
      </c>
      <c r="G117">
        <v>238</v>
      </c>
      <c r="H117">
        <v>3</v>
      </c>
    </row>
    <row r="118" spans="2:8" x14ac:dyDescent="0.3">
      <c r="B118" s="1" t="s">
        <v>36</v>
      </c>
      <c r="C118" s="3">
        <f>VLOOKUP(Table_1[[#This Row],[Country]],'Worldometer 1-23'!$B$3:$C$238,2,FALSE)</f>
        <v>49438</v>
      </c>
      <c r="D118" s="3">
        <v>168</v>
      </c>
      <c r="E118" s="3">
        <v>30</v>
      </c>
      <c r="F118" s="3">
        <v>1</v>
      </c>
      <c r="G118">
        <v>3973</v>
      </c>
      <c r="H118">
        <v>48</v>
      </c>
    </row>
    <row r="119" spans="2:8" x14ac:dyDescent="0.3">
      <c r="B119" s="1" t="s">
        <v>138</v>
      </c>
      <c r="C119" s="3">
        <f>VLOOKUP(Table_1[[#This Row],[Country]],'Worldometer 1-23'!$B$3:$C$238,2,FALSE)</f>
        <v>47</v>
      </c>
      <c r="D119" s="3"/>
      <c r="E119" s="3"/>
      <c r="F119" s="3"/>
      <c r="G119">
        <v>63</v>
      </c>
    </row>
    <row r="120" spans="2:8" x14ac:dyDescent="0.3">
      <c r="B120" s="1" t="s">
        <v>130</v>
      </c>
      <c r="C120" s="3">
        <f>VLOOKUP(Table_1[[#This Row],[Country]],'Worldometer 1-23'!$B$3:$C$238,2,FALSE)</f>
        <v>18301</v>
      </c>
      <c r="D120" s="3">
        <v>2</v>
      </c>
      <c r="E120" s="3"/>
      <c r="F120" s="3"/>
      <c r="G120">
        <v>2</v>
      </c>
    </row>
    <row r="121" spans="2:8" x14ac:dyDescent="0.3">
      <c r="B121" s="1" t="s">
        <v>216</v>
      </c>
      <c r="C121" s="3">
        <f>VLOOKUP(Table_1[[#This Row],[Country]],'Worldometer 1-23'!$B$3:$C$238,2,FALSE)</f>
        <v>17365</v>
      </c>
      <c r="D121" s="3">
        <v>3</v>
      </c>
      <c r="E121" s="3"/>
      <c r="F121" s="3"/>
      <c r="G121">
        <v>0</v>
      </c>
    </row>
    <row r="122" spans="2:8" x14ac:dyDescent="0.3">
      <c r="B122" s="1" t="s">
        <v>30</v>
      </c>
      <c r="C122" s="3">
        <f>VLOOKUP(Table_1[[#This Row],[Country]],'Worldometer 1-23'!$B$3:$C$238,2,FALSE)</f>
        <v>176180</v>
      </c>
      <c r="D122" s="3">
        <v>208</v>
      </c>
      <c r="E122" s="3">
        <v>50</v>
      </c>
      <c r="F122" s="3">
        <v>5</v>
      </c>
      <c r="G122">
        <v>96</v>
      </c>
      <c r="H122">
        <v>2</v>
      </c>
    </row>
    <row r="123" spans="2:8" x14ac:dyDescent="0.3">
      <c r="B123" s="1" t="s">
        <v>155</v>
      </c>
      <c r="C123" s="3">
        <f>VLOOKUP(Table_1[[#This Row],[Country]],'Worldometer 1-23'!$B$3:$C$238,2,FALSE)</f>
        <v>14830</v>
      </c>
      <c r="D123" s="3"/>
      <c r="E123" s="3"/>
      <c r="F123" s="3"/>
      <c r="G123">
        <v>35</v>
      </c>
    </row>
    <row r="124" spans="2:8" x14ac:dyDescent="0.3">
      <c r="B124" s="1" t="s">
        <v>146</v>
      </c>
      <c r="C124" s="3">
        <f>VLOOKUP(Table_1[[#This Row],[Country]],'Worldometer 1-23'!$B$3:$C$238,2,FALSE)</f>
        <v>7937</v>
      </c>
      <c r="D124" s="3">
        <v>5</v>
      </c>
      <c r="E124" s="3">
        <v>3</v>
      </c>
      <c r="F124" s="3"/>
      <c r="G124">
        <v>2</v>
      </c>
      <c r="H124">
        <v>0.1</v>
      </c>
    </row>
    <row r="125" spans="2:8" x14ac:dyDescent="0.3">
      <c r="B125" s="1" t="s">
        <v>101</v>
      </c>
      <c r="C125" s="3">
        <f>VLOOKUP(Table_1[[#This Row],[Country]],'Worldometer 1-23'!$B$3:$C$238,2,FALSE)</f>
        <v>16423</v>
      </c>
      <c r="D125" s="3">
        <v>8</v>
      </c>
      <c r="E125" s="3"/>
      <c r="F125" s="3"/>
      <c r="G125">
        <v>444</v>
      </c>
    </row>
    <row r="126" spans="2:8" x14ac:dyDescent="0.3">
      <c r="B126" s="1" t="s">
        <v>111</v>
      </c>
      <c r="C126" s="3">
        <f>VLOOKUP(Table_1[[#This Row],[Country]],'Worldometer 1-23'!$B$3:$C$238,2,FALSE)</f>
        <v>6327</v>
      </c>
      <c r="D126" s="3">
        <v>3</v>
      </c>
      <c r="E126" s="3">
        <v>3</v>
      </c>
      <c r="F126" s="3"/>
      <c r="G126">
        <v>368</v>
      </c>
      <c r="H126">
        <v>8</v>
      </c>
    </row>
    <row r="127" spans="2:8" x14ac:dyDescent="0.3">
      <c r="B127" s="1" t="s">
        <v>187</v>
      </c>
      <c r="C127" s="3">
        <f>VLOOKUP(Table_1[[#This Row],[Country]],'Worldometer 1-23'!$B$3:$C$238,2,FALSE)</f>
        <v>16322</v>
      </c>
      <c r="D127" s="3"/>
      <c r="E127" s="3">
        <v>1</v>
      </c>
      <c r="F127" s="3"/>
      <c r="G127">
        <v>1</v>
      </c>
      <c r="H127">
        <v>0.2</v>
      </c>
    </row>
    <row r="128" spans="2:8" x14ac:dyDescent="0.3">
      <c r="B128" s="1" t="s">
        <v>108</v>
      </c>
      <c r="C128" s="3">
        <f>VLOOKUP(Table_1[[#This Row],[Country]],'Worldometer 1-23'!$B$3:$C$238,2,FALSE)</f>
        <v>556</v>
      </c>
      <c r="D128" s="3">
        <v>8</v>
      </c>
      <c r="E128" s="3">
        <v>7</v>
      </c>
      <c r="F128" s="3">
        <v>1</v>
      </c>
      <c r="G128">
        <v>133</v>
      </c>
      <c r="H128">
        <v>6</v>
      </c>
    </row>
    <row r="129" spans="2:8" x14ac:dyDescent="0.3">
      <c r="B129" s="1" t="s">
        <v>121</v>
      </c>
      <c r="C129" s="3">
        <f>VLOOKUP(Table_1[[#This Row],[Country]],'Worldometer 1-23'!$B$3:$C$238,2,FALSE)</f>
        <v>7250</v>
      </c>
      <c r="D129" s="3">
        <v>15</v>
      </c>
      <c r="E129" s="3">
        <v>1</v>
      </c>
      <c r="F129" s="3"/>
      <c r="G129">
        <v>425</v>
      </c>
      <c r="H129">
        <v>4</v>
      </c>
    </row>
    <row r="130" spans="2:8" x14ac:dyDescent="0.3">
      <c r="B130" s="1" t="s">
        <v>50</v>
      </c>
      <c r="C130" s="3">
        <f>VLOOKUP(Table_1[[#This Row],[Country]],'Worldometer 1-23'!$B$3:$C$238,2,FALSE)</f>
        <v>1711283</v>
      </c>
      <c r="D130" s="3">
        <v>163</v>
      </c>
      <c r="E130" s="3">
        <v>37</v>
      </c>
      <c r="F130" s="3">
        <v>8</v>
      </c>
      <c r="G130">
        <v>11</v>
      </c>
      <c r="H130">
        <v>0.3</v>
      </c>
    </row>
    <row r="131" spans="2:8" x14ac:dyDescent="0.3">
      <c r="B131" s="1" t="s">
        <v>76</v>
      </c>
      <c r="C131" s="3">
        <f>VLOOKUP(Table_1[[#This Row],[Country]],'Worldometer 1-23'!$B$3:$C$238,2,FALSE)</f>
        <v>155302</v>
      </c>
      <c r="D131" s="3">
        <v>82</v>
      </c>
      <c r="E131" s="3">
        <v>6</v>
      </c>
      <c r="F131" s="3">
        <v>1</v>
      </c>
      <c r="G131">
        <v>125</v>
      </c>
      <c r="H131">
        <v>1</v>
      </c>
    </row>
    <row r="132" spans="2:8" x14ac:dyDescent="0.3">
      <c r="B132" s="1" t="s">
        <v>131</v>
      </c>
      <c r="C132" s="3">
        <f>VLOOKUP(Table_1[[#This Row],[Country]],'Worldometer 1-23'!$B$3:$C$238,2,FALSE)</f>
        <v>1311</v>
      </c>
      <c r="D132" s="3">
        <v>5</v>
      </c>
      <c r="E132" s="3">
        <v>1</v>
      </c>
      <c r="F132" s="3"/>
      <c r="G132">
        <v>1529</v>
      </c>
      <c r="H132">
        <v>25</v>
      </c>
    </row>
    <row r="133" spans="2:8" x14ac:dyDescent="0.3">
      <c r="B133" s="1" t="s">
        <v>163</v>
      </c>
      <c r="C133" s="3">
        <f>VLOOKUP(Table_1[[#This Row],[Country]],'Worldometer 1-23'!$B$3:$C$238,2,FALSE)</f>
        <v>1592</v>
      </c>
      <c r="D133" s="3"/>
      <c r="E133" s="3"/>
      <c r="F133" s="3"/>
      <c r="G133">
        <v>4</v>
      </c>
    </row>
    <row r="134" spans="2:8" x14ac:dyDescent="0.3">
      <c r="B134" s="1" t="s">
        <v>115</v>
      </c>
      <c r="C134" s="3">
        <f>VLOOKUP(Table_1[[#This Row],[Country]],'Worldometer 1-23'!$B$3:$C$238,2,FALSE)</f>
        <v>57482</v>
      </c>
      <c r="D134" s="3">
        <v>21</v>
      </c>
      <c r="E134" s="3">
        <v>2</v>
      </c>
      <c r="F134" s="3"/>
      <c r="G134">
        <v>229</v>
      </c>
      <c r="H134">
        <v>3</v>
      </c>
    </row>
    <row r="135" spans="2:8" x14ac:dyDescent="0.3">
      <c r="B135" s="1" t="s">
        <v>195</v>
      </c>
      <c r="C135" s="3">
        <f>VLOOKUP(Table_1[[#This Row],[Country]],'Worldometer 1-23'!$B$3:$C$238,2,FALSE)</f>
        <v>13</v>
      </c>
      <c r="D135" s="3"/>
      <c r="E135" s="3"/>
      <c r="F135" s="3"/>
      <c r="G135">
        <v>1002</v>
      </c>
    </row>
    <row r="136" spans="2:8" x14ac:dyDescent="0.3">
      <c r="B136" s="1" t="s">
        <v>67</v>
      </c>
      <c r="C136" s="3">
        <f>VLOOKUP(Table_1[[#This Row],[Country]],'Worldometer 1-23'!$B$3:$C$238,2,FALSE)</f>
        <v>464844</v>
      </c>
      <c r="D136" s="3">
        <v>54</v>
      </c>
      <c r="E136" s="3">
        <v>44</v>
      </c>
      <c r="F136" s="3">
        <v>5</v>
      </c>
      <c r="G136">
        <v>19</v>
      </c>
      <c r="H136">
        <v>1</v>
      </c>
    </row>
    <row r="137" spans="2:8" x14ac:dyDescent="0.3">
      <c r="B137" s="1" t="s">
        <v>173</v>
      </c>
      <c r="C137" s="3">
        <f>VLOOKUP(Table_1[[#This Row],[Country]],'Worldometer 1-23'!$B$3:$C$238,2,FALSE)</f>
        <v>30848</v>
      </c>
      <c r="D137" s="3"/>
      <c r="E137" s="3"/>
      <c r="F137" s="3"/>
      <c r="G137">
        <v>0</v>
      </c>
    </row>
    <row r="138" spans="2:8" x14ac:dyDescent="0.3">
      <c r="B138" s="1" t="s">
        <v>176</v>
      </c>
      <c r="C138" s="3">
        <f>VLOOKUP(Table_1[[#This Row],[Country]],'Worldometer 1-23'!$B$3:$C$238,2,FALSE)</f>
        <v>9</v>
      </c>
      <c r="D138" s="3"/>
      <c r="E138" s="3">
        <v>2</v>
      </c>
      <c r="F138" s="3"/>
    </row>
    <row r="139" spans="2:8" x14ac:dyDescent="0.3">
      <c r="B139" s="1" t="s">
        <v>157</v>
      </c>
      <c r="C139" s="3">
        <f>VLOOKUP(Table_1[[#This Row],[Country]],'Worldometer 1-23'!$B$3:$C$238,2,FALSE)</f>
        <v>136591</v>
      </c>
      <c r="D139" s="3">
        <v>4</v>
      </c>
      <c r="E139" s="3">
        <v>1</v>
      </c>
      <c r="F139" s="3"/>
      <c r="G139">
        <v>0</v>
      </c>
      <c r="H139">
        <v>0.02</v>
      </c>
    </row>
    <row r="140" spans="2:8" x14ac:dyDescent="0.3">
      <c r="B140" s="1" t="s">
        <v>164</v>
      </c>
      <c r="C140" s="3">
        <f>VLOOKUP(Table_1[[#This Row],[Country]],'Worldometer 1-23'!$B$3:$C$238,2,FALSE)</f>
        <v>31848</v>
      </c>
      <c r="D140" s="3"/>
      <c r="E140" s="3"/>
      <c r="F140" s="3"/>
      <c r="G140">
        <v>6</v>
      </c>
    </row>
    <row r="141" spans="2:8" x14ac:dyDescent="0.3">
      <c r="B141" s="1" t="s">
        <v>193</v>
      </c>
      <c r="C141" s="3">
        <f>VLOOKUP(Table_1[[#This Row],[Country]],'Worldometer 1-23'!$B$3:$C$238,2,FALSE)</f>
        <v>268948</v>
      </c>
      <c r="D141" s="3">
        <v>1</v>
      </c>
      <c r="E141" s="3"/>
      <c r="F141" s="3"/>
      <c r="G141">
        <v>0</v>
      </c>
    </row>
    <row r="142" spans="2:8" x14ac:dyDescent="0.3">
      <c r="B142" s="1" t="s">
        <v>16</v>
      </c>
      <c r="C142" s="3">
        <f>VLOOKUP(Table_1[[#This Row],[Country]],'Worldometer 1-23'!$B$3:$C$238,2,FALSE)</f>
        <v>938628</v>
      </c>
      <c r="D142" s="3">
        <v>1083</v>
      </c>
      <c r="E142" s="3">
        <v>1339</v>
      </c>
      <c r="F142" s="3">
        <v>166</v>
      </c>
      <c r="G142">
        <v>858</v>
      </c>
      <c r="H142">
        <v>78</v>
      </c>
    </row>
    <row r="143" spans="2:8" x14ac:dyDescent="0.3">
      <c r="B143" s="1" t="s">
        <v>160</v>
      </c>
      <c r="C143" s="3">
        <f>VLOOKUP(Table_1[[#This Row],[Country]],'Worldometer 1-23'!$B$3:$C$238,2,FALSE)</f>
        <v>44</v>
      </c>
      <c r="D143" s="3">
        <v>2</v>
      </c>
      <c r="E143" s="3"/>
      <c r="F143" s="3"/>
      <c r="G143">
        <v>63</v>
      </c>
    </row>
    <row r="144" spans="2:8" x14ac:dyDescent="0.3">
      <c r="B144" s="1" t="s">
        <v>66</v>
      </c>
      <c r="C144" s="3">
        <f>VLOOKUP(Table_1[[#This Row],[Country]],'Worldometer 1-23'!$B$3:$C$238,2,FALSE)</f>
        <v>2276</v>
      </c>
      <c r="D144" s="3">
        <v>89</v>
      </c>
      <c r="E144" s="3">
        <v>1</v>
      </c>
      <c r="F144" s="3"/>
      <c r="G144">
        <v>165</v>
      </c>
      <c r="H144">
        <v>0.2</v>
      </c>
    </row>
    <row r="145" spans="2:8" x14ac:dyDescent="0.3">
      <c r="B145" s="1" t="s">
        <v>192</v>
      </c>
      <c r="C145" s="3">
        <f>VLOOKUP(Table_1[[#This Row],[Country]],'Worldometer 1-23'!$B$3:$C$238,2,FALSE)</f>
        <v>6204</v>
      </c>
      <c r="D145" s="3"/>
      <c r="E145" s="3">
        <v>1</v>
      </c>
      <c r="F145" s="3"/>
      <c r="G145">
        <v>1</v>
      </c>
      <c r="H145">
        <v>0.2</v>
      </c>
    </row>
    <row r="146" spans="2:8" x14ac:dyDescent="0.3">
      <c r="B146" s="1" t="s">
        <v>126</v>
      </c>
      <c r="C146" s="3">
        <f>VLOOKUP(Table_1[[#This Row],[Country]],'Worldometer 1-23'!$B$3:$C$238,2,FALSE)</f>
        <v>4308</v>
      </c>
      <c r="D146" s="3">
        <v>24</v>
      </c>
      <c r="E146" s="3">
        <v>5</v>
      </c>
      <c r="F146" s="3"/>
      <c r="G146">
        <v>4</v>
      </c>
      <c r="H146">
        <v>0.2</v>
      </c>
    </row>
    <row r="147" spans="2:8" x14ac:dyDescent="0.3">
      <c r="B147" s="1" t="s">
        <v>103</v>
      </c>
      <c r="C147" s="3">
        <f>VLOOKUP(Table_1[[#This Row],[Country]],'Worldometer 1-23'!$B$3:$C$238,2,FALSE)</f>
        <v>118138</v>
      </c>
      <c r="D147" s="3">
        <v>10</v>
      </c>
      <c r="E147" s="3">
        <v>2</v>
      </c>
      <c r="F147" s="3"/>
      <c r="G147">
        <v>1</v>
      </c>
      <c r="H147">
        <v>0.01</v>
      </c>
    </row>
    <row r="148" spans="2:8" x14ac:dyDescent="0.3">
      <c r="B148" s="1" t="s">
        <v>83</v>
      </c>
      <c r="C148" s="3">
        <f>VLOOKUP(Table_1[[#This Row],[Country]],'Worldometer 1-23'!$B$3:$C$238,2,FALSE)</f>
        <v>90124</v>
      </c>
      <c r="D148" s="3">
        <v>30</v>
      </c>
      <c r="E148" s="3">
        <v>11</v>
      </c>
      <c r="F148" s="3"/>
      <c r="G148">
        <v>184</v>
      </c>
      <c r="H148">
        <v>5</v>
      </c>
    </row>
    <row r="149" spans="2:8" x14ac:dyDescent="0.3">
      <c r="B149" s="1" t="s">
        <v>25</v>
      </c>
      <c r="C149" s="3">
        <f>VLOOKUP(Table_1[[#This Row],[Country]],'Worldometer 1-23'!$B$3:$C$238,2,FALSE)</f>
        <v>60565</v>
      </c>
      <c r="D149" s="3">
        <v>270</v>
      </c>
      <c r="E149" s="3">
        <v>50</v>
      </c>
      <c r="F149" s="3">
        <v>6</v>
      </c>
      <c r="G149">
        <v>949</v>
      </c>
      <c r="H149">
        <v>9</v>
      </c>
    </row>
    <row r="150" spans="2:8" x14ac:dyDescent="0.3">
      <c r="B150" s="1" t="s">
        <v>97</v>
      </c>
      <c r="C150" s="3">
        <f>VLOOKUP(Table_1[[#This Row],[Country]],'Worldometer 1-23'!$B$3:$C$238,2,FALSE)</f>
        <v>132486</v>
      </c>
      <c r="D150" s="3">
        <v>21</v>
      </c>
      <c r="E150" s="3">
        <v>1</v>
      </c>
      <c r="F150" s="3"/>
      <c r="G150">
        <v>45</v>
      </c>
      <c r="H150">
        <v>0.2</v>
      </c>
    </row>
    <row r="151" spans="2:8" x14ac:dyDescent="0.3">
      <c r="B151" s="1" t="s">
        <v>38</v>
      </c>
      <c r="C151" s="3">
        <f>VLOOKUP(Table_1[[#This Row],[Country]],'Worldometer 1-23'!$B$3:$C$238,2,FALSE)</f>
        <v>528891</v>
      </c>
      <c r="D151" s="3">
        <v>303</v>
      </c>
      <c r="E151" s="3">
        <v>34</v>
      </c>
      <c r="F151" s="3">
        <v>7</v>
      </c>
      <c r="G151">
        <v>11</v>
      </c>
      <c r="H151">
        <v>0.2</v>
      </c>
    </row>
    <row r="152" spans="2:8" x14ac:dyDescent="0.3">
      <c r="B152" s="1" t="s">
        <v>112</v>
      </c>
      <c r="C152" s="3">
        <f>VLOOKUP(Table_1[[#This Row],[Country]],'Worldometer 1-23'!$B$3:$C$238,2,FALSE)</f>
        <v>154557</v>
      </c>
      <c r="D152" s="3">
        <v>27</v>
      </c>
      <c r="E152" s="3">
        <v>1</v>
      </c>
      <c r="F152" s="3"/>
      <c r="G152">
        <v>32</v>
      </c>
      <c r="H152">
        <v>0.2</v>
      </c>
    </row>
    <row r="153" spans="2:8" x14ac:dyDescent="0.3">
      <c r="B153" s="1" t="s">
        <v>47</v>
      </c>
      <c r="C153" s="3">
        <f>VLOOKUP(Table_1[[#This Row],[Country]],'Worldometer 1-23'!$B$3:$C$238,2,FALSE)</f>
        <v>307793</v>
      </c>
      <c r="D153" s="3">
        <v>158</v>
      </c>
      <c r="E153" s="3">
        <v>37</v>
      </c>
      <c r="F153" s="3">
        <v>5</v>
      </c>
      <c r="G153">
        <v>342</v>
      </c>
      <c r="H153">
        <v>9</v>
      </c>
    </row>
    <row r="154" spans="2:8" x14ac:dyDescent="0.3">
      <c r="B154" s="1" t="s">
        <v>208</v>
      </c>
      <c r="C154" s="3">
        <f>VLOOKUP(Table_1[[#This Row],[Country]],'Worldometer 1-23'!$B$3:$C$238,2,FALSE)</f>
        <v>835</v>
      </c>
      <c r="D154" s="3"/>
      <c r="E154" s="3"/>
      <c r="F154" s="3"/>
      <c r="G154">
        <v>0</v>
      </c>
    </row>
    <row r="155" spans="2:8" x14ac:dyDescent="0.3">
      <c r="B155" s="1" t="s">
        <v>128</v>
      </c>
      <c r="C155" s="3">
        <f>VLOOKUP(Table_1[[#This Row],[Country]],'Worldometer 1-23'!$B$3:$C$238,2,FALSE)</f>
        <v>126370</v>
      </c>
      <c r="D155" s="3">
        <v>8</v>
      </c>
      <c r="E155" s="3">
        <v>3</v>
      </c>
      <c r="F155" s="3"/>
      <c r="G155">
        <v>11</v>
      </c>
      <c r="H155">
        <v>0.4</v>
      </c>
    </row>
    <row r="156" spans="2:8" x14ac:dyDescent="0.3">
      <c r="B156" s="1" t="s">
        <v>46</v>
      </c>
      <c r="C156" s="3">
        <f>VLOOKUP(Table_1[[#This Row],[Country]],'Worldometer 1-23'!$B$3:$C$238,2,FALSE)</f>
        <v>1088096</v>
      </c>
      <c r="D156" s="3">
        <v>91</v>
      </c>
      <c r="E156" s="3">
        <v>55</v>
      </c>
      <c r="F156" s="3">
        <v>17</v>
      </c>
      <c r="G156">
        <v>43</v>
      </c>
      <c r="H156">
        <v>2</v>
      </c>
    </row>
    <row r="157" spans="2:8" x14ac:dyDescent="0.3">
      <c r="B157" s="1" t="s">
        <v>37</v>
      </c>
      <c r="C157" s="3">
        <f>VLOOKUP(Table_1[[#This Row],[Country]],'Worldometer 1-23'!$B$3:$C$238,2,FALSE)</f>
        <v>509882</v>
      </c>
      <c r="D157" s="3">
        <v>322</v>
      </c>
      <c r="E157" s="3">
        <v>107</v>
      </c>
      <c r="F157" s="3">
        <v>11</v>
      </c>
      <c r="G157">
        <v>24</v>
      </c>
      <c r="H157">
        <v>1</v>
      </c>
    </row>
    <row r="158" spans="2:8" x14ac:dyDescent="0.3">
      <c r="B158" s="1" t="s">
        <v>33</v>
      </c>
      <c r="C158" s="3">
        <f>VLOOKUP(Table_1[[#This Row],[Country]],'Worldometer 1-23'!$B$3:$C$238,2,FALSE)</f>
        <v>1464557</v>
      </c>
      <c r="D158" s="3">
        <v>392</v>
      </c>
      <c r="E158" s="3">
        <v>57</v>
      </c>
      <c r="F158" s="3">
        <v>14</v>
      </c>
      <c r="G158">
        <v>78</v>
      </c>
      <c r="H158">
        <v>2</v>
      </c>
    </row>
    <row r="159" spans="2:8" x14ac:dyDescent="0.3">
      <c r="B159" s="1" t="s">
        <v>20</v>
      </c>
      <c r="C159" s="3">
        <f>VLOOKUP(Table_1[[#This Row],[Country]],'Worldometer 1-23'!$B$3:$C$238,2,FALSE)</f>
        <v>609136</v>
      </c>
      <c r="D159" s="3">
        <v>783</v>
      </c>
      <c r="E159" s="3">
        <v>209</v>
      </c>
      <c r="F159" s="3">
        <v>22</v>
      </c>
      <c r="G159">
        <v>886</v>
      </c>
      <c r="H159">
        <v>20</v>
      </c>
    </row>
    <row r="160" spans="2:8" x14ac:dyDescent="0.3">
      <c r="B160" s="1" t="s">
        <v>58</v>
      </c>
      <c r="C160" s="3">
        <f>VLOOKUP(Table_1[[#This Row],[Country]],'Worldometer 1-23'!$B$3:$C$238,2,FALSE)</f>
        <v>148521</v>
      </c>
      <c r="D160" s="3">
        <v>114</v>
      </c>
      <c r="E160" s="3">
        <v>3</v>
      </c>
      <c r="F160" s="3">
        <v>1</v>
      </c>
      <c r="G160">
        <v>329</v>
      </c>
      <c r="H160">
        <v>1</v>
      </c>
    </row>
    <row r="161" spans="2:8" x14ac:dyDescent="0.3">
      <c r="B161" s="1" t="s">
        <v>89</v>
      </c>
      <c r="C161" s="3">
        <f>VLOOKUP(Table_1[[#This Row],[Country]],'Worldometer 1-23'!$B$3:$C$238,2,FALSE)</f>
        <v>9701</v>
      </c>
      <c r="D161" s="3">
        <v>27</v>
      </c>
      <c r="E161" s="3"/>
      <c r="F161" s="3"/>
      <c r="G161">
        <v>344</v>
      </c>
    </row>
    <row r="162" spans="2:8" x14ac:dyDescent="0.3">
      <c r="B162" s="1" t="s">
        <v>34</v>
      </c>
      <c r="C162" s="3">
        <f>VLOOKUP(Table_1[[#This Row],[Country]],'Worldometer 1-23'!$B$3:$C$238,2,FALSE)</f>
        <v>706475</v>
      </c>
      <c r="D162" s="3">
        <v>278</v>
      </c>
      <c r="E162" s="3">
        <v>115</v>
      </c>
      <c r="F162" s="3">
        <v>23</v>
      </c>
      <c r="G162">
        <v>142</v>
      </c>
      <c r="H162">
        <v>6</v>
      </c>
    </row>
    <row r="163" spans="2:8" x14ac:dyDescent="0.3">
      <c r="B163" s="1" t="s">
        <v>31</v>
      </c>
      <c r="C163" s="3">
        <f>VLOOKUP(Table_1[[#This Row],[Country]],'Worldometer 1-23'!$B$3:$C$238,2,FALSE)</f>
        <v>3677352</v>
      </c>
      <c r="D163" s="3">
        <v>771</v>
      </c>
      <c r="E163" s="3">
        <v>30</v>
      </c>
      <c r="F163" s="3">
        <v>6</v>
      </c>
      <c r="G163">
        <v>24</v>
      </c>
      <c r="H163">
        <v>0.2</v>
      </c>
    </row>
    <row r="164" spans="2:8" x14ac:dyDescent="0.3">
      <c r="B164" s="1" t="s">
        <v>123</v>
      </c>
      <c r="C164" s="3">
        <f>VLOOKUP(Table_1[[#This Row],[Country]],'Worldometer 1-23'!$B$3:$C$238,2,FALSE)</f>
        <v>12443</v>
      </c>
      <c r="D164" s="3">
        <v>2</v>
      </c>
      <c r="E164" s="3"/>
      <c r="F164" s="3"/>
      <c r="G164">
        <v>6</v>
      </c>
    </row>
    <row r="165" spans="2:8" x14ac:dyDescent="0.3">
      <c r="B165" s="1" t="s">
        <v>18</v>
      </c>
      <c r="C165" s="3">
        <f>VLOOKUP(Table_1[[#This Row],[Country]],'Worldometer 1-23'!$B$3:$C$238,2,FALSE)</f>
        <v>74262</v>
      </c>
      <c r="D165" s="3">
        <v>89</v>
      </c>
      <c r="E165" s="3">
        <v>169</v>
      </c>
      <c r="F165" s="3">
        <v>4</v>
      </c>
      <c r="G165">
        <v>195</v>
      </c>
      <c r="H165">
        <v>3</v>
      </c>
    </row>
    <row r="166" spans="2:8" x14ac:dyDescent="0.3">
      <c r="B166" s="1" t="s">
        <v>182</v>
      </c>
      <c r="C166" s="3">
        <f>VLOOKUP(Table_1[[#This Row],[Country]],'Worldometer 1-23'!$B$3:$C$238,2,FALSE)</f>
        <v>35</v>
      </c>
      <c r="D166" s="3">
        <v>1</v>
      </c>
      <c r="E166" s="3"/>
      <c r="F166" s="3"/>
      <c r="G166">
        <v>169</v>
      </c>
    </row>
    <row r="167" spans="2:8" x14ac:dyDescent="0.3">
      <c r="B167" s="1" t="s">
        <v>166</v>
      </c>
      <c r="C167" s="3">
        <f>VLOOKUP(Table_1[[#This Row],[Country]],'Worldometer 1-23'!$B$3:$C$238,2,FALSE)</f>
        <v>755</v>
      </c>
      <c r="D167" s="3"/>
      <c r="E167" s="3"/>
      <c r="F167" s="3"/>
      <c r="G167">
        <v>71</v>
      </c>
    </row>
    <row r="168" spans="2:8" x14ac:dyDescent="0.3">
      <c r="B168" s="1" t="s">
        <v>151</v>
      </c>
      <c r="C168" s="3">
        <f>VLOOKUP(Table_1[[#This Row],[Country]],'Worldometer 1-23'!$B$3:$C$238,2,FALSE)</f>
        <v>1146</v>
      </c>
      <c r="D168" s="3"/>
      <c r="E168" s="3">
        <v>1</v>
      </c>
      <c r="F168" s="3"/>
      <c r="G168">
        <v>569</v>
      </c>
      <c r="H168">
        <v>26</v>
      </c>
    </row>
    <row r="169" spans="2:8" x14ac:dyDescent="0.3">
      <c r="B169" s="1" t="s">
        <v>93</v>
      </c>
      <c r="C169" s="3">
        <f>VLOOKUP(Table_1[[#This Row],[Country]],'Worldometer 1-23'!$B$3:$C$238,2,FALSE)</f>
        <v>2861</v>
      </c>
      <c r="D169" s="3">
        <v>9</v>
      </c>
      <c r="E169" s="3">
        <v>30</v>
      </c>
      <c r="F169" s="3">
        <v>2</v>
      </c>
      <c r="G169">
        <v>7221</v>
      </c>
      <c r="H169">
        <v>884</v>
      </c>
    </row>
    <row r="170" spans="2:8" x14ac:dyDescent="0.3">
      <c r="B170" s="1" t="s">
        <v>41</v>
      </c>
      <c r="C170" s="3">
        <f>VLOOKUP(Table_1[[#This Row],[Country]],'Worldometer 1-23'!$B$3:$C$238,2,FALSE)</f>
        <v>365988</v>
      </c>
      <c r="D170" s="3">
        <v>165</v>
      </c>
      <c r="E170" s="3">
        <v>21</v>
      </c>
      <c r="F170" s="3">
        <v>5</v>
      </c>
      <c r="G170">
        <v>54</v>
      </c>
      <c r="H170">
        <v>0.6</v>
      </c>
    </row>
    <row r="171" spans="2:8" x14ac:dyDescent="0.3">
      <c r="B171" s="1" t="s">
        <v>100</v>
      </c>
      <c r="C171" s="3">
        <f>VLOOKUP(Table_1[[#This Row],[Country]],'Worldometer 1-23'!$B$3:$C$238,2,FALSE)</f>
        <v>24209</v>
      </c>
      <c r="D171" s="3">
        <v>5</v>
      </c>
      <c r="E171" s="3">
        <v>1</v>
      </c>
      <c r="F171" s="3"/>
      <c r="G171">
        <v>12</v>
      </c>
      <c r="H171">
        <v>0.06</v>
      </c>
    </row>
    <row r="172" spans="2:8" x14ac:dyDescent="0.3">
      <c r="B172" s="1" t="s">
        <v>53</v>
      </c>
      <c r="C172" s="3">
        <f>VLOOKUP(Table_1[[#This Row],[Country]],'Worldometer 1-23'!$B$3:$C$238,2,FALSE)</f>
        <v>380802</v>
      </c>
      <c r="D172" s="3">
        <v>111</v>
      </c>
      <c r="E172" s="3">
        <v>31</v>
      </c>
      <c r="F172" s="3">
        <v>3</v>
      </c>
      <c r="G172">
        <v>134</v>
      </c>
      <c r="H172">
        <v>4</v>
      </c>
    </row>
    <row r="173" spans="2:8" x14ac:dyDescent="0.3">
      <c r="B173" s="1" t="s">
        <v>174</v>
      </c>
      <c r="C173" s="3">
        <f>VLOOKUP(Table_1[[#This Row],[Country]],'Worldometer 1-23'!$B$3:$C$238,2,FALSE)</f>
        <v>972</v>
      </c>
      <c r="D173" s="3"/>
      <c r="E173" s="3"/>
      <c r="F173" s="3"/>
      <c r="G173">
        <v>102</v>
      </c>
    </row>
    <row r="174" spans="2:8" x14ac:dyDescent="0.3">
      <c r="B174" s="1" t="s">
        <v>207</v>
      </c>
      <c r="C174" s="3">
        <f>VLOOKUP(Table_1[[#This Row],[Country]],'Worldometer 1-23'!$B$3:$C$238,2,FALSE)</f>
        <v>3093</v>
      </c>
      <c r="D174" s="3"/>
      <c r="E174" s="3"/>
      <c r="F174" s="3"/>
      <c r="G174">
        <v>0</v>
      </c>
    </row>
    <row r="175" spans="2:8" x14ac:dyDescent="0.3">
      <c r="B175" s="1" t="s">
        <v>54</v>
      </c>
      <c r="C175" s="3">
        <f>VLOOKUP(Table_1[[#This Row],[Country]],'Worldometer 1-23'!$B$3:$C$238,2,FALSE)</f>
        <v>59250</v>
      </c>
      <c r="D175" s="3">
        <v>49</v>
      </c>
      <c r="E175" s="3">
        <v>4</v>
      </c>
      <c r="F175" s="3">
        <v>1</v>
      </c>
      <c r="G175">
        <v>179</v>
      </c>
      <c r="H175">
        <v>0.7</v>
      </c>
    </row>
    <row r="176" spans="2:8" x14ac:dyDescent="0.3">
      <c r="B176" s="1" t="s">
        <v>158</v>
      </c>
      <c r="C176" s="3">
        <f>VLOOKUP(Table_1[[#This Row],[Country]],'Worldometer 1-23'!$B$3:$C$238,2,FALSE)</f>
        <v>1724</v>
      </c>
      <c r="D176" s="3">
        <v>2</v>
      </c>
      <c r="E176" s="3">
        <v>1</v>
      </c>
      <c r="F176" s="3"/>
      <c r="G176">
        <v>420</v>
      </c>
      <c r="H176">
        <v>23</v>
      </c>
    </row>
    <row r="177" spans="2:8" x14ac:dyDescent="0.3">
      <c r="B177" s="1" t="s">
        <v>78</v>
      </c>
      <c r="C177" s="3">
        <f>VLOOKUP(Table_1[[#This Row],[Country]],'Worldometer 1-23'!$B$3:$C$238,2,FALSE)</f>
        <v>233027</v>
      </c>
      <c r="D177" s="3">
        <v>26</v>
      </c>
      <c r="E177" s="3">
        <v>1</v>
      </c>
      <c r="F177" s="3"/>
      <c r="G177">
        <v>78</v>
      </c>
      <c r="H177">
        <v>0.2</v>
      </c>
    </row>
    <row r="178" spans="2:8" x14ac:dyDescent="0.3">
      <c r="B178" s="1" t="s">
        <v>57</v>
      </c>
      <c r="C178" s="3">
        <f>VLOOKUP(Table_1[[#This Row],[Country]],'Worldometer 1-23'!$B$3:$C$238,2,FALSE)</f>
        <v>155752</v>
      </c>
      <c r="D178" s="3">
        <v>56</v>
      </c>
      <c r="E178" s="3">
        <v>17</v>
      </c>
      <c r="F178" s="3">
        <v>2</v>
      </c>
      <c r="G178">
        <v>431</v>
      </c>
      <c r="H178">
        <v>8</v>
      </c>
    </row>
    <row r="179" spans="2:8" x14ac:dyDescent="0.3">
      <c r="B179" s="1" t="s">
        <v>196</v>
      </c>
      <c r="C179" s="3">
        <f>VLOOKUP(Table_1[[#This Row],[Country]],'Worldometer 1-23'!$B$3:$C$238,2,FALSE)</f>
        <v>4744</v>
      </c>
      <c r="D179" s="3"/>
      <c r="E179" s="3"/>
      <c r="F179" s="3"/>
      <c r="G179">
        <v>0</v>
      </c>
    </row>
    <row r="180" spans="2:8" x14ac:dyDescent="0.3">
      <c r="B180" s="1" t="s">
        <v>45</v>
      </c>
      <c r="C180" s="3">
        <f>VLOOKUP(Table_1[[#This Row],[Country]],'Worldometer 1-23'!$B$3:$C$238,2,FALSE)</f>
        <v>1392568</v>
      </c>
      <c r="D180" s="3">
        <v>82</v>
      </c>
      <c r="E180" s="3">
        <v>5</v>
      </c>
      <c r="F180" s="3"/>
      <c r="G180">
        <v>25</v>
      </c>
      <c r="H180">
        <v>0.08</v>
      </c>
    </row>
    <row r="181" spans="2:8" x14ac:dyDescent="0.3">
      <c r="B181" s="1" t="s">
        <v>7</v>
      </c>
      <c r="C181" s="3">
        <f>VLOOKUP(Table_1[[#This Row],[Country]],'Worldometer 1-23'!$B$3:$C$238,2,FALSE)</f>
        <v>2603472</v>
      </c>
      <c r="D181" s="3">
        <v>7947</v>
      </c>
      <c r="E181" s="3">
        <v>10348</v>
      </c>
      <c r="F181" s="3">
        <v>961</v>
      </c>
      <c r="G181">
        <v>2397</v>
      </c>
      <c r="H181">
        <v>221</v>
      </c>
    </row>
    <row r="182" spans="2:8" x14ac:dyDescent="0.3">
      <c r="B182" s="1" t="s">
        <v>109</v>
      </c>
      <c r="C182" s="3">
        <f>VLOOKUP(Table_1[[#This Row],[Country]],'Worldometer 1-23'!$B$3:$C$238,2,FALSE)</f>
        <v>56863</v>
      </c>
      <c r="D182" s="3">
        <v>5</v>
      </c>
      <c r="E182" s="3">
        <v>4</v>
      </c>
      <c r="F182" s="3">
        <v>1</v>
      </c>
      <c r="G182">
        <v>7</v>
      </c>
      <c r="H182">
        <v>0.2</v>
      </c>
    </row>
    <row r="183" spans="2:8" x14ac:dyDescent="0.3">
      <c r="B183" s="1" t="s">
        <v>190</v>
      </c>
      <c r="C183" s="3">
        <f>VLOOKUP(Table_1[[#This Row],[Country]],'Worldometer 1-23'!$B$3:$C$238,2,FALSE)</f>
        <v>300</v>
      </c>
      <c r="D183" s="3"/>
      <c r="E183" s="3"/>
      <c r="F183" s="3"/>
      <c r="G183">
        <v>607</v>
      </c>
    </row>
    <row r="184" spans="2:8" x14ac:dyDescent="0.3">
      <c r="B184" s="1" t="s">
        <v>206</v>
      </c>
      <c r="C184" s="3">
        <f>VLOOKUP(Table_1[[#This Row],[Country]],'Worldometer 1-23'!$B$3:$C$238,2,FALSE)</f>
        <v>690</v>
      </c>
      <c r="D184" s="3"/>
      <c r="E184" s="3"/>
      <c r="F184" s="3"/>
      <c r="G184">
        <v>18</v>
      </c>
    </row>
    <row r="185" spans="2:8" x14ac:dyDescent="0.3">
      <c r="B185" s="1" t="s">
        <v>183</v>
      </c>
      <c r="C185" s="3">
        <f>VLOOKUP(Table_1[[#This Row],[Country]],'Worldometer 1-23'!$B$3:$C$238,2,FALSE)</f>
        <v>26279</v>
      </c>
      <c r="D185" s="3">
        <v>1</v>
      </c>
      <c r="E185" s="3">
        <v>2</v>
      </c>
      <c r="F185" s="3"/>
      <c r="G185">
        <v>0</v>
      </c>
      <c r="H185">
        <v>0.05</v>
      </c>
    </row>
    <row r="186" spans="2:8" x14ac:dyDescent="0.3">
      <c r="B186" s="1" t="s">
        <v>175</v>
      </c>
      <c r="C186" s="3">
        <f>VLOOKUP(Table_1[[#This Row],[Country]],'Worldometer 1-23'!$B$3:$C$238,2,FALSE)</f>
        <v>7945</v>
      </c>
      <c r="D186" s="3"/>
      <c r="E186" s="3"/>
      <c r="F186" s="3"/>
      <c r="G186">
        <v>17</v>
      </c>
    </row>
    <row r="187" spans="2:8" x14ac:dyDescent="0.3">
      <c r="B187" s="1" t="s">
        <v>24</v>
      </c>
      <c r="C187" s="3">
        <f>VLOOKUP(Table_1[[#This Row],[Country]],'Worldometer 1-23'!$B$3:$C$238,2,FALSE)</f>
        <v>547166</v>
      </c>
      <c r="D187" s="3">
        <v>621</v>
      </c>
      <c r="E187" s="3">
        <v>308</v>
      </c>
      <c r="F187" s="3">
        <v>69</v>
      </c>
      <c r="G187">
        <v>551</v>
      </c>
      <c r="H187">
        <v>30</v>
      </c>
    </row>
    <row r="188" spans="2:8" x14ac:dyDescent="0.3">
      <c r="B188" s="1" t="s">
        <v>13</v>
      </c>
      <c r="C188" s="3">
        <f>VLOOKUP(Table_1[[#This Row],[Country]],'Worldometer 1-23'!$B$3:$C$238,2,FALSE)</f>
        <v>509279</v>
      </c>
      <c r="D188" s="3">
        <v>1059</v>
      </c>
      <c r="E188" s="3">
        <v>536</v>
      </c>
      <c r="F188" s="3">
        <v>48</v>
      </c>
      <c r="G188">
        <v>2175</v>
      </c>
      <c r="H188">
        <v>62</v>
      </c>
    </row>
    <row r="189" spans="2:8" x14ac:dyDescent="0.3">
      <c r="B189" s="1" t="s">
        <v>169</v>
      </c>
      <c r="C189" s="3">
        <f>VLOOKUP(Table_1[[#This Row],[Country]],'Worldometer 1-23'!$B$3:$C$238,2,FALSE)</f>
        <v>13479</v>
      </c>
      <c r="D189" s="3">
        <v>6</v>
      </c>
      <c r="E189" s="3">
        <v>2</v>
      </c>
      <c r="F189" s="3"/>
      <c r="G189">
        <v>1</v>
      </c>
      <c r="H189">
        <v>0.1</v>
      </c>
    </row>
    <row r="190" spans="2:8" x14ac:dyDescent="0.3">
      <c r="B190" s="1" t="s">
        <v>85</v>
      </c>
      <c r="C190" s="3">
        <f>VLOOKUP(Table_1[[#This Row],[Country]],'Worldometer 1-23'!$B$3:$C$238,2,FALSE)</f>
        <v>881</v>
      </c>
      <c r="D190" s="3">
        <v>10</v>
      </c>
      <c r="E190" s="3">
        <v>5</v>
      </c>
      <c r="F190" s="3"/>
      <c r="G190">
        <v>14</v>
      </c>
      <c r="H190">
        <v>0.2</v>
      </c>
    </row>
    <row r="191" spans="2:8" x14ac:dyDescent="0.3">
      <c r="B191" s="1" t="s">
        <v>153</v>
      </c>
      <c r="C191" s="3">
        <f>VLOOKUP(Table_1[[#This Row],[Country]],'Worldometer 1-23'!$B$3:$C$238,2,FALSE)</f>
        <v>509</v>
      </c>
      <c r="D191" s="3"/>
      <c r="E191" s="3">
        <v>1</v>
      </c>
      <c r="F191" s="3"/>
      <c r="G191">
        <v>0</v>
      </c>
      <c r="H191">
        <v>0.02</v>
      </c>
    </row>
    <row r="192" spans="2:8" x14ac:dyDescent="0.3">
      <c r="B192" s="1" t="s">
        <v>40</v>
      </c>
      <c r="C192" s="3">
        <f>VLOOKUP(Table_1[[#This Row],[Country]],'Worldometer 1-23'!$B$3:$C$238,2,FALSE)</f>
        <v>13104</v>
      </c>
      <c r="D192" s="3">
        <v>104</v>
      </c>
      <c r="E192" s="3">
        <v>15</v>
      </c>
      <c r="F192" s="3">
        <v>3</v>
      </c>
      <c r="G192">
        <v>27</v>
      </c>
      <c r="H192">
        <v>0.2</v>
      </c>
    </row>
    <row r="193" spans="2:8" x14ac:dyDescent="0.3">
      <c r="B193" s="1" t="s">
        <v>209</v>
      </c>
      <c r="C193" s="3">
        <f>VLOOKUP(Table_1[[#This Row],[Country]],'Worldometer 1-23'!$B$3:$C$238,2,FALSE)</f>
        <v>53</v>
      </c>
      <c r="D193" s="3"/>
      <c r="E193" s="3"/>
      <c r="F193" s="3"/>
      <c r="G193">
        <v>1</v>
      </c>
    </row>
    <row r="194" spans="2:8" x14ac:dyDescent="0.3">
      <c r="B194" s="1" t="s">
        <v>141</v>
      </c>
      <c r="C194" s="3">
        <f>VLOOKUP(Table_1[[#This Row],[Country]],'Worldometer 1-23'!$B$3:$C$238,2,FALSE)</f>
        <v>4545</v>
      </c>
      <c r="D194" s="3">
        <v>3</v>
      </c>
      <c r="E194" s="3">
        <v>2</v>
      </c>
      <c r="F194" s="3"/>
      <c r="G194">
        <v>5</v>
      </c>
      <c r="H194">
        <v>0.2</v>
      </c>
    </row>
    <row r="195" spans="2:8" x14ac:dyDescent="0.3">
      <c r="B195" s="1" t="s">
        <v>210</v>
      </c>
      <c r="C195" s="3">
        <f>VLOOKUP(Table_1[[#This Row],[Country]],'Worldometer 1-23'!$B$3:$C$238,2,FALSE)</f>
        <v>22429893</v>
      </c>
      <c r="D195" s="3">
        <v>79747</v>
      </c>
      <c r="E195" s="3">
        <v>53166</v>
      </c>
      <c r="F195" s="3">
        <v>5974</v>
      </c>
      <c r="G195">
        <v>130</v>
      </c>
      <c r="H195">
        <v>6.8</v>
      </c>
    </row>
    <row r="196" spans="2:8" x14ac:dyDescent="0.3">
      <c r="B196" s="1" t="s">
        <v>122</v>
      </c>
      <c r="C196" s="3">
        <f>VLOOKUP(Table_1[[#This Row],[Country]],'Worldometer 1-23'!$B$3:$C$238,2,FALSE)</f>
        <v>7456</v>
      </c>
      <c r="D196" s="3">
        <v>4</v>
      </c>
      <c r="E196" s="3">
        <v>5</v>
      </c>
      <c r="F196" s="3"/>
      <c r="G196">
        <v>67</v>
      </c>
      <c r="H196">
        <v>4</v>
      </c>
    </row>
    <row r="197" spans="2:8" x14ac:dyDescent="0.3">
      <c r="B197" s="1" t="s">
        <v>75</v>
      </c>
      <c r="C197" s="3">
        <f>VLOOKUP(Table_1[[#This Row],[Country]],'Worldometer 1-23'!$B$3:$C$238,2,FALSE)</f>
        <v>193273</v>
      </c>
      <c r="D197" s="3">
        <v>32</v>
      </c>
      <c r="E197" s="3">
        <v>14</v>
      </c>
      <c r="F197" s="3">
        <v>2</v>
      </c>
      <c r="G197">
        <v>38</v>
      </c>
      <c r="H197">
        <v>1</v>
      </c>
    </row>
    <row r="198" spans="2:8" x14ac:dyDescent="0.3">
      <c r="B198" s="1" t="s">
        <v>14</v>
      </c>
      <c r="C198" s="3">
        <f>VLOOKUP(Table_1[[#This Row],[Country]],'Worldometer 1-23'!$B$3:$C$238,2,FALSE)</f>
        <v>2418472</v>
      </c>
      <c r="D198" s="3">
        <v>2456</v>
      </c>
      <c r="E198" s="3">
        <v>356</v>
      </c>
      <c r="F198" s="3">
        <v>79</v>
      </c>
      <c r="G198">
        <v>215</v>
      </c>
      <c r="H198">
        <v>4</v>
      </c>
    </row>
    <row r="199" spans="2:8" x14ac:dyDescent="0.3">
      <c r="B199" s="1" t="s">
        <v>191</v>
      </c>
      <c r="C199" s="3">
        <f>VLOOKUP(Table_1[[#This Row],[Country]],'Worldometer 1-23'!$B$3:$C$238,2,FALSE)</f>
        <v>1192</v>
      </c>
      <c r="D199" s="3"/>
      <c r="E199" s="3"/>
      <c r="F199" s="3"/>
      <c r="G199">
        <v>129</v>
      </c>
    </row>
    <row r="200" spans="2:8" x14ac:dyDescent="0.3">
      <c r="B200" s="1" t="s">
        <v>59</v>
      </c>
      <c r="C200" s="3">
        <f>VLOOKUP(Table_1[[#This Row],[Country]],'Worldometer 1-23'!$B$3:$C$238,2,FALSE)</f>
        <v>270810</v>
      </c>
      <c r="D200" s="3">
        <v>210</v>
      </c>
      <c r="E200" s="3">
        <v>8</v>
      </c>
      <c r="F200" s="3"/>
      <c r="G200">
        <v>104</v>
      </c>
      <c r="H200">
        <v>0.8</v>
      </c>
    </row>
    <row r="201" spans="2:8" x14ac:dyDescent="0.3">
      <c r="B201" s="1" t="s">
        <v>137</v>
      </c>
      <c r="C201" s="3">
        <f>VLOOKUP(Table_1[[#This Row],[Country]],'Worldometer 1-23'!$B$3:$C$238,2,FALSE)</f>
        <v>38935</v>
      </c>
      <c r="D201" s="3">
        <v>1</v>
      </c>
      <c r="E201" s="3"/>
      <c r="F201" s="3"/>
      <c r="G201">
        <v>1</v>
      </c>
    </row>
    <row r="202" spans="2:8" x14ac:dyDescent="0.3">
      <c r="B202" s="1" t="s">
        <v>12</v>
      </c>
      <c r="C202" s="3">
        <f>VLOOKUP(Table_1[[#This Row],[Country]],'Worldometer 1-23'!$B$3:$C$238,2,FALSE)</f>
        <v>3583907</v>
      </c>
      <c r="D202" s="3">
        <v>4244</v>
      </c>
      <c r="E202" s="3">
        <v>2921</v>
      </c>
      <c r="F202" s="3">
        <v>569</v>
      </c>
      <c r="G202">
        <v>497</v>
      </c>
      <c r="H202">
        <v>43</v>
      </c>
    </row>
    <row r="203" spans="2:8" x14ac:dyDescent="0.3">
      <c r="B203" s="1" t="s">
        <v>60</v>
      </c>
      <c r="C203" s="3">
        <f>VLOOKUP(Table_1[[#This Row],[Country]],'Worldometer 1-23'!$B$3:$C$238,2,FALSE)</f>
        <v>1182969</v>
      </c>
      <c r="D203" s="3">
        <v>103</v>
      </c>
      <c r="E203" s="3">
        <v>22</v>
      </c>
      <c r="F203" s="3">
        <v>2</v>
      </c>
      <c r="G203">
        <v>21</v>
      </c>
      <c r="H203">
        <v>0.5</v>
      </c>
    </row>
    <row r="204" spans="2:8" x14ac:dyDescent="0.3">
      <c r="B204" s="1" t="s">
        <v>84</v>
      </c>
      <c r="C204" s="3">
        <f>VLOOKUP(Table_1[[#This Row],[Country]],'Worldometer 1-23'!$B$3:$C$238,2,FALSE)</f>
        <v>36170</v>
      </c>
      <c r="D204" s="3"/>
      <c r="E204" s="3">
        <v>4</v>
      </c>
      <c r="F204" s="3">
        <v>2</v>
      </c>
      <c r="G204">
        <v>101</v>
      </c>
      <c r="H204">
        <v>1</v>
      </c>
    </row>
    <row r="205" spans="2:8" x14ac:dyDescent="0.3">
      <c r="B205" s="1" t="s">
        <v>5</v>
      </c>
      <c r="C205" s="3">
        <f>VLOOKUP(Table_1[[#This Row],[Country]],'Worldometer 1-23'!$B$3:$C$238,2,FALSE)</f>
        <v>25392311</v>
      </c>
      <c r="D205" s="3">
        <v>29874</v>
      </c>
      <c r="E205" s="3">
        <v>6070</v>
      </c>
      <c r="F205" s="3">
        <v>968</v>
      </c>
      <c r="G205">
        <v>740</v>
      </c>
      <c r="H205">
        <v>18</v>
      </c>
    </row>
    <row r="206" spans="2:8" x14ac:dyDescent="0.3">
      <c r="B206" s="1" t="s">
        <v>102</v>
      </c>
      <c r="C206" s="3">
        <f>VLOOKUP(Table_1[[#This Row],[Country]],'Worldometer 1-23'!$B$3:$C$238,2,FALSE)</f>
        <v>78272</v>
      </c>
      <c r="D206" s="3">
        <v>24</v>
      </c>
      <c r="E206" s="3">
        <v>2</v>
      </c>
      <c r="F206" s="3"/>
      <c r="G206">
        <v>6</v>
      </c>
      <c r="H206">
        <v>0.06</v>
      </c>
    </row>
    <row r="207" spans="2:8" x14ac:dyDescent="0.3">
      <c r="B207" s="1" t="s">
        <v>188</v>
      </c>
      <c r="C207" s="3">
        <f>VLOOKUP(Table_1[[#This Row],[Country]],'Worldometer 1-23'!$B$3:$C$238,2,FALSE)</f>
        <v>27</v>
      </c>
      <c r="D207" s="3">
        <v>1</v>
      </c>
      <c r="E207" s="3"/>
      <c r="F207" s="3"/>
      <c r="G207">
        <v>8739</v>
      </c>
    </row>
    <row r="208" spans="2:8" x14ac:dyDescent="0.3">
      <c r="B208" s="1" t="s">
        <v>110</v>
      </c>
      <c r="C208" s="3">
        <f>VLOOKUP(Table_1[[#This Row],[Country]],'Worldometer 1-23'!$B$3:$C$238,2,FALSE)</f>
        <v>122795</v>
      </c>
      <c r="D208" s="3">
        <v>2</v>
      </c>
      <c r="E208" s="3">
        <v>5</v>
      </c>
      <c r="F208" s="3">
        <v>2</v>
      </c>
      <c r="G208">
        <v>5</v>
      </c>
      <c r="H208">
        <v>0.2</v>
      </c>
    </row>
    <row r="209" spans="2:8" x14ac:dyDescent="0.3">
      <c r="B209" s="1" t="s">
        <v>95</v>
      </c>
      <c r="C209" s="3">
        <f>VLOOKUP(Table_1[[#This Row],[Country]],'Worldometer 1-23'!$B$3:$C$238,2,FALSE)</f>
        <v>1548</v>
      </c>
      <c r="D209" s="3">
        <v>15</v>
      </c>
      <c r="E209" s="3"/>
      <c r="F209" s="3"/>
      <c r="G209">
        <v>2</v>
      </c>
    </row>
    <row r="210" spans="2:8" x14ac:dyDescent="0.3">
      <c r="B210" s="1" t="s">
        <v>4</v>
      </c>
      <c r="C210" s="3">
        <f>VLOOKUP(Table_1[[#This Row],[Country]],'Worldometer 1-23'!$B$3:$C$238,2,FALSE)</f>
        <v>98721715</v>
      </c>
      <c r="D210" s="3">
        <v>79747</v>
      </c>
      <c r="E210" s="3">
        <v>53166</v>
      </c>
      <c r="F210" s="3">
        <v>5974</v>
      </c>
      <c r="G210">
        <v>130</v>
      </c>
      <c r="H210">
        <v>6.8</v>
      </c>
    </row>
    <row r="211" spans="2:8" x14ac:dyDescent="0.3">
      <c r="B211" s="1" t="s">
        <v>142</v>
      </c>
      <c r="C211" s="3">
        <f>VLOOKUP(Table_1[[#This Row],[Country]],'Worldometer 1-23'!$B$3:$C$238,2,FALSE)</f>
        <v>43333</v>
      </c>
      <c r="D211" s="3">
        <v>3</v>
      </c>
      <c r="E211" s="3">
        <v>1</v>
      </c>
      <c r="F211" s="3">
        <v>1</v>
      </c>
      <c r="G211">
        <v>2</v>
      </c>
      <c r="H211">
        <v>0.05</v>
      </c>
    </row>
    <row r="212" spans="2:8" x14ac:dyDescent="0.3">
      <c r="B212" s="1" t="s">
        <v>181</v>
      </c>
      <c r="C212" s="3">
        <f>VLOOKUP(Table_1[[#This Row],[Country]],'Worldometer 1-23'!$B$3:$C$238,2,FALSE)</f>
        <v>30523</v>
      </c>
      <c r="D212" s="3">
        <v>1</v>
      </c>
      <c r="E212" s="3">
        <v>1</v>
      </c>
      <c r="F212" s="3"/>
      <c r="G212">
        <v>1</v>
      </c>
      <c r="H212">
        <v>7.0000000000000007E-2</v>
      </c>
    </row>
  </sheetData>
  <phoneticPr fontId="2" type="noConversion"/>
  <hyperlinks>
    <hyperlink ref="H2" r:id="rId1" xr:uid="{78D8FD14-B4EC-4EF3-8DE4-F6AE444A3B22}"/>
  </hyperlinks>
  <pageMargins left="0.7" right="0.7" top="0.75" bottom="0.75" header="0.3" footer="0.3"/>
  <pageSetup orientation="portrait" horizontalDpi="200" verticalDpi="200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D723-8D37-4473-801A-76C13E008CBE}">
  <dimension ref="A1:F122"/>
  <sheetViews>
    <sheetView workbookViewId="0">
      <selection activeCell="F10" sqref="F10"/>
    </sheetView>
  </sheetViews>
  <sheetFormatPr defaultRowHeight="14.4" x14ac:dyDescent="0.3"/>
  <cols>
    <col min="1" max="1" width="35.21875" style="22" customWidth="1"/>
    <col min="2" max="3" width="9.109375" style="22" customWidth="1"/>
    <col min="4" max="4" width="22" style="22" customWidth="1"/>
    <col min="5" max="8" width="9.109375" style="22" customWidth="1"/>
    <col min="9" max="16384" width="8.88671875" style="22"/>
  </cols>
  <sheetData>
    <row r="1" spans="1:6" x14ac:dyDescent="0.3">
      <c r="A1" s="22" t="s">
        <v>718</v>
      </c>
      <c r="B1" s="22">
        <v>2019</v>
      </c>
      <c r="C1" s="22">
        <v>2020</v>
      </c>
      <c r="D1" s="22" t="s">
        <v>717</v>
      </c>
    </row>
    <row r="3" spans="1:6" x14ac:dyDescent="0.3">
      <c r="A3" t="s">
        <v>91</v>
      </c>
      <c r="B3" s="22">
        <v>11.5</v>
      </c>
      <c r="C3" s="22">
        <v>11.8</v>
      </c>
      <c r="D3" s="22">
        <v>0.30000000000000071</v>
      </c>
      <c r="F3" s="22" t="b">
        <f>A3='Filtered Data'!A3</f>
        <v>0</v>
      </c>
    </row>
    <row r="4" spans="1:6" x14ac:dyDescent="0.3">
      <c r="A4" s="22" t="s">
        <v>56</v>
      </c>
      <c r="B4" s="22">
        <v>11.4</v>
      </c>
      <c r="C4" s="22">
        <v>14.1</v>
      </c>
      <c r="D4" s="22">
        <v>2.6999999999999993</v>
      </c>
      <c r="F4" s="22" t="b">
        <f>A4='Filtered Data'!A4</f>
        <v>0</v>
      </c>
    </row>
    <row r="5" spans="1:6" x14ac:dyDescent="0.3">
      <c r="A5" s="22" t="s">
        <v>51</v>
      </c>
      <c r="B5" s="22">
        <v>9.8000000000000007</v>
      </c>
      <c r="C5" s="22">
        <v>11</v>
      </c>
      <c r="D5" s="22">
        <v>1.1999999999999993</v>
      </c>
      <c r="F5" s="22" t="b">
        <f>A5='Filtered Data'!A5</f>
        <v>0</v>
      </c>
    </row>
    <row r="6" spans="1:6" x14ac:dyDescent="0.3">
      <c r="A6" s="22" t="s">
        <v>69</v>
      </c>
      <c r="B6" s="22">
        <v>18.899999999999999</v>
      </c>
      <c r="C6" s="22">
        <v>22.3</v>
      </c>
      <c r="D6" s="22">
        <v>3.4000000000000021</v>
      </c>
    </row>
    <row r="7" spans="1:6" x14ac:dyDescent="0.3">
      <c r="A7" s="22" t="s">
        <v>132</v>
      </c>
      <c r="B7" s="22">
        <v>7.5</v>
      </c>
      <c r="C7" s="22">
        <v>13.1</v>
      </c>
      <c r="D7" s="22">
        <v>5.6</v>
      </c>
    </row>
    <row r="8" spans="1:6" x14ac:dyDescent="0.3">
      <c r="A8" s="22" t="s">
        <v>23</v>
      </c>
      <c r="B8" s="22">
        <v>5.2</v>
      </c>
      <c r="C8" s="22">
        <v>6.9</v>
      </c>
      <c r="D8" s="22">
        <v>1.7000000000000002</v>
      </c>
    </row>
    <row r="9" spans="1:6" x14ac:dyDescent="0.3">
      <c r="A9" s="22" t="s">
        <v>17</v>
      </c>
      <c r="B9" s="22">
        <v>4.5</v>
      </c>
      <c r="C9" s="22">
        <v>5.8</v>
      </c>
      <c r="D9" s="22">
        <v>1.2999999999999998</v>
      </c>
    </row>
    <row r="10" spans="1:6" x14ac:dyDescent="0.3">
      <c r="A10" s="22" t="s">
        <v>82</v>
      </c>
      <c r="B10" s="22">
        <v>4.8</v>
      </c>
      <c r="C10" s="22">
        <v>6.5</v>
      </c>
      <c r="D10" s="22">
        <v>1.7000000000000002</v>
      </c>
    </row>
    <row r="11" spans="1:6" x14ac:dyDescent="0.3">
      <c r="A11" s="22" t="s">
        <v>716</v>
      </c>
      <c r="B11" s="22">
        <v>10.7</v>
      </c>
      <c r="C11" s="22">
        <v>25.4</v>
      </c>
      <c r="D11" s="22">
        <v>14.7</v>
      </c>
    </row>
    <row r="12" spans="1:6" x14ac:dyDescent="0.3">
      <c r="A12" s="22" t="s">
        <v>70</v>
      </c>
      <c r="B12" s="22">
        <v>4</v>
      </c>
      <c r="C12" s="22">
        <v>4.9000000000000004</v>
      </c>
      <c r="D12" s="22">
        <v>0.90000000000000036</v>
      </c>
    </row>
    <row r="13" spans="1:6" x14ac:dyDescent="0.3">
      <c r="A13" s="22" t="s">
        <v>135</v>
      </c>
      <c r="B13" s="22">
        <v>10.4</v>
      </c>
      <c r="C13" s="22">
        <v>14.9</v>
      </c>
      <c r="D13" s="22">
        <v>4.5</v>
      </c>
    </row>
    <row r="14" spans="1:6" x14ac:dyDescent="0.3">
      <c r="A14" s="22" t="s">
        <v>107</v>
      </c>
      <c r="B14" s="22">
        <v>0.3</v>
      </c>
      <c r="C14" s="22">
        <v>1.4</v>
      </c>
      <c r="D14" s="22">
        <v>1.0999999999999999</v>
      </c>
    </row>
    <row r="15" spans="1:6" x14ac:dyDescent="0.3">
      <c r="A15" s="22" t="s">
        <v>15</v>
      </c>
      <c r="B15" s="22">
        <v>5.4</v>
      </c>
      <c r="C15" s="22">
        <v>6.1</v>
      </c>
      <c r="D15" s="22">
        <v>0.69999999999999929</v>
      </c>
    </row>
    <row r="16" spans="1:6" x14ac:dyDescent="0.3">
      <c r="A16" s="22" t="s">
        <v>200</v>
      </c>
      <c r="B16" s="22">
        <v>9</v>
      </c>
      <c r="C16" s="22">
        <v>25.1</v>
      </c>
      <c r="D16" s="22">
        <v>16.100000000000001</v>
      </c>
    </row>
    <row r="17" spans="1:4" x14ac:dyDescent="0.3">
      <c r="A17" s="22" t="s">
        <v>199</v>
      </c>
      <c r="B17" s="22" t="s">
        <v>686</v>
      </c>
      <c r="C17" s="22" t="s">
        <v>686</v>
      </c>
      <c r="D17" s="22" t="e">
        <v>#VALUE!</v>
      </c>
    </row>
    <row r="18" spans="1:4" x14ac:dyDescent="0.3">
      <c r="A18" s="22" t="s">
        <v>117</v>
      </c>
      <c r="B18" s="22">
        <v>4</v>
      </c>
      <c r="C18" s="22">
        <v>8</v>
      </c>
      <c r="D18" s="22">
        <v>4</v>
      </c>
    </row>
    <row r="19" spans="1:4" x14ac:dyDescent="0.3">
      <c r="A19" s="22" t="s">
        <v>73</v>
      </c>
      <c r="B19" s="22">
        <v>15.7</v>
      </c>
      <c r="C19" s="22">
        <v>19</v>
      </c>
      <c r="D19" s="22">
        <v>3.3000000000000007</v>
      </c>
    </row>
    <row r="20" spans="1:4" x14ac:dyDescent="0.3">
      <c r="A20" s="22" t="s">
        <v>21</v>
      </c>
      <c r="B20" s="22">
        <v>11.9</v>
      </c>
      <c r="C20" s="22">
        <v>13.4</v>
      </c>
      <c r="D20" s="22">
        <v>1.5</v>
      </c>
    </row>
    <row r="21" spans="1:4" x14ac:dyDescent="0.3">
      <c r="A21" s="22" t="s">
        <v>715</v>
      </c>
      <c r="B21" s="22">
        <v>6.8</v>
      </c>
      <c r="C21" s="22">
        <v>6.8</v>
      </c>
      <c r="D21" s="22">
        <v>0</v>
      </c>
    </row>
    <row r="22" spans="1:4" x14ac:dyDescent="0.3">
      <c r="A22" s="22" t="s">
        <v>77</v>
      </c>
      <c r="B22" s="22">
        <v>4.2</v>
      </c>
      <c r="C22" s="22">
        <v>5.6</v>
      </c>
      <c r="D22" s="22">
        <v>1.3999999999999995</v>
      </c>
    </row>
    <row r="23" spans="1:4" x14ac:dyDescent="0.3">
      <c r="A23" s="22" t="s">
        <v>186</v>
      </c>
      <c r="B23" s="22">
        <v>8.5</v>
      </c>
      <c r="C23" s="22">
        <v>8.5</v>
      </c>
      <c r="D23" s="22">
        <v>0</v>
      </c>
    </row>
    <row r="24" spans="1:4" x14ac:dyDescent="0.3">
      <c r="A24" s="22" t="s">
        <v>19</v>
      </c>
      <c r="B24" s="22">
        <v>5.7</v>
      </c>
      <c r="C24" s="22">
        <v>9.6999999999999993</v>
      </c>
      <c r="D24" s="22">
        <v>3.9999999999999991</v>
      </c>
    </row>
    <row r="25" spans="1:4" x14ac:dyDescent="0.3">
      <c r="A25" s="22" t="s">
        <v>29</v>
      </c>
      <c r="B25" s="22">
        <v>7.2</v>
      </c>
      <c r="C25" s="22">
        <v>11.4</v>
      </c>
      <c r="D25" s="22">
        <v>4.2</v>
      </c>
    </row>
    <row r="26" spans="1:4" x14ac:dyDescent="0.3">
      <c r="A26" s="22" t="s">
        <v>714</v>
      </c>
      <c r="B26" s="22">
        <v>3.6</v>
      </c>
      <c r="C26" s="22">
        <v>3.8</v>
      </c>
      <c r="D26" s="22">
        <v>0.19999999999999973</v>
      </c>
    </row>
    <row r="27" spans="1:4" x14ac:dyDescent="0.3">
      <c r="A27" s="22" t="s">
        <v>52</v>
      </c>
      <c r="B27" s="22">
        <v>10.5</v>
      </c>
      <c r="C27" s="22">
        <v>17.3</v>
      </c>
      <c r="D27" s="22">
        <v>6.8000000000000007</v>
      </c>
    </row>
    <row r="28" spans="1:4" x14ac:dyDescent="0.3">
      <c r="A28" s="22" t="s">
        <v>81</v>
      </c>
      <c r="B28" s="22">
        <v>12.4</v>
      </c>
      <c r="C28" s="22">
        <v>22</v>
      </c>
      <c r="D28" s="22">
        <v>9.6</v>
      </c>
    </row>
    <row r="29" spans="1:4" x14ac:dyDescent="0.3">
      <c r="A29" s="22" t="s">
        <v>55</v>
      </c>
      <c r="B29" s="22">
        <v>7.8</v>
      </c>
      <c r="C29" s="22">
        <v>9.3000000000000007</v>
      </c>
      <c r="D29" s="22">
        <v>1.5000000000000009</v>
      </c>
    </row>
    <row r="30" spans="1:4" x14ac:dyDescent="0.3">
      <c r="A30" s="22" t="s">
        <v>86</v>
      </c>
      <c r="B30" s="22">
        <v>7.1</v>
      </c>
      <c r="C30" s="22">
        <v>8</v>
      </c>
      <c r="D30" s="22">
        <v>0.90000000000000036</v>
      </c>
    </row>
    <row r="31" spans="1:4" x14ac:dyDescent="0.3">
      <c r="A31" s="22" t="s">
        <v>713</v>
      </c>
      <c r="B31" s="22">
        <v>2</v>
      </c>
      <c r="C31" s="22">
        <v>3.1</v>
      </c>
      <c r="D31" s="22">
        <v>1.1000000000000001</v>
      </c>
    </row>
    <row r="32" spans="1:4" x14ac:dyDescent="0.3">
      <c r="A32" s="22" t="s">
        <v>28</v>
      </c>
      <c r="B32" s="22">
        <v>5</v>
      </c>
      <c r="C32" s="22">
        <v>6.2</v>
      </c>
      <c r="D32" s="22">
        <v>1.2000000000000002</v>
      </c>
    </row>
    <row r="33" spans="1:4" x14ac:dyDescent="0.3">
      <c r="A33" s="22" t="s">
        <v>48</v>
      </c>
      <c r="B33" s="22">
        <v>6.2</v>
      </c>
      <c r="C33" s="22">
        <v>16</v>
      </c>
      <c r="D33" s="22">
        <v>9.8000000000000007</v>
      </c>
    </row>
    <row r="34" spans="1:4" x14ac:dyDescent="0.3">
      <c r="A34" s="22" t="s">
        <v>32</v>
      </c>
      <c r="B34" s="22">
        <v>3.8</v>
      </c>
      <c r="C34" s="22">
        <v>8.1</v>
      </c>
      <c r="D34" s="22">
        <v>4.3</v>
      </c>
    </row>
    <row r="35" spans="1:4" x14ac:dyDescent="0.3">
      <c r="A35" s="22" t="s">
        <v>61</v>
      </c>
      <c r="B35" s="22">
        <v>8.6</v>
      </c>
      <c r="C35" s="22">
        <v>8.3000000000000007</v>
      </c>
      <c r="D35" s="22">
        <v>-0.29999999999999893</v>
      </c>
    </row>
    <row r="36" spans="1:4" x14ac:dyDescent="0.3">
      <c r="A36" s="22" t="s">
        <v>143</v>
      </c>
      <c r="B36" s="22">
        <v>6.7</v>
      </c>
      <c r="C36" s="22">
        <v>9.4</v>
      </c>
      <c r="D36" s="22">
        <v>2.7</v>
      </c>
    </row>
    <row r="37" spans="1:4" x14ac:dyDescent="0.3">
      <c r="A37" s="22" t="s">
        <v>62</v>
      </c>
      <c r="B37" s="22">
        <v>4.4000000000000004</v>
      </c>
      <c r="C37" s="22">
        <v>7.8</v>
      </c>
      <c r="D37" s="22">
        <v>3.3999999999999995</v>
      </c>
    </row>
    <row r="38" spans="1:4" x14ac:dyDescent="0.3">
      <c r="A38" s="22" t="s">
        <v>194</v>
      </c>
      <c r="B38" s="22">
        <v>4.5</v>
      </c>
      <c r="C38" s="22">
        <v>13.4</v>
      </c>
      <c r="D38" s="22">
        <v>8.9</v>
      </c>
    </row>
    <row r="39" spans="1:4" x14ac:dyDescent="0.3">
      <c r="A39" s="22" t="s">
        <v>43</v>
      </c>
      <c r="B39" s="22">
        <v>6.8</v>
      </c>
      <c r="C39" s="22">
        <v>8.4</v>
      </c>
      <c r="D39" s="22">
        <v>1.6000000000000005</v>
      </c>
    </row>
    <row r="40" spans="1:4" x14ac:dyDescent="0.3">
      <c r="A40" s="22" t="s">
        <v>10</v>
      </c>
      <c r="B40" s="22">
        <v>8.5</v>
      </c>
      <c r="C40" s="22">
        <v>8.9</v>
      </c>
      <c r="D40" s="22">
        <v>0.40000000000000036</v>
      </c>
    </row>
    <row r="41" spans="1:4" x14ac:dyDescent="0.3">
      <c r="A41" s="22" t="s">
        <v>116</v>
      </c>
      <c r="B41" s="22">
        <v>11.6</v>
      </c>
      <c r="C41" s="22" t="s">
        <v>686</v>
      </c>
      <c r="D41" s="22" t="e">
        <v>#VALUE!</v>
      </c>
    </row>
    <row r="42" spans="1:4" x14ac:dyDescent="0.3">
      <c r="A42" s="22" t="s">
        <v>9</v>
      </c>
      <c r="B42" s="22">
        <v>3.1</v>
      </c>
      <c r="C42" s="22">
        <v>4.3</v>
      </c>
      <c r="D42" s="22">
        <v>1.1999999999999997</v>
      </c>
    </row>
    <row r="43" spans="1:4" x14ac:dyDescent="0.3">
      <c r="A43" s="22" t="s">
        <v>44</v>
      </c>
      <c r="B43" s="22">
        <v>17.3</v>
      </c>
      <c r="C43" s="22">
        <v>19.899999999999999</v>
      </c>
      <c r="D43" s="22">
        <v>2.5999999999999979</v>
      </c>
    </row>
    <row r="44" spans="1:4" x14ac:dyDescent="0.3">
      <c r="A44" s="22" t="s">
        <v>105</v>
      </c>
      <c r="B44" s="22">
        <v>4.0999999999999996</v>
      </c>
      <c r="C44" s="22">
        <v>5.7</v>
      </c>
      <c r="D44" s="22">
        <v>1.6000000000000005</v>
      </c>
    </row>
    <row r="45" spans="1:4" x14ac:dyDescent="0.3">
      <c r="A45" s="22" t="s">
        <v>712</v>
      </c>
      <c r="B45" s="22">
        <v>3</v>
      </c>
      <c r="C45" s="22">
        <v>5.2</v>
      </c>
      <c r="D45" s="22">
        <v>2.2000000000000002</v>
      </c>
    </row>
    <row r="46" spans="1:4" x14ac:dyDescent="0.3">
      <c r="A46" s="22" t="s">
        <v>71</v>
      </c>
      <c r="B46" s="22">
        <v>3.4</v>
      </c>
      <c r="C46" s="22">
        <v>6.1</v>
      </c>
      <c r="D46" s="22">
        <v>2.6999999999999997</v>
      </c>
    </row>
    <row r="47" spans="1:4" x14ac:dyDescent="0.3">
      <c r="A47" s="22" t="s">
        <v>49</v>
      </c>
      <c r="B47" s="22">
        <v>3.6</v>
      </c>
      <c r="C47" s="22">
        <v>7.2</v>
      </c>
      <c r="D47" s="22">
        <v>3.6</v>
      </c>
    </row>
    <row r="48" spans="1:4" x14ac:dyDescent="0.3">
      <c r="A48" s="22" t="s">
        <v>42</v>
      </c>
      <c r="B48" s="22">
        <v>5.3</v>
      </c>
      <c r="C48" s="22">
        <v>8</v>
      </c>
      <c r="D48" s="22">
        <v>2.7</v>
      </c>
    </row>
    <row r="49" spans="1:4" x14ac:dyDescent="0.3">
      <c r="A49" s="22" t="s">
        <v>11</v>
      </c>
      <c r="B49" s="22">
        <v>10.7</v>
      </c>
      <c r="C49" s="22">
        <v>12.2</v>
      </c>
      <c r="D49" s="22">
        <v>1.5</v>
      </c>
    </row>
    <row r="50" spans="1:4" x14ac:dyDescent="0.3">
      <c r="A50" s="22" t="s">
        <v>27</v>
      </c>
      <c r="B50" s="22">
        <v>5</v>
      </c>
      <c r="C50" s="22">
        <v>5.6</v>
      </c>
      <c r="D50" s="22">
        <v>0.59999999999999964</v>
      </c>
    </row>
    <row r="51" spans="1:4" x14ac:dyDescent="0.3">
      <c r="A51" s="22" t="s">
        <v>22</v>
      </c>
      <c r="B51" s="22">
        <v>3.8</v>
      </c>
      <c r="C51" s="22">
        <v>6</v>
      </c>
      <c r="D51" s="22">
        <v>2.2000000000000002</v>
      </c>
    </row>
    <row r="52" spans="1:4" x14ac:dyDescent="0.3">
      <c r="A52" s="22" t="s">
        <v>6</v>
      </c>
      <c r="B52" s="22">
        <v>9.9</v>
      </c>
      <c r="C52" s="22">
        <v>11</v>
      </c>
      <c r="D52" s="22">
        <v>1.0999999999999996</v>
      </c>
    </row>
    <row r="53" spans="1:4" x14ac:dyDescent="0.3">
      <c r="A53" s="22" t="s">
        <v>136</v>
      </c>
      <c r="B53" s="22">
        <v>7.7</v>
      </c>
      <c r="C53" s="22" t="s">
        <v>686</v>
      </c>
      <c r="D53" s="22" t="e">
        <v>#VALUE!</v>
      </c>
    </row>
    <row r="54" spans="1:4" x14ac:dyDescent="0.3">
      <c r="A54" s="22" t="s">
        <v>35</v>
      </c>
      <c r="B54" s="22">
        <v>2.4</v>
      </c>
      <c r="C54" s="22">
        <v>3.3</v>
      </c>
      <c r="D54" s="22">
        <v>0.89999999999999991</v>
      </c>
    </row>
    <row r="55" spans="1:4" x14ac:dyDescent="0.3">
      <c r="A55" s="22" t="s">
        <v>90</v>
      </c>
      <c r="B55" s="22">
        <v>19.100000000000001</v>
      </c>
      <c r="C55" s="22" t="s">
        <v>686</v>
      </c>
      <c r="D55" s="22" t="e">
        <v>#VALUE!</v>
      </c>
    </row>
    <row r="56" spans="1:4" x14ac:dyDescent="0.3">
      <c r="A56" s="22" t="s">
        <v>80</v>
      </c>
      <c r="B56" s="22">
        <v>4.8</v>
      </c>
      <c r="C56" s="22">
        <v>7.8</v>
      </c>
      <c r="D56" s="22">
        <v>3</v>
      </c>
    </row>
    <row r="57" spans="1:4" x14ac:dyDescent="0.3">
      <c r="A57" s="22" t="s">
        <v>711</v>
      </c>
      <c r="B57" s="22">
        <v>3.8</v>
      </c>
      <c r="C57" s="22">
        <v>4.0999999999999996</v>
      </c>
      <c r="D57" s="22">
        <v>0.29999999999999982</v>
      </c>
    </row>
    <row r="58" spans="1:4" x14ac:dyDescent="0.3">
      <c r="A58" s="22" t="s">
        <v>710</v>
      </c>
      <c r="B58" s="22">
        <v>25.7</v>
      </c>
      <c r="C58" s="22" t="s">
        <v>686</v>
      </c>
      <c r="D58" s="22" t="e">
        <v>#VALUE!</v>
      </c>
    </row>
    <row r="59" spans="1:4" x14ac:dyDescent="0.3">
      <c r="A59" s="22" t="s">
        <v>87</v>
      </c>
      <c r="B59" s="22" t="s">
        <v>686</v>
      </c>
      <c r="C59" s="22" t="s">
        <v>686</v>
      </c>
      <c r="D59" s="22" t="e">
        <v>#VALUE!</v>
      </c>
    </row>
    <row r="60" spans="1:4" x14ac:dyDescent="0.3">
      <c r="A60" s="22" t="s">
        <v>709</v>
      </c>
      <c r="B60" s="22">
        <v>6.6</v>
      </c>
      <c r="C60" s="22">
        <v>6.6</v>
      </c>
      <c r="D60" s="22">
        <v>0</v>
      </c>
    </row>
    <row r="61" spans="1:4" x14ac:dyDescent="0.3">
      <c r="A61" s="22" t="s">
        <v>74</v>
      </c>
      <c r="B61" s="22">
        <v>6.3</v>
      </c>
      <c r="C61" s="22">
        <v>9</v>
      </c>
      <c r="D61" s="22">
        <v>2.7</v>
      </c>
    </row>
    <row r="62" spans="1:4" x14ac:dyDescent="0.3">
      <c r="A62" s="22" t="s">
        <v>68</v>
      </c>
      <c r="B62" s="22">
        <v>6.3</v>
      </c>
      <c r="C62" s="22">
        <v>8.1999999999999993</v>
      </c>
      <c r="D62" s="22">
        <v>1.8999999999999995</v>
      </c>
    </row>
    <row r="63" spans="1:4" x14ac:dyDescent="0.3">
      <c r="A63" s="22" t="s">
        <v>36</v>
      </c>
      <c r="B63" s="22">
        <v>5.4</v>
      </c>
      <c r="C63" s="22">
        <v>6.5</v>
      </c>
      <c r="D63" s="22">
        <v>1.0999999999999996</v>
      </c>
    </row>
    <row r="64" spans="1:4" x14ac:dyDescent="0.3">
      <c r="A64" s="22" t="s">
        <v>708</v>
      </c>
      <c r="B64" s="22">
        <v>1.7</v>
      </c>
      <c r="C64" s="22">
        <v>2.2999999999999998</v>
      </c>
      <c r="D64" s="22">
        <v>0.59999999999999987</v>
      </c>
    </row>
    <row r="65" spans="1:4" x14ac:dyDescent="0.3">
      <c r="A65" s="22" t="s">
        <v>30</v>
      </c>
      <c r="B65" s="22">
        <v>3.3</v>
      </c>
      <c r="C65" s="22">
        <v>4.9000000000000004</v>
      </c>
      <c r="D65" s="22">
        <v>1.6000000000000005</v>
      </c>
    </row>
    <row r="66" spans="1:4" x14ac:dyDescent="0.3">
      <c r="A66" s="22" t="s">
        <v>101</v>
      </c>
      <c r="B66" s="22">
        <v>3.6</v>
      </c>
      <c r="C66" s="22">
        <v>4.2</v>
      </c>
      <c r="D66" s="22">
        <v>0.60000000000000009</v>
      </c>
    </row>
    <row r="67" spans="1:4" x14ac:dyDescent="0.3">
      <c r="A67" s="22" t="s">
        <v>108</v>
      </c>
      <c r="B67" s="22">
        <v>6.7</v>
      </c>
      <c r="C67" s="22">
        <v>21</v>
      </c>
      <c r="D67" s="22">
        <v>14.3</v>
      </c>
    </row>
    <row r="68" spans="1:4" x14ac:dyDescent="0.3">
      <c r="A68" s="22" t="s">
        <v>50</v>
      </c>
      <c r="B68" s="22">
        <v>3.5</v>
      </c>
      <c r="C68" s="22">
        <v>5.2</v>
      </c>
      <c r="D68" s="22">
        <v>1.7000000000000002</v>
      </c>
    </row>
    <row r="69" spans="1:4" x14ac:dyDescent="0.3">
      <c r="A69" s="22" t="s">
        <v>76</v>
      </c>
      <c r="B69" s="22">
        <v>5.0999999999999996</v>
      </c>
      <c r="C69" s="22">
        <v>8</v>
      </c>
      <c r="D69" s="22">
        <v>2.9000000000000004</v>
      </c>
    </row>
    <row r="70" spans="1:4" x14ac:dyDescent="0.3">
      <c r="A70" s="22" t="s">
        <v>163</v>
      </c>
      <c r="B70" s="22">
        <v>10</v>
      </c>
      <c r="C70" s="22">
        <v>12</v>
      </c>
      <c r="D70" s="22">
        <v>2</v>
      </c>
    </row>
    <row r="71" spans="1:4" x14ac:dyDescent="0.3">
      <c r="A71" s="22" t="s">
        <v>67</v>
      </c>
      <c r="B71" s="22">
        <v>9.1999999999999993</v>
      </c>
      <c r="C71" s="22">
        <v>12.5</v>
      </c>
      <c r="D71" s="22">
        <v>3.3000000000000007</v>
      </c>
    </row>
    <row r="72" spans="1:4" x14ac:dyDescent="0.3">
      <c r="A72" s="22" t="s">
        <v>16</v>
      </c>
      <c r="B72" s="22">
        <v>3.4</v>
      </c>
      <c r="C72" s="22">
        <v>5.5</v>
      </c>
      <c r="D72" s="22">
        <v>2.1</v>
      </c>
    </row>
    <row r="73" spans="1:4" x14ac:dyDescent="0.3">
      <c r="A73" s="22" t="s">
        <v>66</v>
      </c>
      <c r="B73" s="22">
        <v>4.0999999999999996</v>
      </c>
      <c r="C73" s="22">
        <v>6</v>
      </c>
      <c r="D73" s="22">
        <v>1.9000000000000004</v>
      </c>
    </row>
    <row r="74" spans="1:4" x14ac:dyDescent="0.3">
      <c r="A74" s="22" t="s">
        <v>192</v>
      </c>
      <c r="B74" s="22">
        <v>6.1</v>
      </c>
      <c r="C74" s="22">
        <v>10.6</v>
      </c>
      <c r="D74" s="22">
        <v>4.5</v>
      </c>
    </row>
    <row r="75" spans="1:4" x14ac:dyDescent="0.3">
      <c r="A75" s="22" t="s">
        <v>103</v>
      </c>
      <c r="B75" s="22" t="s">
        <v>686</v>
      </c>
      <c r="C75" s="22" t="s">
        <v>686</v>
      </c>
      <c r="D75" s="22" t="e">
        <v>#VALUE!</v>
      </c>
    </row>
    <row r="76" spans="1:4" x14ac:dyDescent="0.3">
      <c r="A76" s="22" t="s">
        <v>707</v>
      </c>
      <c r="B76" s="22">
        <v>17.3</v>
      </c>
      <c r="C76" s="22">
        <v>20.2</v>
      </c>
      <c r="D76" s="22">
        <v>2.8999999999999986</v>
      </c>
    </row>
    <row r="77" spans="1:4" x14ac:dyDescent="0.3">
      <c r="A77" s="22" t="s">
        <v>25</v>
      </c>
      <c r="B77" s="22">
        <v>3.7</v>
      </c>
      <c r="C77" s="22">
        <v>4.5</v>
      </c>
      <c r="D77" s="22">
        <v>0.79999999999999982</v>
      </c>
    </row>
    <row r="78" spans="1:4" x14ac:dyDescent="0.3">
      <c r="A78" s="22" t="s">
        <v>38</v>
      </c>
      <c r="B78" s="22">
        <v>4.0999999999999996</v>
      </c>
      <c r="C78" s="22">
        <v>4.5</v>
      </c>
      <c r="D78" s="22">
        <v>0.40000000000000036</v>
      </c>
    </row>
    <row r="79" spans="1:4" x14ac:dyDescent="0.3">
      <c r="A79" s="22" t="s">
        <v>47</v>
      </c>
      <c r="B79" s="22">
        <v>7.1</v>
      </c>
      <c r="C79" s="22">
        <v>10.9</v>
      </c>
      <c r="D79" s="22">
        <v>3.8000000000000007</v>
      </c>
    </row>
    <row r="80" spans="1:4" x14ac:dyDescent="0.3">
      <c r="A80" s="22" t="s">
        <v>128</v>
      </c>
      <c r="B80" s="22">
        <v>6.1</v>
      </c>
      <c r="C80" s="22">
        <v>7</v>
      </c>
      <c r="D80" s="22">
        <v>0.90000000000000036</v>
      </c>
    </row>
    <row r="81" spans="1:4" x14ac:dyDescent="0.3">
      <c r="A81" s="22" t="s">
        <v>46</v>
      </c>
      <c r="B81" s="22">
        <v>6.6</v>
      </c>
      <c r="C81" s="22">
        <v>12.5</v>
      </c>
      <c r="D81" s="22">
        <v>5.9</v>
      </c>
    </row>
    <row r="82" spans="1:4" x14ac:dyDescent="0.3">
      <c r="A82" s="22" t="s">
        <v>37</v>
      </c>
      <c r="B82" s="22">
        <v>5.0999999999999996</v>
      </c>
      <c r="C82" s="22">
        <v>10.4</v>
      </c>
      <c r="D82" s="22">
        <v>5.3000000000000007</v>
      </c>
    </row>
    <row r="83" spans="1:4" x14ac:dyDescent="0.3">
      <c r="A83" s="22" t="s">
        <v>33</v>
      </c>
      <c r="B83" s="22">
        <v>3.3</v>
      </c>
      <c r="C83" s="22">
        <v>3.8</v>
      </c>
      <c r="D83" s="22">
        <v>0.5</v>
      </c>
    </row>
    <row r="84" spans="1:4" x14ac:dyDescent="0.3">
      <c r="A84" s="22" t="s">
        <v>20</v>
      </c>
      <c r="B84" s="22">
        <v>6.5</v>
      </c>
      <c r="C84" s="22">
        <v>8.1</v>
      </c>
      <c r="D84" s="22">
        <v>1.5999999999999996</v>
      </c>
    </row>
    <row r="85" spans="1:4" x14ac:dyDescent="0.3">
      <c r="A85" s="22" t="s">
        <v>706</v>
      </c>
      <c r="B85" s="22">
        <v>8.3000000000000007</v>
      </c>
      <c r="C85" s="22">
        <v>12</v>
      </c>
      <c r="D85" s="22">
        <v>3.6999999999999993</v>
      </c>
    </row>
    <row r="86" spans="1:4" x14ac:dyDescent="0.3">
      <c r="A86" s="22" t="s">
        <v>34</v>
      </c>
      <c r="B86" s="22">
        <v>3.9</v>
      </c>
      <c r="C86" s="22">
        <v>7.9</v>
      </c>
      <c r="D86" s="22">
        <v>4</v>
      </c>
    </row>
    <row r="87" spans="1:4" x14ac:dyDescent="0.3">
      <c r="A87" s="22" t="s">
        <v>705</v>
      </c>
      <c r="B87" s="22">
        <v>4.5999999999999996</v>
      </c>
      <c r="C87" s="22">
        <v>5.6</v>
      </c>
      <c r="D87" s="22">
        <v>1</v>
      </c>
    </row>
    <row r="88" spans="1:4" x14ac:dyDescent="0.3">
      <c r="A88" s="22" t="s">
        <v>93</v>
      </c>
      <c r="B88" s="22">
        <v>7.7</v>
      </c>
      <c r="C88" s="22">
        <v>10.1</v>
      </c>
      <c r="D88" s="22">
        <v>2.3999999999999995</v>
      </c>
    </row>
    <row r="89" spans="1:4" x14ac:dyDescent="0.3">
      <c r="A89" s="22" t="s">
        <v>41</v>
      </c>
      <c r="B89" s="22">
        <v>5.6</v>
      </c>
      <c r="C89" s="22" t="s">
        <v>686</v>
      </c>
      <c r="D89" s="22" t="e">
        <v>#VALUE!</v>
      </c>
    </row>
    <row r="90" spans="1:4" x14ac:dyDescent="0.3">
      <c r="A90" s="22" t="s">
        <v>53</v>
      </c>
      <c r="B90" s="22">
        <v>10.9</v>
      </c>
      <c r="C90" s="22">
        <v>13.4</v>
      </c>
      <c r="D90" s="22">
        <v>2.5</v>
      </c>
    </row>
    <row r="91" spans="1:4" x14ac:dyDescent="0.3">
      <c r="A91" s="22" t="s">
        <v>174</v>
      </c>
      <c r="B91" s="22">
        <v>3</v>
      </c>
      <c r="C91" s="22">
        <v>3</v>
      </c>
      <c r="D91" s="22">
        <v>0</v>
      </c>
    </row>
    <row r="92" spans="1:4" x14ac:dyDescent="0.3">
      <c r="A92" s="22" t="s">
        <v>54</v>
      </c>
      <c r="B92" s="22">
        <v>2.2999999999999998</v>
      </c>
      <c r="C92" s="22">
        <v>3</v>
      </c>
      <c r="D92" s="22">
        <v>0.70000000000000018</v>
      </c>
    </row>
    <row r="93" spans="1:4" x14ac:dyDescent="0.3">
      <c r="A93" s="22" t="s">
        <v>704</v>
      </c>
      <c r="B93" s="22">
        <v>5.8</v>
      </c>
      <c r="C93" s="22">
        <v>7.8</v>
      </c>
      <c r="D93" s="22">
        <v>2</v>
      </c>
    </row>
    <row r="94" spans="1:4" x14ac:dyDescent="0.3">
      <c r="A94" s="22" t="s">
        <v>57</v>
      </c>
      <c r="B94" s="22">
        <v>4.5999999999999996</v>
      </c>
      <c r="C94" s="22">
        <v>8</v>
      </c>
      <c r="D94" s="22">
        <v>3.4000000000000004</v>
      </c>
    </row>
    <row r="95" spans="1:4" x14ac:dyDescent="0.3">
      <c r="A95" s="22" t="s">
        <v>45</v>
      </c>
      <c r="B95" s="22">
        <v>28.7</v>
      </c>
      <c r="C95" s="22">
        <v>37</v>
      </c>
      <c r="D95" s="22">
        <v>8.3000000000000007</v>
      </c>
    </row>
    <row r="96" spans="1:4" x14ac:dyDescent="0.3">
      <c r="A96" s="22" t="s">
        <v>7</v>
      </c>
      <c r="B96" s="22">
        <v>14.1</v>
      </c>
      <c r="C96" s="22">
        <v>16.8</v>
      </c>
      <c r="D96" s="22">
        <v>2.7000000000000011</v>
      </c>
    </row>
    <row r="97" spans="1:4" x14ac:dyDescent="0.3">
      <c r="A97" s="22" t="s">
        <v>109</v>
      </c>
      <c r="B97" s="22">
        <v>4.8</v>
      </c>
      <c r="C97" s="22">
        <v>8.4</v>
      </c>
      <c r="D97" s="22">
        <v>3.6000000000000005</v>
      </c>
    </row>
    <row r="98" spans="1:4" x14ac:dyDescent="0.3">
      <c r="A98" s="22" t="s">
        <v>183</v>
      </c>
      <c r="B98" s="22">
        <v>22.1</v>
      </c>
      <c r="C98" s="22">
        <v>25</v>
      </c>
      <c r="D98" s="22">
        <v>2.8999999999999986</v>
      </c>
    </row>
    <row r="99" spans="1:4" x14ac:dyDescent="0.3">
      <c r="A99" s="22" t="s">
        <v>175</v>
      </c>
      <c r="B99" s="22">
        <v>9</v>
      </c>
      <c r="C99" s="22">
        <v>11.2</v>
      </c>
      <c r="D99" s="22">
        <v>2.1999999999999993</v>
      </c>
    </row>
    <row r="100" spans="1:4" x14ac:dyDescent="0.3">
      <c r="A100" s="22" t="s">
        <v>24</v>
      </c>
      <c r="B100" s="22">
        <v>6.8</v>
      </c>
      <c r="C100" s="22">
        <v>8.6999999999999993</v>
      </c>
      <c r="D100" s="22">
        <v>1.8999999999999995</v>
      </c>
    </row>
    <row r="101" spans="1:4" x14ac:dyDescent="0.3">
      <c r="A101" s="22" t="s">
        <v>13</v>
      </c>
      <c r="B101" s="22">
        <v>2.2999999999999998</v>
      </c>
      <c r="C101" s="22">
        <v>3.2</v>
      </c>
      <c r="D101" s="22">
        <v>0.90000000000000036</v>
      </c>
    </row>
    <row r="102" spans="1:4" x14ac:dyDescent="0.3">
      <c r="A102" s="22" t="s">
        <v>169</v>
      </c>
      <c r="B102" s="22" t="s">
        <v>686</v>
      </c>
      <c r="C102" s="22" t="s">
        <v>686</v>
      </c>
      <c r="D102" s="22" t="e">
        <v>#VALUE!</v>
      </c>
    </row>
    <row r="103" spans="1:4" x14ac:dyDescent="0.3">
      <c r="A103" s="22" t="s">
        <v>703</v>
      </c>
      <c r="B103" s="22" t="s">
        <v>686</v>
      </c>
      <c r="C103" s="22" t="s">
        <v>686</v>
      </c>
      <c r="D103" s="22" t="e">
        <v>#VALUE!</v>
      </c>
    </row>
    <row r="104" spans="1:4" x14ac:dyDescent="0.3">
      <c r="A104" s="22" t="s">
        <v>702</v>
      </c>
      <c r="B104" s="22">
        <v>3.8</v>
      </c>
      <c r="C104" s="22">
        <v>3.9</v>
      </c>
      <c r="D104" s="22">
        <v>0.10000000000000009</v>
      </c>
    </row>
    <row r="105" spans="1:4" x14ac:dyDescent="0.3">
      <c r="A105" s="22" t="s">
        <v>502</v>
      </c>
      <c r="B105" s="22" t="s">
        <v>686</v>
      </c>
      <c r="C105" s="22" t="s">
        <v>686</v>
      </c>
      <c r="D105" s="22" t="e">
        <v>#VALUE!</v>
      </c>
    </row>
    <row r="106" spans="1:4" x14ac:dyDescent="0.3">
      <c r="A106" s="22" t="s">
        <v>40</v>
      </c>
      <c r="B106" s="22">
        <v>1</v>
      </c>
      <c r="C106" s="22">
        <v>1</v>
      </c>
      <c r="D106" s="22">
        <v>0</v>
      </c>
    </row>
    <row r="107" spans="1:4" x14ac:dyDescent="0.3">
      <c r="A107" s="22" t="s">
        <v>122</v>
      </c>
      <c r="B107" s="22" t="s">
        <v>686</v>
      </c>
      <c r="C107" s="22" t="s">
        <v>686</v>
      </c>
      <c r="D107" s="22" t="e">
        <v>#VALUE!</v>
      </c>
    </row>
    <row r="108" spans="1:4" x14ac:dyDescent="0.3">
      <c r="A108" s="22" t="s">
        <v>75</v>
      </c>
      <c r="B108" s="22">
        <v>14.9</v>
      </c>
      <c r="C108" s="22" t="s">
        <v>686</v>
      </c>
      <c r="D108" s="22" t="e">
        <v>#VALUE!</v>
      </c>
    </row>
    <row r="109" spans="1:4" x14ac:dyDescent="0.3">
      <c r="A109" s="22" t="s">
        <v>14</v>
      </c>
      <c r="B109" s="22">
        <v>13.7</v>
      </c>
      <c r="C109" s="22">
        <v>14.6</v>
      </c>
      <c r="D109" s="22">
        <v>0.90000000000000036</v>
      </c>
    </row>
    <row r="110" spans="1:4" x14ac:dyDescent="0.3">
      <c r="A110" s="22" t="s">
        <v>60</v>
      </c>
      <c r="B110" s="22">
        <v>8.5</v>
      </c>
      <c r="C110" s="22">
        <v>11</v>
      </c>
      <c r="D110" s="22">
        <v>2.5</v>
      </c>
    </row>
    <row r="111" spans="1:4" x14ac:dyDescent="0.3">
      <c r="A111" s="22" t="s">
        <v>701</v>
      </c>
      <c r="B111" s="22">
        <v>3.8</v>
      </c>
      <c r="C111" s="22">
        <v>5.4</v>
      </c>
      <c r="D111" s="22">
        <v>1.6000000000000005</v>
      </c>
    </row>
    <row r="112" spans="1:4" x14ac:dyDescent="0.3">
      <c r="A112" s="22" t="s">
        <v>700</v>
      </c>
      <c r="B112" s="22">
        <v>3.7</v>
      </c>
      <c r="C112" s="22">
        <v>8.9</v>
      </c>
      <c r="D112" s="22">
        <v>5.2</v>
      </c>
    </row>
    <row r="113" spans="1:4" x14ac:dyDescent="0.3">
      <c r="A113" s="22" t="s">
        <v>84</v>
      </c>
      <c r="B113" s="22">
        <v>8.9</v>
      </c>
      <c r="C113" s="22">
        <v>9.6999999999999993</v>
      </c>
      <c r="D113" s="22">
        <v>0.79999999999999893</v>
      </c>
    </row>
    <row r="114" spans="1:4" x14ac:dyDescent="0.3">
      <c r="A114" s="22" t="s">
        <v>110</v>
      </c>
      <c r="B114" s="22" t="s">
        <v>686</v>
      </c>
      <c r="C114" s="22" t="s">
        <v>686</v>
      </c>
      <c r="D114" s="22" t="e">
        <v>#VALUE!</v>
      </c>
    </row>
    <row r="115" spans="1:4" x14ac:dyDescent="0.3">
      <c r="A115" s="22" t="s">
        <v>95</v>
      </c>
      <c r="B115" s="22">
        <v>2.2000000000000002</v>
      </c>
      <c r="C115" s="22">
        <v>3.3</v>
      </c>
      <c r="D115" s="22">
        <v>1.0999999999999996</v>
      </c>
    </row>
    <row r="116" spans="1:4" x14ac:dyDescent="0.3">
      <c r="A116" s="22" t="s">
        <v>699</v>
      </c>
      <c r="B116" s="22">
        <v>25.4</v>
      </c>
      <c r="C116" s="22">
        <v>32.200000000000003</v>
      </c>
      <c r="D116" s="22">
        <v>6.8000000000000043</v>
      </c>
    </row>
    <row r="117" spans="1:4" x14ac:dyDescent="0.3">
      <c r="A117" s="22" t="s">
        <v>698</v>
      </c>
      <c r="B117" s="22">
        <v>4.8</v>
      </c>
      <c r="C117" s="22">
        <v>7.3</v>
      </c>
      <c r="D117" s="22">
        <v>2.5</v>
      </c>
    </row>
    <row r="118" spans="1:4" x14ac:dyDescent="0.3">
      <c r="A118" s="22" t="s">
        <v>697</v>
      </c>
      <c r="B118" s="22">
        <v>7.6</v>
      </c>
      <c r="C118" s="22">
        <v>8.9</v>
      </c>
      <c r="D118" s="22">
        <v>1.3000000000000007</v>
      </c>
    </row>
    <row r="119" spans="1:4" x14ac:dyDescent="0.3">
      <c r="A119" s="22" t="s">
        <v>696</v>
      </c>
      <c r="B119" s="22">
        <v>4.3</v>
      </c>
      <c r="C119" s="22">
        <v>7.2</v>
      </c>
      <c r="D119" s="22">
        <v>2.9000000000000004</v>
      </c>
    </row>
    <row r="120" spans="1:4" x14ac:dyDescent="0.3">
      <c r="A120" s="22" t="s">
        <v>695</v>
      </c>
      <c r="B120" s="22">
        <v>4</v>
      </c>
      <c r="C120" s="22">
        <v>5</v>
      </c>
      <c r="D120" s="22">
        <v>1</v>
      </c>
    </row>
    <row r="122" spans="1:4" x14ac:dyDescent="0.3">
      <c r="A122" s="22" t="s">
        <v>694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FF7B-9791-4F98-BA46-4CC42BFD8589}">
  <sheetPr filterMode="1"/>
  <dimension ref="A1:Q180"/>
  <sheetViews>
    <sheetView workbookViewId="0">
      <selection activeCell="B3" sqref="B3:B178"/>
    </sheetView>
  </sheetViews>
  <sheetFormatPr defaultRowHeight="14.4" x14ac:dyDescent="0.3"/>
  <cols>
    <col min="1" max="1" width="20.5546875" bestFit="1" customWidth="1"/>
    <col min="8" max="8" width="6" bestFit="1" customWidth="1"/>
    <col min="9" max="9" width="14.44140625" bestFit="1" customWidth="1"/>
    <col min="10" max="10" width="16.33203125" bestFit="1" customWidth="1"/>
    <col min="12" max="12" width="17.6640625" bestFit="1" customWidth="1"/>
    <col min="13" max="13" width="18.77734375" bestFit="1" customWidth="1"/>
    <col min="14" max="14" width="15.44140625" bestFit="1" customWidth="1"/>
    <col min="15" max="15" width="19.88671875" bestFit="1" customWidth="1"/>
    <col min="16" max="16" width="19.5546875" bestFit="1" customWidth="1"/>
  </cols>
  <sheetData>
    <row r="1" spans="1:17" x14ac:dyDescent="0.3">
      <c r="A1" t="s">
        <v>211</v>
      </c>
      <c r="B1" t="s">
        <v>0</v>
      </c>
      <c r="C1" t="s">
        <v>1</v>
      </c>
      <c r="D1" t="s">
        <v>2</v>
      </c>
      <c r="E1" t="s">
        <v>3</v>
      </c>
      <c r="F1" t="s">
        <v>213</v>
      </c>
      <c r="G1" t="s">
        <v>214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693</v>
      </c>
      <c r="N1" t="s">
        <v>223</v>
      </c>
      <c r="O1" t="s">
        <v>224</v>
      </c>
      <c r="P1" t="s">
        <v>225</v>
      </c>
      <c r="Q1" t="s">
        <v>688</v>
      </c>
    </row>
    <row r="2" spans="1:17" hidden="1" x14ac:dyDescent="0.3">
      <c r="A2" t="s">
        <v>172</v>
      </c>
      <c r="B2">
        <v>112540</v>
      </c>
      <c r="C2">
        <v>794</v>
      </c>
      <c r="D2">
        <v>1737</v>
      </c>
      <c r="E2">
        <v>21</v>
      </c>
      <c r="F2">
        <v>16255</v>
      </c>
      <c r="G2">
        <v>251</v>
      </c>
      <c r="H2">
        <v>0.70799999999999996</v>
      </c>
      <c r="I2">
        <v>4810.0823851312898</v>
      </c>
      <c r="J2">
        <v>3.66</v>
      </c>
      <c r="K2">
        <v>20.2</v>
      </c>
      <c r="L2">
        <v>305</v>
      </c>
      <c r="N2">
        <v>43915</v>
      </c>
      <c r="O2">
        <f>VLOOKUP(A2,[2]Sheet2!$C$4:$F$222,3,FALSE)</f>
        <v>0</v>
      </c>
      <c r="P2">
        <f>VLOOKUP(A2,[2]Sheet2!$C$4:$F$222,4,FALSE)</f>
        <v>0</v>
      </c>
      <c r="Q2">
        <f>VLOOKUP(A2,'Worldometer 1-23'!B97:M332,12,FALSE)</f>
        <v>89000</v>
      </c>
    </row>
    <row r="3" spans="1:17" x14ac:dyDescent="0.3">
      <c r="A3" t="s">
        <v>81</v>
      </c>
      <c r="B3">
        <v>189308</v>
      </c>
      <c r="C3">
        <v>831</v>
      </c>
      <c r="D3">
        <v>2518</v>
      </c>
      <c r="E3">
        <v>12</v>
      </c>
      <c r="F3">
        <v>36973</v>
      </c>
      <c r="G3">
        <v>492</v>
      </c>
      <c r="H3">
        <v>0.79400000000000004</v>
      </c>
      <c r="I3">
        <v>12238.3750542872</v>
      </c>
      <c r="J3">
        <v>98.98</v>
      </c>
      <c r="K3">
        <v>81.300000000000011</v>
      </c>
      <c r="L3">
        <v>304</v>
      </c>
      <c r="N3">
        <v>43898</v>
      </c>
      <c r="O3">
        <f>VLOOKUP(A3,[2]Sheet2!$C$4:$F$222,3,FALSE)</f>
        <v>44009</v>
      </c>
      <c r="P3">
        <f>VLOOKUP(A3,[2]Sheet2!$C$4:$F$222,4,FALSE)</f>
        <v>111</v>
      </c>
      <c r="Q3">
        <f>VLOOKUP(A3,'Worldometer 1-23'!B41:M276,12,FALSE)</f>
        <v>110766</v>
      </c>
    </row>
    <row r="4" spans="1:17" hidden="1" x14ac:dyDescent="0.3">
      <c r="A4" t="s">
        <v>12</v>
      </c>
      <c r="B4">
        <v>3583907</v>
      </c>
      <c r="C4">
        <v>40261</v>
      </c>
      <c r="D4">
        <v>95981</v>
      </c>
      <c r="E4">
        <v>1401</v>
      </c>
      <c r="F4">
        <v>52638</v>
      </c>
      <c r="G4">
        <v>1410</v>
      </c>
      <c r="H4">
        <v>0.92</v>
      </c>
      <c r="I4">
        <v>41854.503067717</v>
      </c>
      <c r="J4" t="s">
        <v>685</v>
      </c>
      <c r="K4">
        <v>85.199999999999989</v>
      </c>
      <c r="L4">
        <v>172</v>
      </c>
      <c r="N4">
        <v>43862</v>
      </c>
      <c r="O4">
        <f>VLOOKUP(A4,[2]Sheet2!$C$4:$F$222,3,FALSE)</f>
        <v>43997</v>
      </c>
      <c r="P4">
        <f>VLOOKUP(A4,[2]Sheet2!$C$4:$F$222,4,FALSE)</f>
        <v>135</v>
      </c>
      <c r="Q4">
        <f>VLOOKUP(A4,'Worldometer 1-23'!B173:M408,12,FALSE)</f>
        <v>987438</v>
      </c>
    </row>
    <row r="5" spans="1:17" hidden="1" x14ac:dyDescent="0.3">
      <c r="A5" t="s">
        <v>199</v>
      </c>
      <c r="B5">
        <v>851</v>
      </c>
      <c r="C5">
        <v>1</v>
      </c>
      <c r="D5">
        <v>1</v>
      </c>
      <c r="E5">
        <v>0</v>
      </c>
      <c r="F5">
        <v>1096</v>
      </c>
      <c r="G5">
        <v>1</v>
      </c>
      <c r="H5">
        <v>0.61699999999999999</v>
      </c>
      <c r="I5">
        <v>3360.6171938126899</v>
      </c>
      <c r="J5">
        <v>21.75</v>
      </c>
      <c r="K5">
        <v>53</v>
      </c>
      <c r="L5">
        <v>163</v>
      </c>
      <c r="N5">
        <v>43896</v>
      </c>
      <c r="O5">
        <f>VLOOKUP(A5,[2]Sheet2!$C$4:$F$222,3,FALSE)</f>
        <v>0</v>
      </c>
      <c r="P5">
        <f>VLOOKUP(A5,[2]Sheet2!$C$4:$F$222,4,FALSE)</f>
        <v>0</v>
      </c>
      <c r="Q5">
        <f>VLOOKUP(A5,'Worldometer 1-23'!B22:M257,12,FALSE)</f>
        <v>530464</v>
      </c>
    </row>
    <row r="6" spans="1:17" hidden="1" x14ac:dyDescent="0.3">
      <c r="A6" t="s">
        <v>77</v>
      </c>
      <c r="B6">
        <v>214430</v>
      </c>
      <c r="C6">
        <v>566</v>
      </c>
      <c r="D6">
        <v>8799</v>
      </c>
      <c r="E6">
        <v>58</v>
      </c>
      <c r="F6">
        <v>30992</v>
      </c>
      <c r="G6">
        <v>1272</v>
      </c>
      <c r="H6">
        <v>0.81599999999999995</v>
      </c>
      <c r="I6">
        <v>9703.4878142733305</v>
      </c>
      <c r="J6">
        <v>62.62</v>
      </c>
      <c r="K6">
        <v>70.3</v>
      </c>
      <c r="L6">
        <v>159</v>
      </c>
      <c r="N6">
        <v>43898</v>
      </c>
      <c r="O6">
        <f>VLOOKUP(A6,[2]Sheet2!$C$4:$F$222,3,FALSE)</f>
        <v>43920</v>
      </c>
      <c r="P6">
        <f>VLOOKUP(A6,[2]Sheet2!$C$4:$F$222,4,FALSE)</f>
        <v>22</v>
      </c>
      <c r="Q6">
        <f>VLOOKUP(A6,'Worldometer 1-23'!B28:M263,12,FALSE)</f>
        <v>189488</v>
      </c>
    </row>
    <row r="7" spans="1:17" hidden="1" x14ac:dyDescent="0.3">
      <c r="A7" t="s">
        <v>82</v>
      </c>
      <c r="B7">
        <v>228526</v>
      </c>
      <c r="C7">
        <v>280</v>
      </c>
      <c r="D7">
        <v>3064</v>
      </c>
      <c r="E7">
        <v>11</v>
      </c>
      <c r="F7">
        <v>22426</v>
      </c>
      <c r="G7">
        <v>301</v>
      </c>
      <c r="H7">
        <v>0.754</v>
      </c>
      <c r="I7">
        <v>4781.9462149339297</v>
      </c>
      <c r="J7">
        <v>116.25</v>
      </c>
      <c r="K7">
        <v>27.5</v>
      </c>
      <c r="L7">
        <v>152</v>
      </c>
      <c r="N7">
        <v>43891</v>
      </c>
      <c r="O7">
        <f>VLOOKUP(A7,[2]Sheet2!$C$4:$F$222,3,FALSE)</f>
        <v>43952</v>
      </c>
      <c r="P7">
        <f>VLOOKUP(A7,[2]Sheet2!$C$4:$F$222,4,FALSE)</f>
        <v>61</v>
      </c>
      <c r="Q7">
        <f>VLOOKUP(A7,'Worldometer 1-23'!B13:M248,12,FALSE)</f>
        <v>230408</v>
      </c>
    </row>
    <row r="8" spans="1:17" hidden="1" x14ac:dyDescent="0.3">
      <c r="A8" t="s">
        <v>27</v>
      </c>
      <c r="B8">
        <v>184279</v>
      </c>
      <c r="C8">
        <v>2357</v>
      </c>
      <c r="D8">
        <v>2870</v>
      </c>
      <c r="E8">
        <v>52</v>
      </c>
      <c r="F8">
        <v>37088</v>
      </c>
      <c r="G8">
        <v>578</v>
      </c>
      <c r="H8">
        <v>0.94199999999999995</v>
      </c>
      <c r="I8">
        <v>81636.578554892898</v>
      </c>
      <c r="J8">
        <v>70.03</v>
      </c>
      <c r="K8">
        <v>92.4</v>
      </c>
      <c r="L8">
        <v>146</v>
      </c>
      <c r="N8">
        <v>43891</v>
      </c>
      <c r="O8">
        <f>VLOOKUP(A8,[2]Sheet2!$C$4:$F$222,3,FALSE)</f>
        <v>0</v>
      </c>
      <c r="P8">
        <f>VLOOKUP(A8,[2]Sheet2!$C$4:$F$222,4,FALSE)</f>
        <v>0</v>
      </c>
      <c r="Q8">
        <f>VLOOKUP(A8,'Worldometer 1-23'!B82:M317,12,FALSE)</f>
        <v>583848</v>
      </c>
    </row>
    <row r="9" spans="1:17" hidden="1" x14ac:dyDescent="0.3">
      <c r="A9" t="s">
        <v>117</v>
      </c>
      <c r="B9">
        <v>196393</v>
      </c>
      <c r="C9">
        <v>2648</v>
      </c>
      <c r="D9">
        <v>9818</v>
      </c>
      <c r="E9">
        <v>54</v>
      </c>
      <c r="F9">
        <v>16697</v>
      </c>
      <c r="G9">
        <v>835</v>
      </c>
      <c r="H9">
        <v>0.70299999999999996</v>
      </c>
      <c r="I9">
        <v>3552.0687602686899</v>
      </c>
      <c r="J9">
        <v>10.29</v>
      </c>
      <c r="K9">
        <v>48.4</v>
      </c>
      <c r="L9">
        <v>131</v>
      </c>
      <c r="N9">
        <v>43901</v>
      </c>
      <c r="O9">
        <f>VLOOKUP(A9,[2]Sheet2!$C$4:$F$222,3,FALSE)</f>
        <v>0</v>
      </c>
      <c r="P9">
        <f>VLOOKUP(A9,[2]Sheet2!$C$4:$F$222,4,FALSE)</f>
        <v>0</v>
      </c>
      <c r="Q9">
        <f>VLOOKUP(A9,'Worldometer 1-23'!B23:M258,12,FALSE)</f>
        <v>42892</v>
      </c>
    </row>
    <row r="10" spans="1:17" hidden="1" x14ac:dyDescent="0.3">
      <c r="A10" t="s">
        <v>193</v>
      </c>
      <c r="B10">
        <v>268948</v>
      </c>
      <c r="C10">
        <v>302</v>
      </c>
      <c r="D10">
        <v>1986</v>
      </c>
      <c r="E10">
        <v>7</v>
      </c>
      <c r="F10">
        <v>9139</v>
      </c>
      <c r="G10">
        <v>67</v>
      </c>
      <c r="H10">
        <v>0.57899999999999996</v>
      </c>
      <c r="I10">
        <v>1073.62180058699</v>
      </c>
      <c r="J10">
        <v>200.72</v>
      </c>
      <c r="K10">
        <v>52.800000000000004</v>
      </c>
      <c r="L10">
        <v>120</v>
      </c>
      <c r="N10">
        <v>43856</v>
      </c>
      <c r="O10">
        <f>VLOOKUP(A10,[2]Sheet2!$C$4:$F$222,3,FALSE)</f>
        <v>0</v>
      </c>
      <c r="P10">
        <f>VLOOKUP(A10,[2]Sheet2!$C$4:$F$222,4,FALSE)</f>
        <v>0</v>
      </c>
      <c r="Q10">
        <f>VLOOKUP(A10,'Worldometer 1-23'!B119:M354,12,FALSE)</f>
        <v>69160</v>
      </c>
    </row>
    <row r="11" spans="1:17" hidden="1" x14ac:dyDescent="0.3">
      <c r="A11" t="s">
        <v>9</v>
      </c>
      <c r="B11">
        <v>2125261</v>
      </c>
      <c r="C11">
        <v>16366</v>
      </c>
      <c r="D11">
        <v>52020</v>
      </c>
      <c r="E11">
        <v>869</v>
      </c>
      <c r="F11">
        <v>25320</v>
      </c>
      <c r="G11">
        <v>620</v>
      </c>
      <c r="H11">
        <v>0.93899999999999995</v>
      </c>
      <c r="I11">
        <v>46231.563365768103</v>
      </c>
      <c r="J11">
        <v>232.8</v>
      </c>
      <c r="K11">
        <v>86.8</v>
      </c>
      <c r="L11">
        <v>118</v>
      </c>
      <c r="N11">
        <v>43857</v>
      </c>
      <c r="O11">
        <f>VLOOKUP(A11,[2]Sheet2!$C$4:$F$222,3,FALSE)</f>
        <v>43948</v>
      </c>
      <c r="P11">
        <f>VLOOKUP(A11,[2]Sheet2!$C$4:$F$222,4,FALSE)</f>
        <v>91</v>
      </c>
      <c r="Q11">
        <f>VLOOKUP(A11,'Worldometer 1-23'!B65:M300,12,FALSE)</f>
        <v>446180</v>
      </c>
    </row>
    <row r="12" spans="1:17" hidden="1" x14ac:dyDescent="0.3">
      <c r="A12" t="s">
        <v>68</v>
      </c>
      <c r="B12">
        <v>174850</v>
      </c>
      <c r="C12">
        <v>1036</v>
      </c>
      <c r="D12">
        <v>2591</v>
      </c>
      <c r="E12">
        <v>37</v>
      </c>
      <c r="F12">
        <v>64742</v>
      </c>
      <c r="G12">
        <v>959</v>
      </c>
      <c r="H12">
        <v>0.86899999999999999</v>
      </c>
      <c r="I12">
        <v>19795.215752154301</v>
      </c>
      <c r="J12">
        <v>42.78</v>
      </c>
      <c r="K12">
        <v>75</v>
      </c>
      <c r="L12">
        <v>115</v>
      </c>
      <c r="N12">
        <v>43889</v>
      </c>
      <c r="O12">
        <f>VLOOKUP(A12,[2]Sheet2!$C$4:$F$222,3,FALSE)</f>
        <v>43931</v>
      </c>
      <c r="P12">
        <f>VLOOKUP(A12,[2]Sheet2!$C$4:$F$222,4,FALSE)</f>
        <v>42</v>
      </c>
      <c r="Q12">
        <f>VLOOKUP(A12,'Worldometer 1-23'!B99:M334,12,FALSE)</f>
        <v>685151</v>
      </c>
    </row>
    <row r="13" spans="1:17" hidden="1" x14ac:dyDescent="0.3">
      <c r="A13" t="s">
        <v>44</v>
      </c>
      <c r="B13">
        <v>151041</v>
      </c>
      <c r="C13">
        <v>562</v>
      </c>
      <c r="D13">
        <v>5598</v>
      </c>
      <c r="E13">
        <v>28</v>
      </c>
      <c r="F13">
        <v>14531</v>
      </c>
      <c r="G13">
        <v>539</v>
      </c>
      <c r="H13">
        <v>0.872</v>
      </c>
      <c r="I13">
        <v>19604.4891246964</v>
      </c>
      <c r="J13">
        <v>81.27</v>
      </c>
      <c r="K13">
        <v>74.3</v>
      </c>
      <c r="L13">
        <v>114</v>
      </c>
      <c r="N13">
        <v>43888</v>
      </c>
      <c r="O13">
        <f>VLOOKUP(A13,[2]Sheet2!$C$4:$F$222,3,FALSE)</f>
        <v>43948</v>
      </c>
      <c r="P13">
        <f>VLOOKUP(A13,[2]Sheet2!$C$4:$F$222,4,FALSE)</f>
        <v>60</v>
      </c>
      <c r="Q13">
        <f>VLOOKUP(A13,'Worldometer 1-23'!B67:M302,12,FALSE)</f>
        <v>378153</v>
      </c>
    </row>
    <row r="14" spans="1:17" x14ac:dyDescent="0.3">
      <c r="A14" t="s">
        <v>46</v>
      </c>
      <c r="B14">
        <v>1088096</v>
      </c>
      <c r="C14">
        <v>5189</v>
      </c>
      <c r="D14">
        <v>39427</v>
      </c>
      <c r="E14">
        <v>153</v>
      </c>
      <c r="F14">
        <v>32746</v>
      </c>
      <c r="G14">
        <v>1187</v>
      </c>
      <c r="H14">
        <v>0.75900000000000001</v>
      </c>
      <c r="I14">
        <v>6977.7678203101204</v>
      </c>
      <c r="J14">
        <v>25.02</v>
      </c>
      <c r="K14">
        <v>66</v>
      </c>
      <c r="L14">
        <v>106</v>
      </c>
      <c r="N14">
        <v>43897</v>
      </c>
      <c r="O14">
        <f>VLOOKUP(A14,[2]Sheet2!$C$4:$F$222,3,FALSE)</f>
        <v>43928</v>
      </c>
      <c r="P14">
        <f>VLOOKUP(A14,[2]Sheet2!$C$4:$F$222,4,FALSE)</f>
        <v>31</v>
      </c>
      <c r="Q14">
        <f>VLOOKUP(A14,'Worldometer 1-23'!B133:M368,12,FALSE)</f>
        <v>181412</v>
      </c>
    </row>
    <row r="15" spans="1:17" hidden="1" x14ac:dyDescent="0.3">
      <c r="A15" t="s">
        <v>10</v>
      </c>
      <c r="B15">
        <v>3011257</v>
      </c>
      <c r="C15">
        <v>23292</v>
      </c>
      <c r="D15">
        <v>72647</v>
      </c>
      <c r="E15">
        <v>429</v>
      </c>
      <c r="F15">
        <v>46076</v>
      </c>
      <c r="G15">
        <v>1112</v>
      </c>
      <c r="H15">
        <v>0.89100000000000001</v>
      </c>
      <c r="I15">
        <v>40318.752735601804</v>
      </c>
      <c r="J15">
        <v>123.38</v>
      </c>
      <c r="K15">
        <v>81.199999999999989</v>
      </c>
      <c r="L15">
        <v>100</v>
      </c>
      <c r="N15">
        <v>43856</v>
      </c>
      <c r="O15">
        <f>VLOOKUP(A15,[2]Sheet2!$C$4:$F$222,3,FALSE)</f>
        <v>43962</v>
      </c>
      <c r="P15">
        <f>VLOOKUP(A15,[2]Sheet2!$C$4:$F$222,4,FALSE)</f>
        <v>106</v>
      </c>
      <c r="Q15">
        <f>VLOOKUP(A15,'Worldometer 1-23'!B61:M296,12,FALSE)</f>
        <v>630804</v>
      </c>
    </row>
    <row r="16" spans="1:17" hidden="1" x14ac:dyDescent="0.3">
      <c r="A16" t="s">
        <v>17</v>
      </c>
      <c r="B16">
        <v>401886</v>
      </c>
      <c r="C16">
        <v>2088</v>
      </c>
      <c r="D16">
        <v>7330</v>
      </c>
      <c r="E16">
        <v>42</v>
      </c>
      <c r="F16">
        <v>44480</v>
      </c>
      <c r="G16">
        <v>811</v>
      </c>
      <c r="H16">
        <v>0.91400000000000003</v>
      </c>
      <c r="I16">
        <v>49700.761832545897</v>
      </c>
      <c r="J16">
        <v>106.14</v>
      </c>
      <c r="K16">
        <v>82.899999999999991</v>
      </c>
      <c r="L16">
        <v>98</v>
      </c>
      <c r="N16">
        <v>43887</v>
      </c>
      <c r="O16">
        <f>VLOOKUP(A16,[2]Sheet2!$C$4:$F$222,3,FALSE)</f>
        <v>43915</v>
      </c>
      <c r="P16">
        <f>VLOOKUP(A16,[2]Sheet2!$C$4:$F$222,4,FALSE)</f>
        <v>28</v>
      </c>
      <c r="Q16">
        <f>VLOOKUP(A16,'Worldometer 1-23'!B12:M247,12,FALSE)</f>
        <v>459984</v>
      </c>
    </row>
    <row r="17" spans="1:17" x14ac:dyDescent="0.3">
      <c r="A17" t="s">
        <v>52</v>
      </c>
      <c r="B17">
        <v>1987418</v>
      </c>
      <c r="C17">
        <v>15073</v>
      </c>
      <c r="D17">
        <v>50586</v>
      </c>
      <c r="E17">
        <v>399</v>
      </c>
      <c r="F17">
        <v>38827</v>
      </c>
      <c r="G17">
        <v>988</v>
      </c>
      <c r="H17">
        <v>0.76100000000000001</v>
      </c>
      <c r="I17">
        <v>6432.3875833954498</v>
      </c>
      <c r="J17">
        <v>41</v>
      </c>
      <c r="K17">
        <v>71.3</v>
      </c>
      <c r="L17">
        <v>97</v>
      </c>
      <c r="N17">
        <v>43897</v>
      </c>
      <c r="O17">
        <f>VLOOKUP(A17,[2]Sheet2!$C$4:$F$222,3,FALSE)</f>
        <v>43925</v>
      </c>
      <c r="P17">
        <f>VLOOKUP(A17,[2]Sheet2!$C$4:$F$222,4,FALSE)</f>
        <v>28</v>
      </c>
      <c r="Q17">
        <f>VLOOKUP(A17,'Worldometer 1-23'!B39:M274,12,FALSE)</f>
        <v>185704</v>
      </c>
    </row>
    <row r="18" spans="1:17" hidden="1" x14ac:dyDescent="0.3">
      <c r="A18" t="s">
        <v>109</v>
      </c>
      <c r="B18">
        <v>56863</v>
      </c>
      <c r="C18">
        <v>787</v>
      </c>
      <c r="D18">
        <v>278</v>
      </c>
      <c r="E18">
        <v>2</v>
      </c>
      <c r="F18">
        <v>2649</v>
      </c>
      <c r="G18">
        <v>13</v>
      </c>
      <c r="H18">
        <v>0.78</v>
      </c>
      <c r="I18">
        <v>3939.6841975958</v>
      </c>
      <c r="J18">
        <v>332.31</v>
      </c>
      <c r="K18">
        <v>62.699999999999996</v>
      </c>
      <c r="L18">
        <v>95</v>
      </c>
      <c r="N18">
        <v>43858</v>
      </c>
      <c r="O18">
        <f>VLOOKUP(A18,[2]Sheet2!$C$4:$F$222,3,FALSE)</f>
        <v>43932</v>
      </c>
      <c r="P18">
        <f>VLOOKUP(A18,[2]Sheet2!$C$4:$F$222,4,FALSE)</f>
        <v>74</v>
      </c>
      <c r="Q18">
        <f>VLOOKUP(A18,'Worldometer 1-23'!B156:M391,12,FALSE)</f>
        <v>72570</v>
      </c>
    </row>
    <row r="19" spans="1:17" x14ac:dyDescent="0.3">
      <c r="A19" t="s">
        <v>15</v>
      </c>
      <c r="B19">
        <v>686827</v>
      </c>
      <c r="C19">
        <v>2571</v>
      </c>
      <c r="D19">
        <v>20620</v>
      </c>
      <c r="E19">
        <v>48</v>
      </c>
      <c r="F19">
        <v>59118</v>
      </c>
      <c r="G19">
        <v>1775</v>
      </c>
      <c r="H19">
        <v>0.91900000000000004</v>
      </c>
      <c r="I19">
        <v>46198.310320541103</v>
      </c>
      <c r="J19">
        <v>375.73</v>
      </c>
      <c r="K19">
        <v>76.399999999999991</v>
      </c>
      <c r="L19">
        <v>89</v>
      </c>
      <c r="N19">
        <v>43866</v>
      </c>
      <c r="O19">
        <f>VLOOKUP(A19,[2]Sheet2!$C$4:$F$222,3,FALSE)</f>
        <v>43957</v>
      </c>
      <c r="P19">
        <f>VLOOKUP(A19,[2]Sheet2!$C$4:$F$222,4,FALSE)</f>
        <v>91</v>
      </c>
      <c r="Q19">
        <f>VLOOKUP(A19,'Worldometer 1-23'!B19:M254,12,FALSE)</f>
        <v>669070</v>
      </c>
    </row>
    <row r="20" spans="1:17" hidden="1" x14ac:dyDescent="0.3">
      <c r="A20" t="s">
        <v>6</v>
      </c>
      <c r="B20">
        <v>2441854</v>
      </c>
      <c r="C20">
        <v>13633</v>
      </c>
      <c r="D20">
        <v>84674</v>
      </c>
      <c r="E20">
        <v>472</v>
      </c>
      <c r="F20">
        <v>40420</v>
      </c>
      <c r="G20">
        <v>1402</v>
      </c>
      <c r="H20">
        <v>0.88300000000000001</v>
      </c>
      <c r="I20">
        <v>33089.573307680199</v>
      </c>
      <c r="J20">
        <v>199.97</v>
      </c>
      <c r="K20">
        <v>75.199999999999989</v>
      </c>
      <c r="L20">
        <v>83</v>
      </c>
      <c r="N20">
        <v>43860</v>
      </c>
      <c r="O20">
        <f>VLOOKUP(A20,[2]Sheet2!$C$4:$F$222,3,FALSE)</f>
        <v>43955</v>
      </c>
      <c r="P20">
        <f>VLOOKUP(A20,[2]Sheet2!$C$4:$F$222,4,FALSE)</f>
        <v>95</v>
      </c>
      <c r="Q20">
        <f>VLOOKUP(A20,'Worldometer 1-23'!B84:M319,12,FALSE)</f>
        <v>503735</v>
      </c>
    </row>
    <row r="21" spans="1:17" hidden="1" x14ac:dyDescent="0.3">
      <c r="A21" t="s">
        <v>30</v>
      </c>
      <c r="B21">
        <v>176180</v>
      </c>
      <c r="C21">
        <v>3631</v>
      </c>
      <c r="D21">
        <v>660</v>
      </c>
      <c r="E21">
        <v>18</v>
      </c>
      <c r="F21">
        <v>5405</v>
      </c>
      <c r="G21">
        <v>20</v>
      </c>
      <c r="H21">
        <v>0.80400000000000005</v>
      </c>
      <c r="I21">
        <v>11414.2936538307</v>
      </c>
      <c r="J21">
        <v>99</v>
      </c>
      <c r="K21">
        <v>71.599999999999994</v>
      </c>
      <c r="L21">
        <v>83</v>
      </c>
      <c r="N21">
        <v>43856</v>
      </c>
      <c r="O21">
        <f>VLOOKUP(A21,[2]Sheet2!$C$4:$F$222,3,FALSE)</f>
        <v>44044</v>
      </c>
      <c r="P21">
        <f>VLOOKUP(A21,[2]Sheet2!$C$4:$F$222,4,FALSE)</f>
        <v>188</v>
      </c>
      <c r="Q21">
        <f>VLOOKUP(A21,'Worldometer 1-23'!B104:M339,12,FALSE)</f>
        <v>132148</v>
      </c>
    </row>
    <row r="22" spans="1:17" hidden="1" x14ac:dyDescent="0.3">
      <c r="A22" t="s">
        <v>67</v>
      </c>
      <c r="B22">
        <v>464844</v>
      </c>
      <c r="C22">
        <v>1138</v>
      </c>
      <c r="D22">
        <v>8105</v>
      </c>
      <c r="E22">
        <v>29</v>
      </c>
      <c r="F22">
        <v>12511</v>
      </c>
      <c r="G22">
        <v>218</v>
      </c>
      <c r="H22">
        <v>0.67600000000000005</v>
      </c>
      <c r="I22">
        <v>3282.0075972423201</v>
      </c>
      <c r="J22">
        <v>81</v>
      </c>
      <c r="K22">
        <v>51</v>
      </c>
      <c r="L22">
        <v>83</v>
      </c>
      <c r="N22">
        <v>43893</v>
      </c>
      <c r="O22">
        <f>VLOOKUP(A22,[2]Sheet2!$C$4:$F$222,3,FALSE)</f>
        <v>43928</v>
      </c>
      <c r="P22">
        <f>VLOOKUP(A22,[2]Sheet2!$C$4:$F$222,4,FALSE)</f>
        <v>35</v>
      </c>
      <c r="Q22">
        <f>VLOOKUP(A22,'Worldometer 1-23'!B115:M350,12,FALSE)</f>
        <v>141623</v>
      </c>
    </row>
    <row r="23" spans="1:17" hidden="1" x14ac:dyDescent="0.3">
      <c r="A23" t="s">
        <v>91</v>
      </c>
      <c r="B23">
        <v>70655</v>
      </c>
      <c r="C23">
        <v>739</v>
      </c>
      <c r="D23">
        <v>1303</v>
      </c>
      <c r="E23">
        <v>7</v>
      </c>
      <c r="F23">
        <v>24567</v>
      </c>
      <c r="G23">
        <v>453</v>
      </c>
      <c r="H23">
        <v>0.79100000000000004</v>
      </c>
      <c r="I23">
        <v>5303.1978227323398</v>
      </c>
      <c r="J23">
        <v>104.6122628</v>
      </c>
      <c r="K23">
        <v>58.9</v>
      </c>
      <c r="L23">
        <v>80</v>
      </c>
      <c r="N23">
        <v>43899</v>
      </c>
      <c r="O23">
        <f>VLOOKUP(A23,[2]Sheet2!$C$4:$F$222,3,FALSE)</f>
        <v>0</v>
      </c>
      <c r="P23">
        <f>VLOOKUP(A23,[2]Sheet2!$C$4:$F$222,4,FALSE)</f>
        <v>0</v>
      </c>
      <c r="Q23">
        <f>VLOOKUP(A23,'Worldometer 1-23'!B4:M239,12,FALSE)</f>
        <v>112438</v>
      </c>
    </row>
    <row r="24" spans="1:17" hidden="1" x14ac:dyDescent="0.3">
      <c r="A24" t="s">
        <v>39</v>
      </c>
      <c r="B24">
        <v>10640544</v>
      </c>
      <c r="C24">
        <v>14344</v>
      </c>
      <c r="D24">
        <v>153221</v>
      </c>
      <c r="E24">
        <v>154</v>
      </c>
      <c r="F24">
        <v>7668</v>
      </c>
      <c r="G24">
        <v>110</v>
      </c>
      <c r="H24">
        <v>0.64700000000000002</v>
      </c>
      <c r="I24">
        <v>2116.1773859896798</v>
      </c>
      <c r="J24">
        <v>41148</v>
      </c>
      <c r="K24">
        <v>69</v>
      </c>
      <c r="L24">
        <v>74</v>
      </c>
      <c r="N24">
        <v>43860</v>
      </c>
      <c r="O24">
        <f>VLOOKUP(A24,[2]Sheet2!$C$4:$F$222,3,FALSE)</f>
        <v>0</v>
      </c>
      <c r="P24">
        <f>VLOOKUP(A24,[2]Sheet2!$C$4:$F$222,4,FALSE)</f>
        <v>0</v>
      </c>
      <c r="Q24">
        <f>VLOOKUP(A24,'Worldometer 1-23'!B78:M313,12,FALSE)</f>
        <v>137033</v>
      </c>
    </row>
    <row r="25" spans="1:17" hidden="1" x14ac:dyDescent="0.3">
      <c r="A25" t="s">
        <v>50</v>
      </c>
      <c r="B25">
        <v>1711283</v>
      </c>
      <c r="C25">
        <v>22339</v>
      </c>
      <c r="D25">
        <v>146174</v>
      </c>
      <c r="E25">
        <v>1803</v>
      </c>
      <c r="F25">
        <v>13195</v>
      </c>
      <c r="G25">
        <v>1127</v>
      </c>
      <c r="H25">
        <v>0.76700000000000002</v>
      </c>
      <c r="I25">
        <v>9848.6043530112802</v>
      </c>
      <c r="J25">
        <v>64.349999999999994</v>
      </c>
      <c r="K25">
        <v>60.9</v>
      </c>
      <c r="L25">
        <v>70</v>
      </c>
      <c r="N25">
        <v>43890</v>
      </c>
      <c r="O25">
        <f>VLOOKUP(A25,[2]Sheet2!$C$4:$F$222,3,FALSE)</f>
        <v>43971</v>
      </c>
      <c r="P25">
        <f>VLOOKUP(A25,[2]Sheet2!$C$4:$F$222,4,FALSE)</f>
        <v>81</v>
      </c>
      <c r="Q25">
        <f>VLOOKUP(A25,'Worldometer 1-23'!B110:M345,12,FALSE)</f>
        <v>33150</v>
      </c>
    </row>
    <row r="26" spans="1:17" hidden="1" x14ac:dyDescent="0.3">
      <c r="A26" t="s">
        <v>47</v>
      </c>
      <c r="B26">
        <v>307793</v>
      </c>
      <c r="C26">
        <v>2041</v>
      </c>
      <c r="D26">
        <v>4980</v>
      </c>
      <c r="E26">
        <v>36</v>
      </c>
      <c r="F26">
        <v>70714</v>
      </c>
      <c r="G26">
        <v>1144</v>
      </c>
      <c r="H26">
        <v>0.79500000000000004</v>
      </c>
      <c r="I26">
        <v>15727.970386716899</v>
      </c>
      <c r="J26">
        <v>56.07</v>
      </c>
      <c r="K26">
        <v>70.5</v>
      </c>
      <c r="L26">
        <v>67</v>
      </c>
      <c r="N26">
        <v>43900</v>
      </c>
      <c r="O26">
        <f>VLOOKUP(A26,[2]Sheet2!$C$4:$F$222,3,FALSE)</f>
        <v>43928</v>
      </c>
      <c r="P26">
        <f>VLOOKUP(A26,[2]Sheet2!$C$4:$F$222,4,FALSE)</f>
        <v>28</v>
      </c>
      <c r="Q26">
        <f>VLOOKUP(A26,'Worldometer 1-23'!B130:M365,12,FALSE)</f>
        <v>365336</v>
      </c>
    </row>
    <row r="27" spans="1:17" hidden="1" x14ac:dyDescent="0.3">
      <c r="A27" t="s">
        <v>40</v>
      </c>
      <c r="B27">
        <v>13104</v>
      </c>
      <c r="C27">
        <v>309</v>
      </c>
      <c r="D27">
        <v>71</v>
      </c>
      <c r="E27">
        <v>0</v>
      </c>
      <c r="F27">
        <v>187</v>
      </c>
      <c r="G27">
        <v>1</v>
      </c>
      <c r="H27">
        <v>0.76500000000000001</v>
      </c>
      <c r="I27">
        <v>7784.7390802285599</v>
      </c>
      <c r="J27">
        <v>130</v>
      </c>
      <c r="K27">
        <v>63.2</v>
      </c>
      <c r="L27">
        <v>67</v>
      </c>
      <c r="N27">
        <v>43851</v>
      </c>
      <c r="O27">
        <f>VLOOKUP(A27,[2]Sheet2!$C$4:$F$222,3,FALSE)</f>
        <v>43915</v>
      </c>
      <c r="P27">
        <f>VLOOKUP(A27,[2]Sheet2!$C$4:$F$222,4,FALSE)</f>
        <v>64</v>
      </c>
      <c r="Q27">
        <f>VLOOKUP(A27,'Worldometer 1-23'!B165:M400,12,FALSE)</f>
        <v>17423</v>
      </c>
    </row>
    <row r="28" spans="1:17" hidden="1" x14ac:dyDescent="0.3">
      <c r="A28" t="s">
        <v>105</v>
      </c>
      <c r="B28">
        <v>138044</v>
      </c>
      <c r="C28">
        <v>1146</v>
      </c>
      <c r="D28">
        <v>3422</v>
      </c>
      <c r="E28">
        <v>16</v>
      </c>
      <c r="F28">
        <v>13815</v>
      </c>
      <c r="G28">
        <v>342</v>
      </c>
      <c r="H28">
        <v>0.623</v>
      </c>
      <c r="I28">
        <v>2574.9081022042101</v>
      </c>
      <c r="J28">
        <v>81.41</v>
      </c>
      <c r="K28">
        <v>54.2</v>
      </c>
      <c r="L28">
        <v>58</v>
      </c>
      <c r="N28">
        <v>43902</v>
      </c>
      <c r="O28">
        <f>VLOOKUP(A28,[2]Sheet2!$C$4:$F$222,3,FALSE)</f>
        <v>0</v>
      </c>
      <c r="P28">
        <f>VLOOKUP(A28,[2]Sheet2!$C$4:$F$222,4,FALSE)</f>
        <v>0</v>
      </c>
      <c r="Q28">
        <f>VLOOKUP(A28,'Worldometer 1-23'!B74:M309,12,FALSE)</f>
        <v>34804</v>
      </c>
    </row>
    <row r="29" spans="1:17" hidden="1" x14ac:dyDescent="0.3">
      <c r="A29" t="s">
        <v>110</v>
      </c>
      <c r="B29">
        <v>122795</v>
      </c>
      <c r="C29">
        <v>535</v>
      </c>
      <c r="D29">
        <v>1136</v>
      </c>
      <c r="E29">
        <v>7</v>
      </c>
      <c r="F29">
        <v>4325</v>
      </c>
      <c r="G29">
        <v>40</v>
      </c>
      <c r="H29">
        <v>0.72599999999999998</v>
      </c>
      <c r="I29">
        <v>4732.8200934200004</v>
      </c>
      <c r="J29">
        <v>35.159999999999997</v>
      </c>
      <c r="K29">
        <v>28.799999999999997</v>
      </c>
      <c r="L29">
        <v>57</v>
      </c>
      <c r="N29">
        <v>43904</v>
      </c>
      <c r="O29">
        <f>VLOOKUP(A29,[2]Sheet2!$C$4:$F$222,3,FALSE)</f>
        <v>0</v>
      </c>
      <c r="P29">
        <f>VLOOKUP(A29,[2]Sheet2!$C$4:$F$222,4,FALSE)</f>
        <v>0</v>
      </c>
      <c r="Q29">
        <f>VLOOKUP(A29,'Worldometer 1-23'!B178:M413,12,FALSE)</f>
        <v>89208</v>
      </c>
    </row>
    <row r="30" spans="1:17" hidden="1" x14ac:dyDescent="0.3">
      <c r="A30" t="s">
        <v>28</v>
      </c>
      <c r="B30">
        <v>193038</v>
      </c>
      <c r="C30">
        <v>773</v>
      </c>
      <c r="D30">
        <v>1941</v>
      </c>
      <c r="E30">
        <v>32</v>
      </c>
      <c r="F30">
        <v>33261</v>
      </c>
      <c r="G30">
        <v>334</v>
      </c>
      <c r="H30">
        <v>0.93</v>
      </c>
      <c r="I30">
        <v>60656.938516814</v>
      </c>
      <c r="J30">
        <v>134.91</v>
      </c>
      <c r="K30">
        <v>92.2</v>
      </c>
      <c r="L30">
        <v>56</v>
      </c>
      <c r="N30">
        <v>43888</v>
      </c>
      <c r="O30">
        <f>VLOOKUP(A30,[2]Sheet2!$C$4:$F$222,3,FALSE)</f>
        <v>44065</v>
      </c>
      <c r="P30">
        <f>VLOOKUP(A30,[2]Sheet2!$C$4:$F$222,4,FALSE)</f>
        <v>177</v>
      </c>
      <c r="Q30">
        <f>VLOOKUP(A30,'Worldometer 1-23'!B46:M281,12,FALSE)</f>
        <v>2142046</v>
      </c>
    </row>
    <row r="31" spans="1:17" hidden="1" x14ac:dyDescent="0.3">
      <c r="A31" t="s">
        <v>16</v>
      </c>
      <c r="B31">
        <v>938628</v>
      </c>
      <c r="C31">
        <v>5744</v>
      </c>
      <c r="D31">
        <v>13422</v>
      </c>
      <c r="E31">
        <v>85</v>
      </c>
      <c r="F31">
        <v>54711</v>
      </c>
      <c r="G31">
        <v>782</v>
      </c>
      <c r="H31">
        <v>0.93300000000000005</v>
      </c>
      <c r="I31">
        <v>53052.814311237998</v>
      </c>
      <c r="J31">
        <v>423</v>
      </c>
      <c r="K31">
        <v>90.1</v>
      </c>
      <c r="L31">
        <v>56</v>
      </c>
      <c r="N31">
        <v>43889</v>
      </c>
      <c r="O31">
        <f>VLOOKUP(A31,[2]Sheet2!$C$4:$F$222,3,FALSE)</f>
        <v>43983</v>
      </c>
      <c r="P31">
        <f>VLOOKUP(A31,[2]Sheet2!$C$4:$F$222,4,FALSE)</f>
        <v>94</v>
      </c>
      <c r="Q31">
        <f>VLOOKUP(A31,'Worldometer 1-23'!B120:M355,12,FALSE)</f>
        <v>406290</v>
      </c>
    </row>
    <row r="32" spans="1:17" hidden="1" x14ac:dyDescent="0.3">
      <c r="A32" t="s">
        <v>7</v>
      </c>
      <c r="B32">
        <v>2603472</v>
      </c>
      <c r="C32">
        <v>42885</v>
      </c>
      <c r="D32">
        <v>55441</v>
      </c>
      <c r="E32">
        <v>400</v>
      </c>
      <c r="F32">
        <v>55671</v>
      </c>
      <c r="G32">
        <v>1186</v>
      </c>
      <c r="H32">
        <v>0.89300000000000002</v>
      </c>
      <c r="I32">
        <v>29815.717808982899</v>
      </c>
      <c r="J32">
        <v>92.76</v>
      </c>
      <c r="K32">
        <v>82.899999999999991</v>
      </c>
      <c r="L32">
        <v>56</v>
      </c>
      <c r="N32">
        <v>43862</v>
      </c>
      <c r="O32">
        <f>VLOOKUP(A32,[2]Sheet2!$C$4:$F$222,3,FALSE)</f>
        <v>43953</v>
      </c>
      <c r="P32">
        <f>VLOOKUP(A32,[2]Sheet2!$C$4:$F$222,4,FALSE)</f>
        <v>91</v>
      </c>
      <c r="Q32">
        <f>VLOOKUP(A32,'Worldometer 1-23'!B155:M390,12,FALSE)</f>
        <v>645039</v>
      </c>
    </row>
    <row r="33" spans="1:17" hidden="1" x14ac:dyDescent="0.3">
      <c r="A33" t="s">
        <v>54</v>
      </c>
      <c r="B33">
        <v>59250</v>
      </c>
      <c r="C33">
        <v>15</v>
      </c>
      <c r="D33">
        <v>29</v>
      </c>
      <c r="E33">
        <v>0</v>
      </c>
      <c r="F33">
        <v>10083</v>
      </c>
      <c r="G33">
        <v>5</v>
      </c>
      <c r="H33">
        <v>0.93500000000000005</v>
      </c>
      <c r="I33">
        <v>64102.737610840602</v>
      </c>
      <c r="J33">
        <v>7894.26</v>
      </c>
      <c r="K33">
        <v>60.199999999999996</v>
      </c>
      <c r="L33">
        <v>55</v>
      </c>
      <c r="N33">
        <v>43853</v>
      </c>
      <c r="O33">
        <f>VLOOKUP(A33,[2]Sheet2!$C$4:$F$222,3,FALSE)</f>
        <v>43935</v>
      </c>
      <c r="P33">
        <f>VLOOKUP(A33,[2]Sheet2!$C$4:$F$222,4,FALSE)</f>
        <v>82</v>
      </c>
      <c r="Q33">
        <f>VLOOKUP(A33,'Worldometer 1-23'!B150:M385,12,FALSE)</f>
        <v>1031483</v>
      </c>
    </row>
    <row r="34" spans="1:17" hidden="1" x14ac:dyDescent="0.3">
      <c r="A34" t="s">
        <v>51</v>
      </c>
      <c r="B34">
        <v>1853830</v>
      </c>
      <c r="C34">
        <v>10753</v>
      </c>
      <c r="D34">
        <v>46575</v>
      </c>
      <c r="E34">
        <v>220</v>
      </c>
      <c r="F34">
        <v>40808</v>
      </c>
      <c r="G34">
        <v>1025</v>
      </c>
      <c r="H34">
        <v>0.83</v>
      </c>
      <c r="I34">
        <v>10041.4633030641</v>
      </c>
      <c r="J34">
        <v>16.16</v>
      </c>
      <c r="K34">
        <v>70.199999999999989</v>
      </c>
      <c r="L34">
        <v>52</v>
      </c>
      <c r="N34">
        <v>43893</v>
      </c>
      <c r="O34">
        <f>VLOOKUP(A34,[2]Sheet2!$C$4:$F$222,3,FALSE)</f>
        <v>43941</v>
      </c>
      <c r="P34">
        <f>VLOOKUP(A34,[2]Sheet2!$C$4:$F$222,4,FALSE)</f>
        <v>48</v>
      </c>
      <c r="Q34">
        <f>VLOOKUP(A34,'Worldometer 1-23'!B9:M244,12,FALSE)</f>
        <v>127820</v>
      </c>
    </row>
    <row r="35" spans="1:17" hidden="1" x14ac:dyDescent="0.3">
      <c r="A35" t="s">
        <v>23</v>
      </c>
      <c r="B35">
        <v>28755</v>
      </c>
      <c r="C35">
        <v>5</v>
      </c>
      <c r="D35">
        <v>909</v>
      </c>
      <c r="E35">
        <v>0</v>
      </c>
      <c r="F35">
        <v>1120</v>
      </c>
      <c r="G35">
        <v>35</v>
      </c>
      <c r="H35">
        <v>0.93799999999999994</v>
      </c>
      <c r="I35">
        <v>54763.2023879958</v>
      </c>
      <c r="J35">
        <v>3</v>
      </c>
      <c r="K35">
        <v>90.9</v>
      </c>
      <c r="L35">
        <v>52</v>
      </c>
      <c r="N35">
        <v>43856</v>
      </c>
      <c r="O35">
        <f>VLOOKUP(A35,[2]Sheet2!$C$4:$F$222,3,FALSE)</f>
        <v>0</v>
      </c>
      <c r="P35">
        <f>VLOOKUP(A35,[2]Sheet2!$C$4:$F$222,4,FALSE)</f>
        <v>0</v>
      </c>
      <c r="Q35">
        <f>VLOOKUP(A35,'Worldometer 1-23'!B11:M246,12,FALSE)</f>
        <v>492581</v>
      </c>
    </row>
    <row r="36" spans="1:17" hidden="1" x14ac:dyDescent="0.3">
      <c r="A36" t="s">
        <v>93</v>
      </c>
      <c r="B36">
        <v>2861</v>
      </c>
      <c r="C36">
        <v>24</v>
      </c>
      <c r="D36">
        <v>65</v>
      </c>
      <c r="E36">
        <v>0</v>
      </c>
      <c r="F36">
        <v>84219</v>
      </c>
      <c r="G36">
        <v>1913</v>
      </c>
      <c r="H36">
        <v>0</v>
      </c>
      <c r="I36">
        <v>47313.3524531488</v>
      </c>
      <c r="J36">
        <v>567.89</v>
      </c>
      <c r="K36">
        <v>0</v>
      </c>
      <c r="L36">
        <v>52</v>
      </c>
      <c r="N36">
        <v>43890</v>
      </c>
      <c r="O36">
        <f>VLOOKUP(A36,[2]Sheet2!$C$4:$F$222,3,FALSE)</f>
        <v>0</v>
      </c>
      <c r="P36">
        <f>VLOOKUP(A36,[2]Sheet2!$C$4:$F$222,4,FALSE)</f>
        <v>0</v>
      </c>
      <c r="Q36">
        <f>VLOOKUP(A36,'Worldometer 1-23'!B144:M379,12,FALSE)</f>
        <v>941215</v>
      </c>
    </row>
    <row r="37" spans="1:17" hidden="1" x14ac:dyDescent="0.3">
      <c r="A37" t="s">
        <v>133</v>
      </c>
      <c r="B37">
        <v>530890</v>
      </c>
      <c r="C37">
        <v>619</v>
      </c>
      <c r="D37">
        <v>7981</v>
      </c>
      <c r="E37">
        <v>15</v>
      </c>
      <c r="F37">
        <v>3206</v>
      </c>
      <c r="G37">
        <v>48</v>
      </c>
      <c r="H37">
        <v>0.61399999999999999</v>
      </c>
      <c r="I37">
        <v>1846.4163765605599</v>
      </c>
      <c r="J37">
        <v>1181</v>
      </c>
      <c r="K37">
        <v>58.8</v>
      </c>
      <c r="L37">
        <v>51</v>
      </c>
      <c r="N37">
        <v>43899</v>
      </c>
      <c r="O37">
        <f>VLOOKUP(A37,[2]Sheet2!$C$4:$F$222,3,FALSE)</f>
        <v>43997</v>
      </c>
      <c r="P37">
        <f>VLOOKUP(A37,[2]Sheet2!$C$4:$F$222,4,FALSE)</f>
        <v>98</v>
      </c>
      <c r="Q37">
        <f>VLOOKUP(A37,'Worldometer 1-23'!B16:M251,12,FALSE)</f>
        <v>21317</v>
      </c>
    </row>
    <row r="38" spans="1:17" hidden="1" x14ac:dyDescent="0.3">
      <c r="A38" t="s">
        <v>53</v>
      </c>
      <c r="B38">
        <v>380802</v>
      </c>
      <c r="C38">
        <v>1709</v>
      </c>
      <c r="D38">
        <v>3849</v>
      </c>
      <c r="E38">
        <v>19</v>
      </c>
      <c r="F38">
        <v>43683</v>
      </c>
      <c r="G38">
        <v>442</v>
      </c>
      <c r="H38">
        <v>0.79900000000000004</v>
      </c>
      <c r="I38">
        <v>7359.3485333911303</v>
      </c>
      <c r="J38">
        <v>89.08</v>
      </c>
      <c r="K38">
        <v>64.099999999999994</v>
      </c>
      <c r="L38">
        <v>50</v>
      </c>
      <c r="N38">
        <v>43896</v>
      </c>
      <c r="O38">
        <f>VLOOKUP(A38,[2]Sheet2!$C$4:$F$222,3,FALSE)</f>
        <v>43950</v>
      </c>
      <c r="P38">
        <f>VLOOKUP(A38,[2]Sheet2!$C$4:$F$222,4,FALSE)</f>
        <v>54</v>
      </c>
      <c r="Q38">
        <f>VLOOKUP(A38,'Worldometer 1-23'!B147:M382,12,FALSE)</f>
        <v>289936</v>
      </c>
    </row>
    <row r="39" spans="1:17" hidden="1" x14ac:dyDescent="0.3">
      <c r="A39" t="s">
        <v>55</v>
      </c>
      <c r="B39">
        <v>227969</v>
      </c>
      <c r="C39">
        <v>643</v>
      </c>
      <c r="D39">
        <v>4770</v>
      </c>
      <c r="E39">
        <v>32</v>
      </c>
      <c r="F39">
        <v>55725</v>
      </c>
      <c r="G39">
        <v>1166</v>
      </c>
      <c r="H39">
        <v>0.83699999999999997</v>
      </c>
      <c r="I39">
        <v>14627.294713512199</v>
      </c>
      <c r="J39">
        <v>72.3</v>
      </c>
      <c r="K39">
        <v>65.7</v>
      </c>
      <c r="L39">
        <v>49</v>
      </c>
      <c r="N39">
        <v>43887</v>
      </c>
      <c r="O39">
        <f>VLOOKUP(A39,[2]Sheet2!$C$4:$F$222,3,FALSE)</f>
        <v>44026</v>
      </c>
      <c r="P39">
        <f>VLOOKUP(A39,[2]Sheet2!$C$4:$F$222,4,FALSE)</f>
        <v>139</v>
      </c>
      <c r="Q39">
        <f>VLOOKUP(A39,'Worldometer 1-23'!B42:M277,12,FALSE)</f>
        <v>279842</v>
      </c>
    </row>
    <row r="40" spans="1:17" hidden="1" x14ac:dyDescent="0.3">
      <c r="A40" t="s">
        <v>66</v>
      </c>
      <c r="B40">
        <v>2276</v>
      </c>
      <c r="C40">
        <v>9</v>
      </c>
      <c r="D40">
        <v>25</v>
      </c>
      <c r="E40">
        <v>0</v>
      </c>
      <c r="F40">
        <v>455</v>
      </c>
      <c r="G40">
        <v>5</v>
      </c>
      <c r="H40">
        <v>0.92100000000000004</v>
      </c>
      <c r="I40">
        <v>43229.343479215197</v>
      </c>
      <c r="J40">
        <v>19</v>
      </c>
      <c r="K40">
        <v>92.6</v>
      </c>
      <c r="L40">
        <v>49</v>
      </c>
      <c r="N40">
        <v>43889</v>
      </c>
      <c r="O40" t="str">
        <f>VLOOKUP(A40,[2]Sheet2!$C$4:$F$222,3,FALSE)</f>
        <v>NO Mandate</v>
      </c>
      <c r="P40" t="str">
        <f>VLOOKUP(A40,[2]Sheet2!$C$4:$F$222,4,FALSE)</f>
        <v>NO Mandate</v>
      </c>
      <c r="Q40">
        <f>VLOOKUP(A40,'Worldometer 1-23'!B121:M356,12,FALSE)</f>
        <v>296014</v>
      </c>
    </row>
    <row r="41" spans="1:17" hidden="1" x14ac:dyDescent="0.3">
      <c r="A41" t="s">
        <v>33</v>
      </c>
      <c r="B41">
        <v>1464557</v>
      </c>
      <c r="C41">
        <v>6749</v>
      </c>
      <c r="D41">
        <v>34907</v>
      </c>
      <c r="E41">
        <v>345</v>
      </c>
      <c r="F41">
        <v>38721</v>
      </c>
      <c r="G41">
        <v>923</v>
      </c>
      <c r="H41">
        <v>0.872</v>
      </c>
      <c r="I41">
        <v>15727.0306059784</v>
      </c>
      <c r="J41">
        <v>122.76</v>
      </c>
      <c r="K41">
        <v>66.2</v>
      </c>
      <c r="L41">
        <v>49</v>
      </c>
      <c r="N41">
        <v>43894</v>
      </c>
      <c r="O41">
        <f>VLOOKUP(A41,[2]Sheet2!$C$4:$F$222,3,FALSE)</f>
        <v>43937</v>
      </c>
      <c r="P41">
        <f>VLOOKUP(A41,[2]Sheet2!$C$4:$F$222,4,FALSE)</f>
        <v>43</v>
      </c>
      <c r="Q41">
        <f>VLOOKUP(A41,'Worldometer 1-23'!B135:M370,12,FALSE)</f>
        <v>217829</v>
      </c>
    </row>
    <row r="42" spans="1:17" hidden="1" x14ac:dyDescent="0.3">
      <c r="A42" t="s">
        <v>90</v>
      </c>
      <c r="B42">
        <v>318911</v>
      </c>
      <c r="C42">
        <v>730</v>
      </c>
      <c r="D42">
        <v>4207</v>
      </c>
      <c r="E42">
        <v>9</v>
      </c>
      <c r="F42">
        <v>31083</v>
      </c>
      <c r="G42">
        <v>410</v>
      </c>
      <c r="H42">
        <v>0.72299999999999998</v>
      </c>
      <c r="I42">
        <v>4405.4805957702201</v>
      </c>
      <c r="J42">
        <v>122</v>
      </c>
      <c r="K42">
        <v>39.300000000000004</v>
      </c>
      <c r="L42">
        <v>48</v>
      </c>
      <c r="N42">
        <v>43893</v>
      </c>
      <c r="O42">
        <f>VLOOKUP(A42,[2]Sheet2!$C$4:$F$222,3,FALSE)</f>
        <v>0</v>
      </c>
      <c r="P42">
        <f>VLOOKUP(A42,[2]Sheet2!$C$4:$F$222,4,FALSE)</f>
        <v>0</v>
      </c>
      <c r="Q42">
        <f>VLOOKUP(A42,'Worldometer 1-23'!B88:M323,12,FALSE)</f>
        <v>358516</v>
      </c>
    </row>
    <row r="43" spans="1:17" hidden="1" x14ac:dyDescent="0.3">
      <c r="A43" t="s">
        <v>34</v>
      </c>
      <c r="B43">
        <v>706475</v>
      </c>
      <c r="C43">
        <v>2699</v>
      </c>
      <c r="D43">
        <v>17628</v>
      </c>
      <c r="E43">
        <v>74</v>
      </c>
      <c r="F43">
        <v>36863</v>
      </c>
      <c r="G43">
        <v>920</v>
      </c>
      <c r="H43">
        <v>0.81599999999999995</v>
      </c>
      <c r="I43">
        <v>12914.107396409399</v>
      </c>
      <c r="J43">
        <v>81.400000000000006</v>
      </c>
      <c r="K43">
        <v>64.900000000000006</v>
      </c>
      <c r="L43">
        <v>48</v>
      </c>
      <c r="N43">
        <v>43888</v>
      </c>
      <c r="O43">
        <f>VLOOKUP(A43,[2]Sheet2!$C$4:$F$222,3,FALSE)</f>
        <v>43966</v>
      </c>
      <c r="P43">
        <f>VLOOKUP(A43,[2]Sheet2!$C$4:$F$222,4,FALSE)</f>
        <v>78</v>
      </c>
      <c r="Q43">
        <f>VLOOKUP(A43,'Worldometer 1-23'!B138:M373,12,FALSE)</f>
        <v>274899</v>
      </c>
    </row>
    <row r="44" spans="1:17" hidden="1" x14ac:dyDescent="0.3">
      <c r="A44" t="s">
        <v>38</v>
      </c>
      <c r="B44">
        <v>528891</v>
      </c>
      <c r="C44">
        <v>1745</v>
      </c>
      <c r="D44">
        <v>11204</v>
      </c>
      <c r="E44">
        <v>47</v>
      </c>
      <c r="F44">
        <v>2369</v>
      </c>
      <c r="G44">
        <v>50</v>
      </c>
      <c r="H44">
        <v>0.56000000000000005</v>
      </c>
      <c r="I44">
        <v>1186.6920804635599</v>
      </c>
      <c r="J44">
        <v>277</v>
      </c>
      <c r="K44">
        <v>42.5</v>
      </c>
      <c r="L44">
        <v>46</v>
      </c>
      <c r="N44">
        <v>43888</v>
      </c>
      <c r="O44">
        <f>VLOOKUP(A44,[2]Sheet2!$C$4:$F$222,3,FALSE)</f>
        <v>43982</v>
      </c>
      <c r="P44">
        <f>VLOOKUP(A44,[2]Sheet2!$C$4:$F$222,4,FALSE)</f>
        <v>94</v>
      </c>
      <c r="Q44">
        <f>VLOOKUP(A44,'Worldometer 1-23'!B128:M363,12,FALSE)</f>
        <v>33868</v>
      </c>
    </row>
    <row r="45" spans="1:17" hidden="1" x14ac:dyDescent="0.3">
      <c r="A45" t="s">
        <v>20</v>
      </c>
      <c r="B45">
        <v>609136</v>
      </c>
      <c r="C45">
        <v>13987</v>
      </c>
      <c r="D45">
        <v>9920</v>
      </c>
      <c r="E45">
        <v>234</v>
      </c>
      <c r="F45">
        <v>59837</v>
      </c>
      <c r="G45">
        <v>974</v>
      </c>
      <c r="H45">
        <v>0.85</v>
      </c>
      <c r="I45">
        <v>23350.353854372799</v>
      </c>
      <c r="J45">
        <v>111.59</v>
      </c>
      <c r="K45">
        <v>80.3</v>
      </c>
      <c r="L45">
        <v>45</v>
      </c>
      <c r="N45">
        <v>43893</v>
      </c>
      <c r="O45">
        <f>VLOOKUP(A45,[2]Sheet2!$C$4:$F$222,3,FALSE)</f>
        <v>43955</v>
      </c>
      <c r="P45">
        <f>VLOOKUP(A45,[2]Sheet2!$C$4:$F$222,4,FALSE)</f>
        <v>62</v>
      </c>
      <c r="Q45">
        <f>VLOOKUP(A45,'Worldometer 1-23'!B136:M371,12,FALSE)</f>
        <v>660331</v>
      </c>
    </row>
    <row r="46" spans="1:17" hidden="1" x14ac:dyDescent="0.3">
      <c r="A46" t="s">
        <v>22</v>
      </c>
      <c r="B46">
        <v>589028</v>
      </c>
      <c r="C46">
        <v>6159</v>
      </c>
      <c r="D46">
        <v>4266</v>
      </c>
      <c r="E46">
        <v>21</v>
      </c>
      <c r="F46">
        <v>64042</v>
      </c>
      <c r="G46">
        <v>464</v>
      </c>
      <c r="H46">
        <v>0.90600000000000003</v>
      </c>
      <c r="I46">
        <v>46376.466510398699</v>
      </c>
      <c r="J46">
        <v>422</v>
      </c>
      <c r="K46">
        <v>78.600000000000009</v>
      </c>
      <c r="L46">
        <v>44</v>
      </c>
      <c r="N46">
        <v>43881</v>
      </c>
      <c r="O46">
        <f>VLOOKUP(A46,[2]Sheet2!$C$4:$F$222,3,FALSE)</f>
        <v>43922</v>
      </c>
      <c r="P46">
        <f>VLOOKUP(A46,[2]Sheet2!$C$4:$F$222,4,FALSE)</f>
        <v>41</v>
      </c>
      <c r="Q46">
        <f>VLOOKUP(A46,'Worldometer 1-23'!B83:M318,12,FALSE)</f>
        <v>1079110</v>
      </c>
    </row>
    <row r="47" spans="1:17" hidden="1" x14ac:dyDescent="0.3">
      <c r="A47" t="s">
        <v>128</v>
      </c>
      <c r="B47">
        <v>126370</v>
      </c>
      <c r="C47">
        <v>852</v>
      </c>
      <c r="D47">
        <v>2585</v>
      </c>
      <c r="E47">
        <v>15</v>
      </c>
      <c r="F47">
        <v>17597</v>
      </c>
      <c r="G47">
        <v>360</v>
      </c>
      <c r="H47">
        <v>0.72399999999999998</v>
      </c>
      <c r="I47">
        <v>5406.4834160630098</v>
      </c>
      <c r="J47">
        <v>17.100000000000001</v>
      </c>
      <c r="K47">
        <v>62.400000000000006</v>
      </c>
      <c r="L47">
        <v>44</v>
      </c>
      <c r="N47">
        <v>43899</v>
      </c>
      <c r="O47">
        <f>VLOOKUP(A47,[2]Sheet2!$C$4:$F$222,3,FALSE)</f>
        <v>43941</v>
      </c>
      <c r="P47">
        <f>VLOOKUP(A47,[2]Sheet2!$C$4:$F$222,4,FALSE)</f>
        <v>42</v>
      </c>
      <c r="Q47">
        <f>VLOOKUP(A47,'Worldometer 1-23'!B132:M367,12,FALSE)</f>
        <v>86945</v>
      </c>
    </row>
    <row r="48" spans="1:17" hidden="1" x14ac:dyDescent="0.3">
      <c r="A48" t="s">
        <v>69</v>
      </c>
      <c r="B48">
        <v>165711</v>
      </c>
      <c r="C48">
        <v>183</v>
      </c>
      <c r="D48">
        <v>3030</v>
      </c>
      <c r="E48">
        <v>9</v>
      </c>
      <c r="F48">
        <v>55863</v>
      </c>
      <c r="G48">
        <v>1021</v>
      </c>
      <c r="H48">
        <v>0.76</v>
      </c>
      <c r="I48">
        <v>4622.7332164960399</v>
      </c>
      <c r="J48">
        <v>99.44</v>
      </c>
      <c r="K48">
        <v>55.4</v>
      </c>
      <c r="L48">
        <v>41</v>
      </c>
      <c r="N48">
        <v>43892</v>
      </c>
      <c r="O48">
        <f>VLOOKUP(A48,[2]Sheet2!$C$4:$F$222,3,FALSE)</f>
        <v>0</v>
      </c>
      <c r="P48">
        <f>VLOOKUP(A48,[2]Sheet2!$C$4:$F$222,4,FALSE)</f>
        <v>0</v>
      </c>
      <c r="Q48">
        <f>VLOOKUP(A48,'Worldometer 1-23'!B10:M245,12,FALSE)</f>
        <v>213273</v>
      </c>
    </row>
    <row r="49" spans="1:17" hidden="1" x14ac:dyDescent="0.3">
      <c r="A49" t="s">
        <v>86</v>
      </c>
      <c r="B49">
        <v>29758</v>
      </c>
      <c r="C49">
        <v>122</v>
      </c>
      <c r="D49">
        <v>179</v>
      </c>
      <c r="E49">
        <v>1</v>
      </c>
      <c r="F49">
        <v>24547</v>
      </c>
      <c r="G49">
        <v>148</v>
      </c>
      <c r="H49">
        <v>0.873</v>
      </c>
      <c r="I49">
        <v>28284.907631400602</v>
      </c>
      <c r="J49">
        <v>148.56</v>
      </c>
      <c r="K49">
        <v>75.900000000000006</v>
      </c>
      <c r="L49">
        <v>41</v>
      </c>
      <c r="N49">
        <v>43900</v>
      </c>
      <c r="O49">
        <f>VLOOKUP(A49,[2]Sheet2!$C$4:$F$222,3,FALSE)</f>
        <v>0</v>
      </c>
      <c r="P49">
        <f>VLOOKUP(A49,[2]Sheet2!$C$4:$F$222,4,FALSE)</f>
        <v>0</v>
      </c>
      <c r="Q49">
        <f>VLOOKUP(A49,'Worldometer 1-23'!B44:M279,12,FALSE)</f>
        <v>780186</v>
      </c>
    </row>
    <row r="50" spans="1:17" hidden="1" x14ac:dyDescent="0.3">
      <c r="A50" t="s">
        <v>13</v>
      </c>
      <c r="B50">
        <v>509279</v>
      </c>
      <c r="C50">
        <v>2156</v>
      </c>
      <c r="D50">
        <v>9034</v>
      </c>
      <c r="E50">
        <v>63</v>
      </c>
      <c r="F50">
        <v>58604</v>
      </c>
      <c r="G50">
        <v>1040</v>
      </c>
      <c r="H50">
        <v>0.94599999999999995</v>
      </c>
      <c r="I50">
        <v>85134.954826318703</v>
      </c>
      <c r="J50">
        <v>207.98</v>
      </c>
      <c r="K50">
        <v>90.3</v>
      </c>
      <c r="L50">
        <v>41</v>
      </c>
      <c r="N50">
        <v>43887</v>
      </c>
      <c r="O50">
        <f>VLOOKUP(A50,[2]Sheet2!$C$4:$F$222,3,FALSE)</f>
        <v>44133</v>
      </c>
      <c r="P50">
        <f>VLOOKUP(A50,[2]Sheet2!$C$4:$F$222,4,FALSE)</f>
        <v>246</v>
      </c>
      <c r="Q50">
        <f>VLOOKUP(A50,'Worldometer 1-23'!B161:M396,12,FALSE)</f>
        <v>475909</v>
      </c>
    </row>
    <row r="51" spans="1:17" hidden="1" x14ac:dyDescent="0.3">
      <c r="A51" t="s">
        <v>26</v>
      </c>
      <c r="B51">
        <v>924938</v>
      </c>
      <c r="C51">
        <v>7509</v>
      </c>
      <c r="D51">
        <v>15208</v>
      </c>
      <c r="E51">
        <v>132</v>
      </c>
      <c r="F51">
        <v>86280</v>
      </c>
      <c r="G51">
        <v>1419</v>
      </c>
      <c r="H51">
        <v>0.89100000000000001</v>
      </c>
      <c r="I51">
        <v>23451.7357205427</v>
      </c>
      <c r="J51">
        <v>135.43</v>
      </c>
      <c r="K51">
        <v>76.900000000000006</v>
      </c>
      <c r="L51">
        <v>39</v>
      </c>
      <c r="N51">
        <v>43892</v>
      </c>
      <c r="O51">
        <f>VLOOKUP(A51,[2]Sheet2!$C$4:$F$222,3,FALSE)</f>
        <v>43908</v>
      </c>
      <c r="P51">
        <f>VLOOKUP(A51,[2]Sheet2!$C$4:$F$222,4,FALSE)</f>
        <v>16</v>
      </c>
      <c r="Q51">
        <f>VLOOKUP(A51,'Worldometer 1-23'!B45:M280,12,FALSE)</f>
        <v>532701</v>
      </c>
    </row>
    <row r="52" spans="1:17" hidden="1" x14ac:dyDescent="0.3">
      <c r="A52" t="s">
        <v>164</v>
      </c>
      <c r="B52">
        <v>31848</v>
      </c>
      <c r="C52">
        <v>333</v>
      </c>
      <c r="D52">
        <v>311</v>
      </c>
      <c r="E52">
        <v>1</v>
      </c>
      <c r="F52">
        <v>12409</v>
      </c>
      <c r="G52">
        <v>121</v>
      </c>
      <c r="H52">
        <v>0.64500000000000002</v>
      </c>
      <c r="I52">
        <v>4957.3585773500599</v>
      </c>
      <c r="J52">
        <v>2.93</v>
      </c>
      <c r="K52">
        <v>64.3</v>
      </c>
      <c r="L52">
        <v>38</v>
      </c>
      <c r="N52">
        <v>43905</v>
      </c>
      <c r="O52">
        <f>VLOOKUP(A52,[2]Sheet2!$C$4:$F$222,3,FALSE)</f>
        <v>0</v>
      </c>
      <c r="P52">
        <f>VLOOKUP(A52,[2]Sheet2!$C$4:$F$222,4,FALSE)</f>
        <v>0</v>
      </c>
      <c r="Q52">
        <f>VLOOKUP(A52,'Worldometer 1-23'!B118:M353,12,FALSE)</f>
        <v>97664</v>
      </c>
    </row>
    <row r="53" spans="1:17" hidden="1" x14ac:dyDescent="0.3">
      <c r="A53" t="s">
        <v>60</v>
      </c>
      <c r="B53">
        <v>1182969</v>
      </c>
      <c r="C53">
        <v>5348</v>
      </c>
      <c r="D53">
        <v>21662</v>
      </c>
      <c r="E53">
        <v>163</v>
      </c>
      <c r="F53">
        <v>27142</v>
      </c>
      <c r="G53">
        <v>497</v>
      </c>
      <c r="H53">
        <v>0.75</v>
      </c>
      <c r="I53">
        <v>3495.5311625907598</v>
      </c>
      <c r="J53">
        <v>69.489999999999995</v>
      </c>
      <c r="K53">
        <v>59</v>
      </c>
      <c r="L53">
        <v>38</v>
      </c>
      <c r="N53">
        <v>43893</v>
      </c>
      <c r="O53">
        <f>VLOOKUP(A53,[2]Sheet2!$C$4:$F$222,3,FALSE)</f>
        <v>43928</v>
      </c>
      <c r="P53">
        <f>VLOOKUP(A53,[2]Sheet2!$C$4:$F$222,4,FALSE)</f>
        <v>35</v>
      </c>
      <c r="Q53">
        <f>VLOOKUP(A53,'Worldometer 1-23'!B174:M409,12,FALSE)</f>
        <v>138988</v>
      </c>
    </row>
    <row r="54" spans="1:17" hidden="1" x14ac:dyDescent="0.3">
      <c r="A54" t="s">
        <v>11</v>
      </c>
      <c r="B54">
        <v>1360825</v>
      </c>
      <c r="C54">
        <v>6278</v>
      </c>
      <c r="D54">
        <v>57225</v>
      </c>
      <c r="E54">
        <v>75</v>
      </c>
      <c r="F54">
        <v>16087</v>
      </c>
      <c r="G54">
        <v>676</v>
      </c>
      <c r="H54">
        <v>0.79700000000000004</v>
      </c>
      <c r="I54">
        <v>7282.0059456427498</v>
      </c>
      <c r="J54">
        <v>51</v>
      </c>
      <c r="K54">
        <v>23.799999999999997</v>
      </c>
      <c r="L54">
        <v>37</v>
      </c>
      <c r="N54">
        <v>43867</v>
      </c>
      <c r="O54">
        <f>VLOOKUP(A54,[2]Sheet2!$C$4:$F$222,3,FALSE)</f>
        <v>0</v>
      </c>
      <c r="P54">
        <f>VLOOKUP(A54,[2]Sheet2!$C$4:$F$222,4,FALSE)</f>
        <v>0</v>
      </c>
      <c r="Q54">
        <f>VLOOKUP(A54,'Worldometer 1-23'!B80:M315,12,FALSE)</f>
        <v>102070</v>
      </c>
    </row>
    <row r="55" spans="1:17" hidden="1" x14ac:dyDescent="0.3">
      <c r="A55" t="s">
        <v>135</v>
      </c>
      <c r="B55">
        <v>1156</v>
      </c>
      <c r="C55">
        <v>0</v>
      </c>
      <c r="D55">
        <v>9</v>
      </c>
      <c r="E55">
        <v>0</v>
      </c>
      <c r="F55">
        <v>4020</v>
      </c>
      <c r="G55">
        <v>31</v>
      </c>
      <c r="H55">
        <v>0.81299999999999994</v>
      </c>
      <c r="I55">
        <v>18148.958510582699</v>
      </c>
      <c r="J55">
        <v>667.5</v>
      </c>
      <c r="K55">
        <v>0</v>
      </c>
      <c r="L55">
        <v>36</v>
      </c>
      <c r="N55">
        <v>43909</v>
      </c>
      <c r="O55">
        <f>VLOOKUP(A55,[2]Sheet2!$C$4:$F$222,3,FALSE)</f>
        <v>0</v>
      </c>
      <c r="P55">
        <f>VLOOKUP(A55,[2]Sheet2!$C$4:$F$222,4,FALSE)</f>
        <v>0</v>
      </c>
      <c r="Q55">
        <f>VLOOKUP(A55,'Worldometer 1-23'!B17:M252,12,FALSE)</f>
        <v>323640</v>
      </c>
    </row>
    <row r="56" spans="1:17" hidden="1" x14ac:dyDescent="0.3">
      <c r="A56" t="s">
        <v>45</v>
      </c>
      <c r="B56">
        <v>1392568</v>
      </c>
      <c r="C56">
        <v>11761</v>
      </c>
      <c r="D56">
        <v>40076</v>
      </c>
      <c r="E56">
        <v>575</v>
      </c>
      <c r="F56">
        <v>23316</v>
      </c>
      <c r="G56">
        <v>671</v>
      </c>
      <c r="H56">
        <v>0.70499999999999996</v>
      </c>
      <c r="I56">
        <v>6001.3895762868597</v>
      </c>
      <c r="J56">
        <v>48.14</v>
      </c>
      <c r="K56">
        <v>72.400000000000006</v>
      </c>
      <c r="L56">
        <v>35</v>
      </c>
      <c r="N56">
        <v>43896</v>
      </c>
      <c r="O56">
        <f>VLOOKUP(A56,[2]Sheet2!$C$4:$F$222,3,FALSE)</f>
        <v>43952</v>
      </c>
      <c r="P56">
        <f>VLOOKUP(A56,[2]Sheet2!$C$4:$F$222,4,FALSE)</f>
        <v>56</v>
      </c>
      <c r="Q56">
        <f>VLOOKUP(A56,'Worldometer 1-23'!B154:M389,12,FALSE)</f>
        <v>131982</v>
      </c>
    </row>
    <row r="57" spans="1:17" hidden="1" x14ac:dyDescent="0.3">
      <c r="A57" t="s">
        <v>31</v>
      </c>
      <c r="B57">
        <v>3677352</v>
      </c>
      <c r="C57">
        <v>21513</v>
      </c>
      <c r="D57">
        <v>68412</v>
      </c>
      <c r="E57">
        <v>580</v>
      </c>
      <c r="F57">
        <v>25193</v>
      </c>
      <c r="G57">
        <v>469</v>
      </c>
      <c r="H57">
        <v>0.82399999999999995</v>
      </c>
      <c r="I57">
        <v>11605.5663888626</v>
      </c>
      <c r="J57">
        <v>8.58</v>
      </c>
      <c r="K57">
        <v>31.099999999999998</v>
      </c>
      <c r="L57">
        <v>33</v>
      </c>
      <c r="N57">
        <v>43861</v>
      </c>
      <c r="O57">
        <f>VLOOKUP(A57,[2]Sheet2!$C$4:$F$222,3,FALSE)</f>
        <v>0</v>
      </c>
      <c r="P57">
        <f>VLOOKUP(A57,[2]Sheet2!$C$4:$F$222,4,FALSE)</f>
        <v>0</v>
      </c>
      <c r="Q57">
        <f>VLOOKUP(A57,'Worldometer 1-23'!B139:M374,12,FALSE)</f>
        <v>674797</v>
      </c>
    </row>
    <row r="58" spans="1:17" hidden="1" x14ac:dyDescent="0.3">
      <c r="A58" t="s">
        <v>181</v>
      </c>
      <c r="B58">
        <v>30523</v>
      </c>
      <c r="C58">
        <v>476</v>
      </c>
      <c r="D58">
        <v>962</v>
      </c>
      <c r="E58">
        <v>45</v>
      </c>
      <c r="F58">
        <v>2037</v>
      </c>
      <c r="G58">
        <v>64</v>
      </c>
      <c r="H58">
        <v>0.56299999999999994</v>
      </c>
      <c r="I58">
        <v>1463.9859129117599</v>
      </c>
      <c r="J58">
        <v>38.799999999999997</v>
      </c>
      <c r="K58">
        <v>31.6</v>
      </c>
      <c r="L58">
        <v>33</v>
      </c>
      <c r="N58">
        <v>43911</v>
      </c>
      <c r="O58">
        <f>VLOOKUP(A58,[2]Sheet2!$C$4:$F$222,3,FALSE)</f>
        <v>43952</v>
      </c>
      <c r="P58">
        <f>VLOOKUP(A58,[2]Sheet2!$C$4:$F$222,4,FALSE)</f>
        <v>41</v>
      </c>
      <c r="Q58">
        <f>VLOOKUP(A58,'Worldometer 1-23'!B181:M416,12,FALSE)</f>
        <v>17816</v>
      </c>
    </row>
    <row r="59" spans="1:17" hidden="1" x14ac:dyDescent="0.3">
      <c r="A59" t="s">
        <v>123</v>
      </c>
      <c r="B59">
        <v>12443</v>
      </c>
      <c r="C59">
        <v>273</v>
      </c>
      <c r="D59">
        <v>165</v>
      </c>
      <c r="E59">
        <v>3</v>
      </c>
      <c r="F59">
        <v>948</v>
      </c>
      <c r="G59">
        <v>13</v>
      </c>
      <c r="H59">
        <v>0.53600000000000003</v>
      </c>
      <c r="I59">
        <v>820.09121074290795</v>
      </c>
      <c r="J59">
        <v>469.83</v>
      </c>
      <c r="K59">
        <v>31.6</v>
      </c>
      <c r="L59">
        <v>29</v>
      </c>
      <c r="N59">
        <v>43906</v>
      </c>
      <c r="O59">
        <f>VLOOKUP(A59,[2]Sheet2!$C$4:$F$222,3,FALSE)</f>
        <v>0</v>
      </c>
      <c r="P59">
        <f>VLOOKUP(A59,[2]Sheet2!$C$4:$F$222,4,FALSE)</f>
        <v>0</v>
      </c>
      <c r="Q59">
        <f>VLOOKUP(A59,'Worldometer 1-23'!B140:M375,12,FALSE)</f>
        <v>62284</v>
      </c>
    </row>
    <row r="60" spans="1:17" hidden="1" x14ac:dyDescent="0.3">
      <c r="A60" t="s">
        <v>197</v>
      </c>
      <c r="B60">
        <v>19654</v>
      </c>
      <c r="C60">
        <v>0</v>
      </c>
      <c r="D60">
        <v>105</v>
      </c>
      <c r="E60">
        <v>0</v>
      </c>
      <c r="F60">
        <v>8265</v>
      </c>
      <c r="G60">
        <v>44</v>
      </c>
      <c r="H60">
        <v>0.72799999999999998</v>
      </c>
      <c r="I60">
        <v>7961.3653038484799</v>
      </c>
      <c r="J60">
        <v>3.96</v>
      </c>
      <c r="K60">
        <v>78.099999999999994</v>
      </c>
      <c r="L60">
        <v>28</v>
      </c>
      <c r="N60">
        <v>43922</v>
      </c>
      <c r="O60">
        <f>VLOOKUP(A60,[2]Sheet2!$C$4:$F$222,3,FALSE)</f>
        <v>0</v>
      </c>
      <c r="P60">
        <f>VLOOKUP(A60,[2]Sheet2!$C$4:$F$222,4,FALSE)</f>
        <v>0</v>
      </c>
      <c r="Q60">
        <f>VLOOKUP(A60,'Worldometer 1-23'!B25:M260,12,FALSE)</f>
        <v>258172</v>
      </c>
    </row>
    <row r="61" spans="1:17" hidden="1" x14ac:dyDescent="0.3">
      <c r="A61" t="s">
        <v>75</v>
      </c>
      <c r="B61">
        <v>193273</v>
      </c>
      <c r="C61">
        <v>2389</v>
      </c>
      <c r="D61">
        <v>6092</v>
      </c>
      <c r="E61">
        <v>103</v>
      </c>
      <c r="F61">
        <v>16258</v>
      </c>
      <c r="G61">
        <v>512</v>
      </c>
      <c r="H61">
        <v>0.73899999999999999</v>
      </c>
      <c r="I61">
        <v>3317.5152755870499</v>
      </c>
      <c r="J61">
        <v>71.650000000000006</v>
      </c>
      <c r="K61">
        <v>67.2</v>
      </c>
      <c r="L61">
        <v>28</v>
      </c>
      <c r="N61">
        <v>43893</v>
      </c>
      <c r="O61">
        <f>VLOOKUP(A61,[2]Sheet2!$C$4:$F$222,3,FALSE)</f>
        <v>43928</v>
      </c>
      <c r="P61">
        <f>VLOOKUP(A61,[2]Sheet2!$C$4:$F$222,4,FALSE)</f>
        <v>35</v>
      </c>
      <c r="Q61">
        <f>VLOOKUP(A61,'Worldometer 1-23'!B169:M404,12,FALSE)</f>
        <v>67495</v>
      </c>
    </row>
    <row r="62" spans="1:17" hidden="1" x14ac:dyDescent="0.3">
      <c r="A62" t="s">
        <v>72</v>
      </c>
      <c r="B62">
        <v>272461</v>
      </c>
      <c r="C62">
        <v>3220</v>
      </c>
      <c r="D62">
        <v>2208</v>
      </c>
      <c r="E62">
        <v>57</v>
      </c>
      <c r="F62">
        <v>40020</v>
      </c>
      <c r="G62">
        <v>324</v>
      </c>
      <c r="H62">
        <v>0.73</v>
      </c>
      <c r="I62">
        <v>7784.3168569297504</v>
      </c>
      <c r="J62">
        <v>672.06</v>
      </c>
      <c r="K62">
        <v>43.6</v>
      </c>
      <c r="L62">
        <v>27</v>
      </c>
      <c r="N62">
        <v>43883</v>
      </c>
      <c r="O62">
        <f>VLOOKUP(A62,[2]Sheet2!$C$4:$F$222,3,FALSE)</f>
        <v>43948</v>
      </c>
      <c r="P62">
        <f>VLOOKUP(A62,[2]Sheet2!$C$4:$F$222,4,FALSE)</f>
        <v>65</v>
      </c>
      <c r="Q62">
        <f>VLOOKUP(A62,'Worldometer 1-23'!B95:M330,12,FALSE)</f>
        <v>362276</v>
      </c>
    </row>
    <row r="63" spans="1:17" hidden="1" x14ac:dyDescent="0.3">
      <c r="A63" t="s">
        <v>59</v>
      </c>
      <c r="B63">
        <v>270810</v>
      </c>
      <c r="C63">
        <v>3552</v>
      </c>
      <c r="D63">
        <v>776</v>
      </c>
      <c r="E63">
        <v>10</v>
      </c>
      <c r="F63">
        <v>27197</v>
      </c>
      <c r="G63">
        <v>78</v>
      </c>
      <c r="H63">
        <v>0.86599999999999999</v>
      </c>
      <c r="I63">
        <v>43103.323058315902</v>
      </c>
      <c r="J63">
        <v>116.87</v>
      </c>
      <c r="K63">
        <v>27.599999999999998</v>
      </c>
      <c r="L63">
        <v>22</v>
      </c>
      <c r="N63">
        <v>43859</v>
      </c>
      <c r="O63">
        <f>VLOOKUP(A63,[2]Sheet2!$C$4:$F$222,3,FALSE)</f>
        <v>43949</v>
      </c>
      <c r="P63">
        <f>VLOOKUP(A63,[2]Sheet2!$C$4:$F$222,4,FALSE)</f>
        <v>90</v>
      </c>
      <c r="Q63">
        <f>VLOOKUP(A63,'Worldometer 1-23'!B171:M406,12,FALSE)</f>
        <v>2430769</v>
      </c>
    </row>
    <row r="64" spans="1:17" hidden="1" x14ac:dyDescent="0.3">
      <c r="A64" t="s">
        <v>143</v>
      </c>
      <c r="B64">
        <v>52672</v>
      </c>
      <c r="C64">
        <v>284</v>
      </c>
      <c r="D64">
        <v>1540</v>
      </c>
      <c r="E64">
        <v>10</v>
      </c>
      <c r="F64">
        <v>8098</v>
      </c>
      <c r="G64">
        <v>237</v>
      </c>
      <c r="H64">
        <v>0.66700000000000004</v>
      </c>
      <c r="I64">
        <v>4187.2500311068898</v>
      </c>
      <c r="J64">
        <v>318.67</v>
      </c>
      <c r="K64">
        <v>61.5</v>
      </c>
      <c r="L64">
        <v>21</v>
      </c>
      <c r="N64">
        <v>43910</v>
      </c>
      <c r="O64">
        <f>VLOOKUP(A64,[2]Sheet2!$C$4:$F$222,3,FALSE)</f>
        <v>0</v>
      </c>
      <c r="P64">
        <f>VLOOKUP(A64,[2]Sheet2!$C$4:$F$222,4,FALSE)</f>
        <v>0</v>
      </c>
      <c r="Q64">
        <f>VLOOKUP(A64,'Worldometer 1-23'!B53:M288,12,FALSE)</f>
        <v>103780</v>
      </c>
    </row>
    <row r="65" spans="1:17" hidden="1" x14ac:dyDescent="0.3">
      <c r="A65" t="s">
        <v>162</v>
      </c>
      <c r="B65">
        <v>1940</v>
      </c>
      <c r="C65">
        <v>27</v>
      </c>
      <c r="D65">
        <v>6</v>
      </c>
      <c r="E65">
        <v>0</v>
      </c>
      <c r="F65">
        <v>543</v>
      </c>
      <c r="G65">
        <v>2</v>
      </c>
      <c r="H65">
        <v>0.434</v>
      </c>
      <c r="I65">
        <v>566.71167938987105</v>
      </c>
      <c r="J65">
        <v>28.88</v>
      </c>
      <c r="K65">
        <v>23.700000000000003</v>
      </c>
      <c r="L65">
        <v>21</v>
      </c>
      <c r="N65">
        <v>43912</v>
      </c>
      <c r="O65">
        <f>VLOOKUP(A65,[2]Sheet2!$C$4:$F$222,3,FALSE)</f>
        <v>0</v>
      </c>
      <c r="P65">
        <f>VLOOKUP(A65,[2]Sheet2!$C$4:$F$222,4,FALSE)</f>
        <v>0</v>
      </c>
      <c r="Q65">
        <f>VLOOKUP(A65,'Worldometer 1-23'!B55:M290,12,FALSE)</f>
        <v>6630</v>
      </c>
    </row>
    <row r="66" spans="1:17" hidden="1" x14ac:dyDescent="0.3">
      <c r="A66" t="s">
        <v>116</v>
      </c>
      <c r="B66">
        <v>251974</v>
      </c>
      <c r="C66">
        <v>903</v>
      </c>
      <c r="D66">
        <v>3022</v>
      </c>
      <c r="E66">
        <v>24</v>
      </c>
      <c r="F66">
        <v>63233</v>
      </c>
      <c r="G66">
        <v>758</v>
      </c>
      <c r="H66">
        <v>0.78600000000000003</v>
      </c>
      <c r="I66">
        <v>4439.3239783445297</v>
      </c>
      <c r="J66">
        <v>53.51</v>
      </c>
      <c r="K66">
        <v>54.2</v>
      </c>
      <c r="L66">
        <v>21</v>
      </c>
      <c r="N66">
        <v>43888</v>
      </c>
      <c r="O66">
        <f>VLOOKUP(A66,[2]Sheet2!$C$4:$F$222,3,FALSE)</f>
        <v>0</v>
      </c>
      <c r="P66">
        <f>VLOOKUP(A66,[2]Sheet2!$C$4:$F$222,4,FALSE)</f>
        <v>0</v>
      </c>
      <c r="Q66">
        <f>VLOOKUP(A66,'Worldometer 1-23'!B64:M299,12,FALSE)</f>
        <v>519605</v>
      </c>
    </row>
    <row r="67" spans="1:17" hidden="1" x14ac:dyDescent="0.3">
      <c r="A67" t="s">
        <v>87</v>
      </c>
      <c r="B67">
        <v>160367</v>
      </c>
      <c r="C67">
        <v>533</v>
      </c>
      <c r="D67">
        <v>952</v>
      </c>
      <c r="E67">
        <v>1</v>
      </c>
      <c r="F67">
        <v>37244</v>
      </c>
      <c r="G67">
        <v>221</v>
      </c>
      <c r="H67">
        <v>0.80800000000000005</v>
      </c>
      <c r="I67">
        <v>31999.271891386001</v>
      </c>
      <c r="J67">
        <v>248.07</v>
      </c>
      <c r="K67">
        <v>39.300000000000004</v>
      </c>
      <c r="L67">
        <v>21</v>
      </c>
      <c r="N67">
        <v>43885</v>
      </c>
      <c r="O67">
        <f>VLOOKUP(A67,[2]Sheet2!$C$4:$F$222,3,FALSE)</f>
        <v>43963</v>
      </c>
      <c r="P67">
        <f>VLOOKUP(A67,[2]Sheet2!$C$4:$F$222,4,FALSE)</f>
        <v>78</v>
      </c>
      <c r="Q67">
        <f>VLOOKUP(A67,'Worldometer 1-23'!B91:M326,12,FALSE)</f>
        <v>335940</v>
      </c>
    </row>
    <row r="68" spans="1:17" hidden="1" x14ac:dyDescent="0.3">
      <c r="A68" t="s">
        <v>163</v>
      </c>
      <c r="B68">
        <v>1592</v>
      </c>
      <c r="C68">
        <v>8</v>
      </c>
      <c r="D68">
        <v>2</v>
      </c>
      <c r="E68">
        <v>0</v>
      </c>
      <c r="F68">
        <v>481</v>
      </c>
      <c r="G68">
        <v>0.6</v>
      </c>
      <c r="H68">
        <v>0.73499999999999999</v>
      </c>
      <c r="I68">
        <v>4295.2350287909803</v>
      </c>
      <c r="J68">
        <v>2.0699999999999998</v>
      </c>
      <c r="K68">
        <v>65</v>
      </c>
      <c r="L68">
        <v>21</v>
      </c>
      <c r="N68">
        <v>43900</v>
      </c>
      <c r="O68">
        <f>VLOOKUP(A68,[2]Sheet2!$C$4:$F$222,3,FALSE)</f>
        <v>0</v>
      </c>
      <c r="P68">
        <f>VLOOKUP(A68,[2]Sheet2!$C$4:$F$222,4,FALSE)</f>
        <v>0</v>
      </c>
      <c r="Q68">
        <f>VLOOKUP(A68,'Worldometer 1-23'!B113:M348,12,FALSE)</f>
        <v>278941</v>
      </c>
    </row>
    <row r="69" spans="1:17" hidden="1" x14ac:dyDescent="0.3">
      <c r="A69" t="s">
        <v>95</v>
      </c>
      <c r="B69">
        <v>1548</v>
      </c>
      <c r="C69">
        <v>2</v>
      </c>
      <c r="D69">
        <v>35</v>
      </c>
      <c r="E69">
        <v>0</v>
      </c>
      <c r="F69">
        <v>16</v>
      </c>
      <c r="G69">
        <v>0.4</v>
      </c>
      <c r="H69">
        <v>0.69299999999999995</v>
      </c>
      <c r="I69">
        <v>2715.2758742436499</v>
      </c>
      <c r="J69">
        <v>290.48</v>
      </c>
      <c r="K69">
        <v>30.8</v>
      </c>
      <c r="L69">
        <v>21</v>
      </c>
      <c r="N69">
        <v>43854</v>
      </c>
      <c r="O69">
        <f>VLOOKUP(A69,[2]Sheet2!$C$4:$F$222,3,FALSE)</f>
        <v>43906</v>
      </c>
      <c r="P69">
        <f>VLOOKUP(A69,[2]Sheet2!$C$4:$F$222,4,FALSE)</f>
        <v>52</v>
      </c>
      <c r="Q69">
        <f>VLOOKUP(A69,'Worldometer 1-23'!B179:M414,12,FALSE)</f>
        <v>14634</v>
      </c>
    </row>
    <row r="70" spans="1:17" hidden="1" x14ac:dyDescent="0.3">
      <c r="A70" t="s">
        <v>149</v>
      </c>
      <c r="B70">
        <v>7794</v>
      </c>
      <c r="C70">
        <v>0</v>
      </c>
      <c r="D70">
        <v>117</v>
      </c>
      <c r="E70">
        <v>0</v>
      </c>
      <c r="F70">
        <v>1393</v>
      </c>
      <c r="G70">
        <v>21</v>
      </c>
      <c r="H70">
        <v>0.60799999999999998</v>
      </c>
      <c r="I70">
        <v>2304.1265077365401</v>
      </c>
      <c r="J70">
        <v>15.79</v>
      </c>
      <c r="K70">
        <v>31.099999999999998</v>
      </c>
      <c r="L70">
        <v>20</v>
      </c>
      <c r="N70">
        <v>43905</v>
      </c>
      <c r="O70">
        <f>VLOOKUP(A70,[2]Sheet2!$C$4:$F$222,3,FALSE)</f>
        <v>0</v>
      </c>
      <c r="P70">
        <f>VLOOKUP(A70,[2]Sheet2!$C$4:$F$222,4,FALSE)</f>
        <v>0</v>
      </c>
      <c r="Q70">
        <f>VLOOKUP(A70,'Worldometer 1-23'!B40:M275,12,FALSE)</f>
        <v>13073</v>
      </c>
    </row>
    <row r="71" spans="1:17" hidden="1" x14ac:dyDescent="0.3">
      <c r="A71" t="s">
        <v>64</v>
      </c>
      <c r="B71">
        <v>612092</v>
      </c>
      <c r="C71">
        <v>685</v>
      </c>
      <c r="D71">
        <v>12984</v>
      </c>
      <c r="E71">
        <v>7</v>
      </c>
      <c r="F71">
        <v>15030</v>
      </c>
      <c r="G71">
        <v>319</v>
      </c>
      <c r="H71">
        <v>0.68899999999999995</v>
      </c>
      <c r="I71">
        <v>5729.6773580271501</v>
      </c>
      <c r="J71">
        <v>89.68</v>
      </c>
      <c r="K71">
        <v>37.400000000000006</v>
      </c>
      <c r="L71">
        <v>20</v>
      </c>
      <c r="N71">
        <v>43886</v>
      </c>
      <c r="O71">
        <f>VLOOKUP(A71,[2]Sheet2!$C$4:$F$222,3,FALSE)</f>
        <v>43941</v>
      </c>
      <c r="P71">
        <f>VLOOKUP(A71,[2]Sheet2!$C$4:$F$222,4,FALSE)</f>
        <v>55</v>
      </c>
      <c r="Q71">
        <f>VLOOKUP(A71,'Worldometer 1-23'!B81:M316,12,FALSE)</f>
        <v>130268</v>
      </c>
    </row>
    <row r="72" spans="1:17" hidden="1" x14ac:dyDescent="0.3">
      <c r="A72" t="s">
        <v>32</v>
      </c>
      <c r="B72">
        <v>237158</v>
      </c>
      <c r="C72">
        <v>969</v>
      </c>
      <c r="D72">
        <v>14562</v>
      </c>
      <c r="E72">
        <v>36</v>
      </c>
      <c r="F72">
        <v>13329</v>
      </c>
      <c r="G72">
        <v>818</v>
      </c>
      <c r="H72">
        <v>0.75800000000000001</v>
      </c>
      <c r="I72">
        <v>6183.8238248217303</v>
      </c>
      <c r="J72">
        <v>64</v>
      </c>
      <c r="K72">
        <v>63.3</v>
      </c>
      <c r="L72">
        <v>15</v>
      </c>
      <c r="N72">
        <v>43891</v>
      </c>
      <c r="O72">
        <f>VLOOKUP(A72,[2]Sheet2!$C$4:$F$222,3,FALSE)</f>
        <v>43929</v>
      </c>
      <c r="P72">
        <f>VLOOKUP(A72,[2]Sheet2!$C$4:$F$222,4,FALSE)</f>
        <v>38</v>
      </c>
      <c r="Q72">
        <f>VLOOKUP(A72,'Worldometer 1-23'!B51:M286,12,FALSE)</f>
        <v>46956</v>
      </c>
    </row>
    <row r="73" spans="1:17" hidden="1" x14ac:dyDescent="0.3">
      <c r="A73" t="s">
        <v>208</v>
      </c>
      <c r="B73">
        <v>835</v>
      </c>
      <c r="C73">
        <v>0</v>
      </c>
      <c r="D73">
        <v>9</v>
      </c>
      <c r="E73">
        <v>0</v>
      </c>
      <c r="F73">
        <v>92</v>
      </c>
      <c r="G73">
        <v>1</v>
      </c>
      <c r="H73">
        <v>0.54300000000000004</v>
      </c>
      <c r="I73">
        <v>2845.1906361258998</v>
      </c>
      <c r="J73">
        <v>19.3</v>
      </c>
      <c r="K73">
        <v>60.300000000000004</v>
      </c>
      <c r="L73">
        <v>14</v>
      </c>
      <c r="N73">
        <v>43911</v>
      </c>
      <c r="O73">
        <f>VLOOKUP(A73,[2]Sheet2!$C$4:$F$222,3,FALSE)</f>
        <v>0</v>
      </c>
      <c r="P73">
        <f>VLOOKUP(A73,[2]Sheet2!$C$4:$F$222,4,FALSE)</f>
        <v>0</v>
      </c>
      <c r="Q73">
        <f>VLOOKUP(A73,'Worldometer 1-23'!B131:M366,12,FALSE)</f>
        <v>4501</v>
      </c>
    </row>
    <row r="74" spans="1:17" hidden="1" x14ac:dyDescent="0.3">
      <c r="A74" t="s">
        <v>122</v>
      </c>
      <c r="B74">
        <v>7456</v>
      </c>
      <c r="C74">
        <v>6</v>
      </c>
      <c r="D74">
        <v>133</v>
      </c>
      <c r="E74">
        <v>0</v>
      </c>
      <c r="F74">
        <v>5318</v>
      </c>
      <c r="G74">
        <v>95</v>
      </c>
      <c r="H74">
        <v>0.79900000000000004</v>
      </c>
      <c r="I74">
        <v>16637.2598128426</v>
      </c>
      <c r="J74">
        <v>264.58999999999997</v>
      </c>
      <c r="K74">
        <v>71.599999999999994</v>
      </c>
      <c r="L74">
        <v>14</v>
      </c>
      <c r="N74">
        <v>43904</v>
      </c>
      <c r="O74">
        <f>VLOOKUP(A74,[2]Sheet2!$C$4:$F$222,3,FALSE)</f>
        <v>0</v>
      </c>
      <c r="P74">
        <f>VLOOKUP(A74,[2]Sheet2!$C$4:$F$222,4,FALSE)</f>
        <v>0</v>
      </c>
      <c r="Q74">
        <f>VLOOKUP(A74,'Worldometer 1-23'!B168:M403,12,FALSE)</f>
        <v>57181</v>
      </c>
    </row>
    <row r="75" spans="1:17" hidden="1" x14ac:dyDescent="0.3">
      <c r="A75" t="s">
        <v>71</v>
      </c>
      <c r="B75">
        <v>356973</v>
      </c>
      <c r="C75">
        <v>1311</v>
      </c>
      <c r="D75">
        <v>11811</v>
      </c>
      <c r="E75">
        <v>98</v>
      </c>
      <c r="F75">
        <v>37005</v>
      </c>
      <c r="G75">
        <v>1224</v>
      </c>
      <c r="H75">
        <v>0.84499999999999997</v>
      </c>
      <c r="I75">
        <v>16879.138985190399</v>
      </c>
      <c r="J75">
        <v>104.96</v>
      </c>
      <c r="K75">
        <v>66.3</v>
      </c>
      <c r="L75">
        <v>13</v>
      </c>
      <c r="N75">
        <v>43895</v>
      </c>
      <c r="O75">
        <f>VLOOKUP(A75,[2]Sheet2!$C$4:$F$222,3,FALSE)</f>
        <v>0</v>
      </c>
      <c r="P75">
        <f>VLOOKUP(A75,[2]Sheet2!$C$4:$F$222,4,FALSE)</f>
        <v>0</v>
      </c>
      <c r="Q75">
        <f>VLOOKUP(A75,'Worldometer 1-23'!B76:M311,12,FALSE)</f>
        <v>312900</v>
      </c>
    </row>
    <row r="76" spans="1:17" hidden="1" x14ac:dyDescent="0.3">
      <c r="A76" t="s">
        <v>14</v>
      </c>
      <c r="B76">
        <v>2418472</v>
      </c>
      <c r="C76">
        <v>5967</v>
      </c>
      <c r="D76">
        <v>24789</v>
      </c>
      <c r="E76">
        <v>149</v>
      </c>
      <c r="F76">
        <v>28504</v>
      </c>
      <c r="G76">
        <v>292</v>
      </c>
      <c r="H76">
        <v>0.80600000000000005</v>
      </c>
      <c r="I76">
        <v>9126.5624587478796</v>
      </c>
      <c r="J76">
        <v>106.12</v>
      </c>
      <c r="K76">
        <v>40.9</v>
      </c>
      <c r="L76">
        <v>4</v>
      </c>
      <c r="N76">
        <v>43902</v>
      </c>
      <c r="O76">
        <f>VLOOKUP(A76,[2]Sheet2!$C$4:$F$222,3,FALSE)</f>
        <v>43924</v>
      </c>
      <c r="P76">
        <f>VLOOKUP(A76,[2]Sheet2!$C$4:$F$222,4,FALSE)</f>
        <v>22</v>
      </c>
      <c r="Q76">
        <f>VLOOKUP(A76,'Worldometer 1-23'!B170:M405,12,FALSE)</f>
        <v>332314</v>
      </c>
    </row>
    <row r="77" spans="1:17" hidden="1" x14ac:dyDescent="0.3">
      <c r="A77" t="s">
        <v>92</v>
      </c>
      <c r="B77">
        <v>54559</v>
      </c>
      <c r="C77">
        <v>76</v>
      </c>
      <c r="D77">
        <v>2373</v>
      </c>
      <c r="E77">
        <v>3</v>
      </c>
      <c r="F77">
        <v>1384</v>
      </c>
      <c r="G77">
        <v>60</v>
      </c>
      <c r="H77">
        <v>0.496</v>
      </c>
      <c r="I77">
        <v>469.91909012746902</v>
      </c>
      <c r="J77">
        <v>56.937760009999998</v>
      </c>
      <c r="K77">
        <v>28.5</v>
      </c>
      <c r="L77">
        <v>0</v>
      </c>
      <c r="N77">
        <v>43886</v>
      </c>
      <c r="O77">
        <f>VLOOKUP(A77,[2]Sheet2!$C$4:$F$222,3,FALSE)</f>
        <v>0</v>
      </c>
      <c r="P77">
        <f>VLOOKUP(A77,[2]Sheet2!$C$4:$F$222,4,FALSE)</f>
        <v>0</v>
      </c>
      <c r="Q77">
        <f>VLOOKUP(A77,'Worldometer 1-23'!B3:M238,12,FALSE)</f>
        <v>5995</v>
      </c>
    </row>
    <row r="78" spans="1:17" hidden="1" x14ac:dyDescent="0.3">
      <c r="A78" t="s">
        <v>56</v>
      </c>
      <c r="B78">
        <v>105124</v>
      </c>
      <c r="C78">
        <v>272</v>
      </c>
      <c r="D78">
        <v>2856</v>
      </c>
      <c r="E78">
        <v>3</v>
      </c>
      <c r="F78">
        <v>2373</v>
      </c>
      <c r="G78">
        <v>64</v>
      </c>
      <c r="H78">
        <v>0.75900000000000001</v>
      </c>
      <c r="I78">
        <v>3975.5103811949998</v>
      </c>
      <c r="J78">
        <v>17.730075070000002</v>
      </c>
      <c r="K78">
        <v>40.099999999999994</v>
      </c>
      <c r="L78">
        <v>0</v>
      </c>
      <c r="N78">
        <v>43887</v>
      </c>
      <c r="O78">
        <f>VLOOKUP(A78,[2]Sheet2!$C$4:$F$222,3,FALSE)</f>
        <v>43969</v>
      </c>
      <c r="P78">
        <f>VLOOKUP(A78,[2]Sheet2!$C$4:$F$222,4,FALSE)</f>
        <v>82</v>
      </c>
      <c r="Q78" t="str">
        <f>VLOOKUP(A78,'Worldometer 1-23'!B5:M240,12,FALSE)</f>
        <v>NA</v>
      </c>
    </row>
    <row r="79" spans="1:17" hidden="1" x14ac:dyDescent="0.3">
      <c r="A79" t="s">
        <v>79</v>
      </c>
      <c r="B79">
        <v>9416</v>
      </c>
      <c r="C79">
        <v>37</v>
      </c>
      <c r="D79">
        <v>93</v>
      </c>
      <c r="E79">
        <v>0</v>
      </c>
      <c r="F79">
        <v>121756</v>
      </c>
      <c r="G79">
        <v>1203</v>
      </c>
      <c r="H79">
        <v>0.85699999999999998</v>
      </c>
      <c r="I79">
        <v>40887.421646574701</v>
      </c>
      <c r="J79">
        <v>163.8425532</v>
      </c>
      <c r="K79">
        <v>0</v>
      </c>
      <c r="L79">
        <v>0</v>
      </c>
      <c r="N79">
        <v>43893</v>
      </c>
      <c r="O79">
        <f>VLOOKUP(A79,[2]Sheet2!$C$4:$F$222,3,FALSE)</f>
        <v>0</v>
      </c>
      <c r="P79">
        <f>VLOOKUP(A79,[2]Sheet2!$C$4:$F$222,4,FALSE)</f>
        <v>0</v>
      </c>
      <c r="Q79">
        <f>VLOOKUP(A79,'Worldometer 1-23'!B6:M241,12,FALSE)</f>
        <v>2328674</v>
      </c>
    </row>
    <row r="80" spans="1:17" hidden="1" x14ac:dyDescent="0.3">
      <c r="A80" t="s">
        <v>180</v>
      </c>
      <c r="B80">
        <v>19269</v>
      </c>
      <c r="C80">
        <v>92</v>
      </c>
      <c r="D80">
        <v>452</v>
      </c>
      <c r="E80">
        <v>4</v>
      </c>
      <c r="F80">
        <v>576</v>
      </c>
      <c r="G80">
        <v>14</v>
      </c>
      <c r="H80">
        <v>0.57399999999999995</v>
      </c>
      <c r="I80">
        <v>2670.8507322676601</v>
      </c>
      <c r="J80">
        <v>24.713052059999999</v>
      </c>
      <c r="K80">
        <v>37.200000000000003</v>
      </c>
      <c r="L80">
        <v>0</v>
      </c>
      <c r="N80">
        <v>43912</v>
      </c>
      <c r="O80">
        <f>VLOOKUP(A80,[2]Sheet2!$C$4:$F$222,3,FALSE)</f>
        <v>43960</v>
      </c>
      <c r="P80">
        <f>VLOOKUP(A80,[2]Sheet2!$C$4:$F$222,4,FALSE)</f>
        <v>48</v>
      </c>
      <c r="Q80">
        <f>VLOOKUP(A80,'Worldometer 1-23'!B7:M242,12,FALSE)</f>
        <v>5208</v>
      </c>
    </row>
    <row r="81" spans="1:17" hidden="1" x14ac:dyDescent="0.3">
      <c r="A81" t="s">
        <v>184</v>
      </c>
      <c r="B81">
        <v>195</v>
      </c>
      <c r="C81">
        <v>3</v>
      </c>
      <c r="D81">
        <v>6</v>
      </c>
      <c r="E81">
        <v>0</v>
      </c>
      <c r="F81">
        <v>1982</v>
      </c>
      <c r="G81">
        <v>61</v>
      </c>
      <c r="H81">
        <v>0.77600000000000002</v>
      </c>
      <c r="I81">
        <v>17112.8211347326</v>
      </c>
      <c r="J81">
        <v>235.48</v>
      </c>
      <c r="K81">
        <v>0</v>
      </c>
      <c r="L81">
        <v>0</v>
      </c>
      <c r="N81">
        <v>43904</v>
      </c>
      <c r="O81">
        <f>VLOOKUP(A81,[2]Sheet2!$C$4:$F$222,3,FALSE)</f>
        <v>0</v>
      </c>
      <c r="P81">
        <f>VLOOKUP(A81,[2]Sheet2!$C$4:$F$222,4,FALSE)</f>
        <v>0</v>
      </c>
      <c r="Q81">
        <f>VLOOKUP(A81,'Worldometer 1-23'!B8:M243,12,FALSE)</f>
        <v>83347</v>
      </c>
    </row>
    <row r="82" spans="1:17" hidden="1" x14ac:dyDescent="0.3">
      <c r="A82" t="s">
        <v>152</v>
      </c>
      <c r="B82">
        <v>8101</v>
      </c>
      <c r="C82">
        <v>13</v>
      </c>
      <c r="D82">
        <v>175</v>
      </c>
      <c r="E82">
        <v>0</v>
      </c>
      <c r="F82">
        <v>20491</v>
      </c>
      <c r="G82">
        <v>443</v>
      </c>
      <c r="H82">
        <v>0.80500000000000005</v>
      </c>
      <c r="I82">
        <v>34863.742098479503</v>
      </c>
      <c r="J82">
        <v>27.75</v>
      </c>
      <c r="K82">
        <v>0</v>
      </c>
      <c r="L82">
        <v>0</v>
      </c>
      <c r="N82">
        <v>43907</v>
      </c>
      <c r="O82">
        <f>VLOOKUP(A82,[2]Sheet2!$C$4:$F$222,3,FALSE)</f>
        <v>0</v>
      </c>
      <c r="P82">
        <f>VLOOKUP(A82,[2]Sheet2!$C$4:$F$222,4,FALSE)</f>
        <v>0</v>
      </c>
      <c r="Q82">
        <f>VLOOKUP(A82,'Worldometer 1-23'!B14:M249,12,FALSE)</f>
        <v>145401</v>
      </c>
    </row>
    <row r="83" spans="1:17" hidden="1" x14ac:dyDescent="0.3">
      <c r="A83" t="s">
        <v>70</v>
      </c>
      <c r="B83">
        <v>99210</v>
      </c>
      <c r="C83">
        <v>332</v>
      </c>
      <c r="D83">
        <v>366</v>
      </c>
      <c r="E83">
        <v>0</v>
      </c>
      <c r="F83">
        <v>57210</v>
      </c>
      <c r="G83">
        <v>211</v>
      </c>
      <c r="H83">
        <v>0.83799999999999997</v>
      </c>
      <c r="I83">
        <v>23503.9771266729</v>
      </c>
      <c r="J83">
        <v>1982.91</v>
      </c>
      <c r="K83">
        <v>25.5</v>
      </c>
      <c r="L83">
        <v>0</v>
      </c>
      <c r="N83">
        <v>43886</v>
      </c>
      <c r="O83">
        <f>VLOOKUP(A83,[2]Sheet2!$C$4:$F$222,3,FALSE)</f>
        <v>43930</v>
      </c>
      <c r="P83">
        <f>VLOOKUP(A83,[2]Sheet2!$C$4:$F$222,4,FALSE)</f>
        <v>44</v>
      </c>
      <c r="Q83">
        <f>VLOOKUP(A83,'Worldometer 1-23'!B15:M250,12,FALSE)</f>
        <v>1503508</v>
      </c>
    </row>
    <row r="84" spans="1:17" hidden="1" x14ac:dyDescent="0.3">
      <c r="A84" t="s">
        <v>107</v>
      </c>
      <c r="B84">
        <v>234111</v>
      </c>
      <c r="C84">
        <v>1813</v>
      </c>
      <c r="D84">
        <v>1628</v>
      </c>
      <c r="E84">
        <v>9</v>
      </c>
      <c r="F84">
        <v>24780</v>
      </c>
      <c r="G84">
        <v>172</v>
      </c>
      <c r="H84">
        <v>0.81699999999999995</v>
      </c>
      <c r="I84">
        <v>6673.5312909978102</v>
      </c>
      <c r="J84">
        <v>45.59</v>
      </c>
      <c r="K84">
        <v>24.8</v>
      </c>
      <c r="L84">
        <v>0</v>
      </c>
      <c r="N84">
        <v>43889</v>
      </c>
      <c r="O84">
        <f>VLOOKUP(A84,[2]Sheet2!$C$4:$F$222,3,FALSE)</f>
        <v>0</v>
      </c>
      <c r="P84">
        <f>VLOOKUP(A84,[2]Sheet2!$C$4:$F$222,4,FALSE)</f>
        <v>0</v>
      </c>
      <c r="Q84">
        <f>VLOOKUP(A84,'Worldometer 1-23'!B18:M253,12,FALSE)</f>
        <v>458373</v>
      </c>
    </row>
    <row r="85" spans="1:17" hidden="1" x14ac:dyDescent="0.3">
      <c r="A85" t="s">
        <v>200</v>
      </c>
      <c r="B85">
        <v>11700</v>
      </c>
      <c r="C85">
        <v>24</v>
      </c>
      <c r="D85">
        <v>290</v>
      </c>
      <c r="E85">
        <v>1</v>
      </c>
      <c r="F85">
        <v>29130</v>
      </c>
      <c r="G85">
        <v>722</v>
      </c>
      <c r="H85">
        <v>0.72</v>
      </c>
      <c r="I85">
        <v>4815.1718521440798</v>
      </c>
      <c r="J85">
        <v>17.79</v>
      </c>
      <c r="K85">
        <v>0</v>
      </c>
      <c r="L85">
        <v>0</v>
      </c>
      <c r="N85">
        <v>43914</v>
      </c>
      <c r="O85">
        <f>VLOOKUP(A85,[2]Sheet2!$C$4:$F$222,3,FALSE)</f>
        <v>0</v>
      </c>
      <c r="P85">
        <f>VLOOKUP(A85,[2]Sheet2!$C$4:$F$222,4,FALSE)</f>
        <v>0</v>
      </c>
      <c r="Q85">
        <f>VLOOKUP(A85,'Worldometer 1-23'!B20:M255,12,FALSE)</f>
        <v>166621</v>
      </c>
    </row>
    <row r="86" spans="1:17" hidden="1" x14ac:dyDescent="0.3">
      <c r="A86" t="s">
        <v>165</v>
      </c>
      <c r="B86">
        <v>3643</v>
      </c>
      <c r="C86">
        <v>61</v>
      </c>
      <c r="D86">
        <v>48</v>
      </c>
      <c r="E86">
        <v>0</v>
      </c>
      <c r="F86">
        <v>296</v>
      </c>
      <c r="G86">
        <v>4</v>
      </c>
      <c r="H86">
        <v>0.52</v>
      </c>
      <c r="I86">
        <v>1220.49282500615</v>
      </c>
      <c r="J86">
        <v>104.18</v>
      </c>
      <c r="K86">
        <v>50.9</v>
      </c>
      <c r="L86">
        <v>0</v>
      </c>
      <c r="N86">
        <v>43907</v>
      </c>
      <c r="O86">
        <f>VLOOKUP(A86,[2]Sheet2!$C$4:$F$222,3,FALSE)</f>
        <v>0</v>
      </c>
      <c r="P86">
        <f>VLOOKUP(A86,[2]Sheet2!$C$4:$F$222,4,FALSE)</f>
        <v>0</v>
      </c>
      <c r="Q86">
        <f>VLOOKUP(A86,'Worldometer 1-23'!B21:M256,12,FALSE)</f>
        <v>33180</v>
      </c>
    </row>
    <row r="87" spans="1:17" hidden="1" x14ac:dyDescent="0.3">
      <c r="A87" t="s">
        <v>73</v>
      </c>
      <c r="B87">
        <v>119420</v>
      </c>
      <c r="C87">
        <v>214</v>
      </c>
      <c r="D87">
        <v>4555</v>
      </c>
      <c r="E87">
        <v>19</v>
      </c>
      <c r="F87">
        <v>36528</v>
      </c>
      <c r="G87">
        <v>1393</v>
      </c>
      <c r="H87">
        <v>0.76900000000000002</v>
      </c>
      <c r="I87">
        <v>6108.55803229306</v>
      </c>
      <c r="J87">
        <v>68.569999999999993</v>
      </c>
      <c r="K87">
        <v>48.6</v>
      </c>
      <c r="L87">
        <v>0</v>
      </c>
      <c r="N87">
        <v>43895</v>
      </c>
      <c r="O87">
        <f>VLOOKUP(A87,[2]Sheet2!$C$4:$F$222,3,FALSE)</f>
        <v>0</v>
      </c>
      <c r="P87">
        <f>VLOOKUP(A87,[2]Sheet2!$C$4:$F$222,4,FALSE)</f>
        <v>0</v>
      </c>
      <c r="Q87">
        <f>VLOOKUP(A87,'Worldometer 1-23'!B24:M259,12,FALSE)</f>
        <v>176185</v>
      </c>
    </row>
    <row r="88" spans="1:17" hidden="1" x14ac:dyDescent="0.3">
      <c r="A88" t="s">
        <v>21</v>
      </c>
      <c r="B88">
        <v>8755133</v>
      </c>
      <c r="C88">
        <v>55319</v>
      </c>
      <c r="D88">
        <v>215299</v>
      </c>
      <c r="E88">
        <v>1071</v>
      </c>
      <c r="F88">
        <v>41025</v>
      </c>
      <c r="G88">
        <v>1009</v>
      </c>
      <c r="H88">
        <v>0.76100000000000001</v>
      </c>
      <c r="I88">
        <v>8755.2712081207992</v>
      </c>
      <c r="J88">
        <v>25</v>
      </c>
      <c r="K88">
        <v>68.600000000000009</v>
      </c>
      <c r="L88">
        <v>0</v>
      </c>
      <c r="N88">
        <v>43886</v>
      </c>
      <c r="O88">
        <f>VLOOKUP(A88,[2]Sheet2!$C$4:$F$222,3,FALSE)</f>
        <v>0</v>
      </c>
      <c r="P88">
        <f>VLOOKUP(A88,[2]Sheet2!$C$4:$F$222,4,FALSE)</f>
        <v>0</v>
      </c>
      <c r="Q88">
        <f>VLOOKUP(A88,'Worldometer 1-23'!B26:M261,12,FALSE)</f>
        <v>134016</v>
      </c>
    </row>
    <row r="89" spans="1:17" hidden="1" x14ac:dyDescent="0.3">
      <c r="A89" t="s">
        <v>113</v>
      </c>
      <c r="B89">
        <v>175</v>
      </c>
      <c r="C89">
        <v>1</v>
      </c>
      <c r="D89">
        <v>3</v>
      </c>
      <c r="E89">
        <v>0</v>
      </c>
      <c r="F89">
        <v>398</v>
      </c>
      <c r="G89">
        <v>7</v>
      </c>
      <c r="H89">
        <v>0.84499999999999997</v>
      </c>
      <c r="I89">
        <v>31086.329196002898</v>
      </c>
      <c r="J89">
        <v>73.08</v>
      </c>
      <c r="K89">
        <v>0</v>
      </c>
      <c r="L89">
        <v>0</v>
      </c>
      <c r="N89">
        <v>43900</v>
      </c>
      <c r="O89">
        <f>VLOOKUP(A89,[2]Sheet2!$C$4:$F$222,3,FALSE)</f>
        <v>0</v>
      </c>
      <c r="P89">
        <f>VLOOKUP(A89,[2]Sheet2!$C$4:$F$222,4,FALSE)</f>
        <v>0</v>
      </c>
      <c r="Q89">
        <f>VLOOKUP(A89,'Worldometer 1-23'!B27:M262,12,FALSE)</f>
        <v>202155</v>
      </c>
    </row>
    <row r="90" spans="1:17" hidden="1" x14ac:dyDescent="0.3">
      <c r="A90" t="s">
        <v>88</v>
      </c>
      <c r="B90">
        <v>9857</v>
      </c>
      <c r="C90">
        <v>138</v>
      </c>
      <c r="D90">
        <v>107</v>
      </c>
      <c r="E90">
        <v>1</v>
      </c>
      <c r="F90">
        <v>465</v>
      </c>
      <c r="G90">
        <v>5</v>
      </c>
      <c r="H90">
        <v>0.434</v>
      </c>
      <c r="I90">
        <v>786.89561358955405</v>
      </c>
      <c r="J90">
        <v>74.77</v>
      </c>
      <c r="K90">
        <v>40.4</v>
      </c>
      <c r="L90">
        <v>0</v>
      </c>
      <c r="N90">
        <v>43901</v>
      </c>
      <c r="O90">
        <f>VLOOKUP(A90,[2]Sheet2!$C$4:$F$222,3,FALSE)</f>
        <v>0</v>
      </c>
      <c r="P90">
        <f>VLOOKUP(A90,[2]Sheet2!$C$4:$F$222,4,FALSE)</f>
        <v>0</v>
      </c>
      <c r="Q90" t="str">
        <f>VLOOKUP(A90,'Worldometer 1-23'!B29:M264,12,FALSE)</f>
        <v>NA</v>
      </c>
    </row>
    <row r="91" spans="1:17" hidden="1" x14ac:dyDescent="0.3">
      <c r="A91" t="s">
        <v>204</v>
      </c>
      <c r="B91">
        <v>1380</v>
      </c>
      <c r="C91">
        <v>22</v>
      </c>
      <c r="D91">
        <v>2</v>
      </c>
      <c r="E91">
        <v>0</v>
      </c>
      <c r="F91">
        <v>114</v>
      </c>
      <c r="G91">
        <v>0.2</v>
      </c>
      <c r="H91">
        <v>0.42299999999999999</v>
      </c>
      <c r="I91">
        <v>260.38156341093099</v>
      </c>
      <c r="J91">
        <v>403.21</v>
      </c>
      <c r="K91">
        <v>21.5</v>
      </c>
      <c r="L91">
        <v>0</v>
      </c>
      <c r="N91">
        <v>43922</v>
      </c>
      <c r="O91">
        <f>VLOOKUP(A91,[2]Sheet2!$C$4:$F$222,3,FALSE)</f>
        <v>0</v>
      </c>
      <c r="P91">
        <f>VLOOKUP(A91,[2]Sheet2!$C$4:$F$222,4,FALSE)</f>
        <v>0</v>
      </c>
      <c r="Q91">
        <f>VLOOKUP(A91,'Worldometer 1-23'!B30:M265,12,FALSE)</f>
        <v>7448</v>
      </c>
    </row>
    <row r="92" spans="1:17" hidden="1" x14ac:dyDescent="0.3">
      <c r="A92" t="s">
        <v>186</v>
      </c>
      <c r="B92">
        <v>13381</v>
      </c>
      <c r="C92">
        <v>74</v>
      </c>
      <c r="D92">
        <v>122</v>
      </c>
      <c r="E92">
        <v>0</v>
      </c>
      <c r="F92">
        <v>23922</v>
      </c>
      <c r="G92">
        <v>218</v>
      </c>
      <c r="H92">
        <v>0.66500000000000004</v>
      </c>
      <c r="I92">
        <v>3603.7825764847398</v>
      </c>
      <c r="J92">
        <v>136.49</v>
      </c>
      <c r="K92">
        <v>77.8</v>
      </c>
      <c r="L92">
        <v>0</v>
      </c>
      <c r="N92">
        <v>43911</v>
      </c>
      <c r="O92">
        <f>VLOOKUP(A92,[2]Sheet2!$C$4:$F$222,3,FALSE)</f>
        <v>0</v>
      </c>
      <c r="P92">
        <f>VLOOKUP(A92,[2]Sheet2!$C$4:$F$222,4,FALSE)</f>
        <v>0</v>
      </c>
      <c r="Q92">
        <f>VLOOKUP(A92,'Worldometer 1-23'!B31:M266,12,FALSE)</f>
        <v>199135</v>
      </c>
    </row>
    <row r="93" spans="1:17" hidden="1" x14ac:dyDescent="0.3">
      <c r="A93" t="s">
        <v>120</v>
      </c>
      <c r="B93">
        <v>456</v>
      </c>
      <c r="C93">
        <v>3</v>
      </c>
      <c r="D93">
        <v>0</v>
      </c>
      <c r="E93">
        <v>0</v>
      </c>
      <c r="F93">
        <v>27</v>
      </c>
      <c r="G93">
        <v>0</v>
      </c>
      <c r="H93">
        <v>0.58099999999999996</v>
      </c>
      <c r="I93">
        <v>1643.6414513116299</v>
      </c>
      <c r="J93">
        <v>89.98</v>
      </c>
      <c r="K93">
        <v>35.299999999999997</v>
      </c>
      <c r="L93">
        <v>0</v>
      </c>
      <c r="N93">
        <v>43858</v>
      </c>
      <c r="O93">
        <f>VLOOKUP(A93,[2]Sheet2!$C$4:$F$222,3,FALSE)</f>
        <v>0</v>
      </c>
      <c r="P93">
        <f>VLOOKUP(A93,[2]Sheet2!$C$4:$F$222,4,FALSE)</f>
        <v>0</v>
      </c>
      <c r="Q93">
        <f>VLOOKUP(A93,'Worldometer 1-23'!B32:M267,12,FALSE)</f>
        <v>22558</v>
      </c>
    </row>
    <row r="94" spans="1:17" hidden="1" x14ac:dyDescent="0.3">
      <c r="A94" t="s">
        <v>94</v>
      </c>
      <c r="B94">
        <v>28010</v>
      </c>
      <c r="C94">
        <v>0</v>
      </c>
      <c r="D94">
        <v>455</v>
      </c>
      <c r="E94">
        <v>0</v>
      </c>
      <c r="F94">
        <v>1041</v>
      </c>
      <c r="G94">
        <v>17</v>
      </c>
      <c r="H94">
        <v>0.56299999999999994</v>
      </c>
      <c r="I94">
        <v>1501.8082911532899</v>
      </c>
      <c r="J94">
        <v>52.24</v>
      </c>
      <c r="K94">
        <v>28.5</v>
      </c>
      <c r="L94">
        <v>0</v>
      </c>
      <c r="N94">
        <v>43896</v>
      </c>
      <c r="O94">
        <f>VLOOKUP(A94,[2]Sheet2!$C$4:$F$222,3,FALSE)</f>
        <v>43935</v>
      </c>
      <c r="P94">
        <f>VLOOKUP(A94,[2]Sheet2!$C$4:$F$222,4,FALSE)</f>
        <v>39</v>
      </c>
      <c r="Q94">
        <f>VLOOKUP(A94,'Worldometer 1-23'!B33:M268,12,FALSE)</f>
        <v>5537</v>
      </c>
    </row>
    <row r="95" spans="1:17" hidden="1" x14ac:dyDescent="0.3">
      <c r="A95" t="s">
        <v>19</v>
      </c>
      <c r="B95">
        <v>737407</v>
      </c>
      <c r="C95">
        <v>5957</v>
      </c>
      <c r="D95">
        <v>18828</v>
      </c>
      <c r="E95">
        <v>206</v>
      </c>
      <c r="F95">
        <v>19442</v>
      </c>
      <c r="G95">
        <v>496</v>
      </c>
      <c r="H95">
        <v>0.92200000000000004</v>
      </c>
      <c r="I95">
        <v>46550.335507365002</v>
      </c>
      <c r="J95">
        <v>4</v>
      </c>
      <c r="K95">
        <v>92.2</v>
      </c>
      <c r="L95">
        <v>0</v>
      </c>
      <c r="N95">
        <v>43857</v>
      </c>
      <c r="O95">
        <f>VLOOKUP(A95,[2]Sheet2!$C$4:$F$222,3,FALSE)</f>
        <v>0</v>
      </c>
      <c r="P95">
        <f>VLOOKUP(A95,[2]Sheet2!$C$4:$F$222,4,FALSE)</f>
        <v>0</v>
      </c>
      <c r="Q95">
        <f>VLOOKUP(A95,'Worldometer 1-23'!B34:M269,12,FALSE)</f>
        <v>448128</v>
      </c>
    </row>
    <row r="96" spans="1:17" hidden="1" x14ac:dyDescent="0.3">
      <c r="A96" t="s">
        <v>202</v>
      </c>
      <c r="B96">
        <v>4974</v>
      </c>
      <c r="C96">
        <v>0</v>
      </c>
      <c r="D96">
        <v>63</v>
      </c>
      <c r="E96">
        <v>0</v>
      </c>
      <c r="F96">
        <v>1020</v>
      </c>
      <c r="G96">
        <v>13</v>
      </c>
      <c r="H96">
        <v>0.38100000000000001</v>
      </c>
      <c r="I96">
        <v>467.90724640765899</v>
      </c>
      <c r="J96">
        <v>7.61</v>
      </c>
      <c r="K96">
        <v>13.200000000000001</v>
      </c>
      <c r="L96">
        <v>0</v>
      </c>
      <c r="N96" t="e">
        <v>#N/A</v>
      </c>
      <c r="O96" t="e">
        <f>VLOOKUP(A96,[2]Sheet2!$C$4:$F$222,3,FALSE)</f>
        <v>#N/A</v>
      </c>
      <c r="P96" t="e">
        <f>VLOOKUP(A96,[2]Sheet2!$C$4:$F$222,4,FALSE)</f>
        <v>#N/A</v>
      </c>
      <c r="Q96">
        <f>VLOOKUP(A96,'Worldometer 1-23'!B35:M270,12,FALSE)</f>
        <v>7284</v>
      </c>
    </row>
    <row r="97" spans="1:17" hidden="1" x14ac:dyDescent="0.3">
      <c r="A97" t="s">
        <v>185</v>
      </c>
      <c r="B97">
        <v>3104</v>
      </c>
      <c r="C97">
        <v>39</v>
      </c>
      <c r="D97">
        <v>115</v>
      </c>
      <c r="E97">
        <v>1</v>
      </c>
      <c r="F97">
        <v>186</v>
      </c>
      <c r="G97">
        <v>7</v>
      </c>
      <c r="H97">
        <v>0.40100000000000002</v>
      </c>
      <c r="I97">
        <v>706.82583284397197</v>
      </c>
      <c r="J97">
        <v>11.96</v>
      </c>
      <c r="K97">
        <v>16.100000000000001</v>
      </c>
      <c r="L97">
        <v>0</v>
      </c>
      <c r="N97">
        <v>43910</v>
      </c>
      <c r="O97">
        <f>VLOOKUP(A97,[2]Sheet2!$C$4:$F$222,3,FALSE)</f>
        <v>0</v>
      </c>
      <c r="P97">
        <f>VLOOKUP(A97,[2]Sheet2!$C$4:$F$222,4,FALSE)</f>
        <v>0</v>
      </c>
      <c r="Q97" t="str">
        <f>VLOOKUP(A97,'Worldometer 1-23'!B36:M271,12,FALSE)</f>
        <v>NA</v>
      </c>
    </row>
    <row r="98" spans="1:17" hidden="1" x14ac:dyDescent="0.3">
      <c r="A98" t="s">
        <v>29</v>
      </c>
      <c r="B98">
        <v>690066</v>
      </c>
      <c r="C98">
        <v>4959</v>
      </c>
      <c r="D98">
        <v>17786</v>
      </c>
      <c r="E98">
        <v>84</v>
      </c>
      <c r="F98">
        <v>35926</v>
      </c>
      <c r="G98">
        <v>926</v>
      </c>
      <c r="H98">
        <v>0.84699999999999998</v>
      </c>
      <c r="I98">
        <v>14896.4538665783</v>
      </c>
      <c r="J98">
        <v>22.98</v>
      </c>
      <c r="K98">
        <v>80.8</v>
      </c>
      <c r="L98">
        <v>0</v>
      </c>
      <c r="N98">
        <v>43894</v>
      </c>
      <c r="O98">
        <f>VLOOKUP(A98,[2]Sheet2!$C$4:$F$222,3,FALSE)</f>
        <v>43929</v>
      </c>
      <c r="P98">
        <f>VLOOKUP(A98,[2]Sheet2!$C$4:$F$222,4,FALSE)</f>
        <v>35</v>
      </c>
      <c r="Q98">
        <f>VLOOKUP(A98,'Worldometer 1-23'!B37:M272,12,FALSE)</f>
        <v>391912</v>
      </c>
    </row>
    <row r="99" spans="1:17" hidden="1" x14ac:dyDescent="0.3">
      <c r="A99" t="s">
        <v>8</v>
      </c>
      <c r="B99">
        <v>88804</v>
      </c>
      <c r="C99">
        <v>103</v>
      </c>
      <c r="D99">
        <v>4635</v>
      </c>
      <c r="E99">
        <v>0</v>
      </c>
      <c r="F99">
        <v>62</v>
      </c>
      <c r="G99">
        <v>3</v>
      </c>
      <c r="H99">
        <v>0.75800000000000001</v>
      </c>
      <c r="I99">
        <v>10003.555002564301</v>
      </c>
      <c r="J99">
        <v>146</v>
      </c>
      <c r="K99">
        <v>22.599999999999998</v>
      </c>
      <c r="L99">
        <v>0</v>
      </c>
      <c r="N99">
        <v>43786</v>
      </c>
      <c r="O99">
        <f>VLOOKUP(A99,[2]Sheet2!$C$4:$F$222,3,FALSE)</f>
        <v>0</v>
      </c>
      <c r="P99">
        <f>VLOOKUP(A99,[2]Sheet2!$C$4:$F$222,4,FALSE)</f>
        <v>0</v>
      </c>
      <c r="Q99">
        <f>VLOOKUP(A99,'Worldometer 1-23'!B38:M273,12,FALSE)</f>
        <v>111163</v>
      </c>
    </row>
    <row r="100" spans="1:17" hidden="1" x14ac:dyDescent="0.3">
      <c r="A100" t="s">
        <v>96</v>
      </c>
      <c r="B100">
        <v>20060</v>
      </c>
      <c r="C100">
        <v>530</v>
      </c>
      <c r="D100">
        <v>188</v>
      </c>
      <c r="E100">
        <v>4</v>
      </c>
      <c r="F100">
        <v>1772</v>
      </c>
      <c r="G100">
        <v>17</v>
      </c>
      <c r="H100">
        <v>0.77800000000000002</v>
      </c>
      <c r="I100">
        <v>9295.9016358872195</v>
      </c>
      <c r="J100">
        <v>101.87</v>
      </c>
      <c r="K100">
        <v>28.4</v>
      </c>
      <c r="L100">
        <v>0</v>
      </c>
      <c r="N100">
        <v>43903</v>
      </c>
      <c r="O100">
        <f>VLOOKUP(A100,[2]Sheet2!$C$4:$F$222,3,FALSE)</f>
        <v>43923</v>
      </c>
      <c r="P100">
        <f>VLOOKUP(A100,[2]Sheet2!$C$4:$F$222,4,FALSE)</f>
        <v>20</v>
      </c>
      <c r="Q100">
        <f>VLOOKUP(A100,'Worldometer 1-23'!B43:M278,12,FALSE)</f>
        <v>153513</v>
      </c>
    </row>
    <row r="101" spans="1:17" hidden="1" x14ac:dyDescent="0.3">
      <c r="A101" t="s">
        <v>144</v>
      </c>
      <c r="B101">
        <v>5917</v>
      </c>
      <c r="C101">
        <v>1</v>
      </c>
      <c r="D101">
        <v>61</v>
      </c>
      <c r="E101">
        <v>0</v>
      </c>
      <c r="F101">
        <v>5941</v>
      </c>
      <c r="G101">
        <v>61</v>
      </c>
      <c r="H101">
        <v>0.495</v>
      </c>
      <c r="I101">
        <v>3252.3204085454399</v>
      </c>
      <c r="J101">
        <v>46.89</v>
      </c>
      <c r="K101">
        <v>27.7</v>
      </c>
      <c r="L101">
        <v>0</v>
      </c>
      <c r="N101">
        <v>43909</v>
      </c>
      <c r="O101">
        <f>VLOOKUP(A101,[2]Sheet2!$C$4:$F$222,3,FALSE)</f>
        <v>0</v>
      </c>
      <c r="P101">
        <f>VLOOKUP(A101,[2]Sheet2!$C$4:$F$222,4,FALSE)</f>
        <v>0</v>
      </c>
      <c r="Q101">
        <f>VLOOKUP(A101,'Worldometer 1-23'!B47:M282,12,FALSE)</f>
        <v>106071</v>
      </c>
    </row>
    <row r="102" spans="1:17" hidden="1" x14ac:dyDescent="0.3">
      <c r="A102" t="s">
        <v>167</v>
      </c>
      <c r="B102">
        <v>113</v>
      </c>
      <c r="C102">
        <v>0</v>
      </c>
      <c r="D102">
        <v>0</v>
      </c>
      <c r="E102">
        <v>0</v>
      </c>
      <c r="F102">
        <v>1568</v>
      </c>
      <c r="G102">
        <v>0</v>
      </c>
      <c r="H102">
        <v>0.74199999999999999</v>
      </c>
      <c r="I102">
        <v>8110.5169340463399</v>
      </c>
      <c r="J102">
        <v>97.17</v>
      </c>
      <c r="K102">
        <v>0</v>
      </c>
      <c r="L102">
        <v>0</v>
      </c>
      <c r="N102">
        <v>43914</v>
      </c>
      <c r="O102">
        <f>VLOOKUP(A102,[2]Sheet2!$C$4:$F$222,3,FALSE)</f>
        <v>0</v>
      </c>
      <c r="P102">
        <f>VLOOKUP(A102,[2]Sheet2!$C$4:$F$222,4,FALSE)</f>
        <v>0</v>
      </c>
      <c r="Q102">
        <f>VLOOKUP(A102,'Worldometer 1-23'!B48:M283,12,FALSE)</f>
        <v>119855</v>
      </c>
    </row>
    <row r="103" spans="1:17" hidden="1" x14ac:dyDescent="0.3">
      <c r="A103" t="s">
        <v>48</v>
      </c>
      <c r="B103">
        <v>201145</v>
      </c>
      <c r="C103">
        <v>1473</v>
      </c>
      <c r="D103">
        <v>2496</v>
      </c>
      <c r="E103">
        <v>14</v>
      </c>
      <c r="F103">
        <v>18439</v>
      </c>
      <c r="G103">
        <v>229</v>
      </c>
      <c r="H103">
        <v>0.745</v>
      </c>
      <c r="I103">
        <v>8282.1230868923194</v>
      </c>
      <c r="J103">
        <v>216.36</v>
      </c>
      <c r="K103">
        <v>65.400000000000006</v>
      </c>
      <c r="L103">
        <v>0</v>
      </c>
      <c r="N103">
        <v>43892</v>
      </c>
      <c r="O103">
        <f>VLOOKUP(A103,[2]Sheet2!$C$4:$F$222,3,FALSE)</f>
        <v>43939</v>
      </c>
      <c r="P103">
        <f>VLOOKUP(A103,[2]Sheet2!$C$4:$F$222,4,FALSE)</f>
        <v>47</v>
      </c>
      <c r="Q103">
        <f>VLOOKUP(A103,'Worldometer 1-23'!B49:M284,12,FALSE)</f>
        <v>90664</v>
      </c>
    </row>
    <row r="104" spans="1:17" hidden="1" x14ac:dyDescent="0.3">
      <c r="A104" t="s">
        <v>119</v>
      </c>
      <c r="B104">
        <v>21597</v>
      </c>
      <c r="C104">
        <v>197</v>
      </c>
      <c r="D104">
        <v>647</v>
      </c>
      <c r="E104">
        <v>3</v>
      </c>
      <c r="F104">
        <v>237</v>
      </c>
      <c r="G104">
        <v>7</v>
      </c>
      <c r="H104">
        <v>0.45900000000000002</v>
      </c>
      <c r="I104">
        <v>545.21620531037502</v>
      </c>
      <c r="J104">
        <v>37.01</v>
      </c>
      <c r="K104">
        <v>11.299999999999999</v>
      </c>
      <c r="L104">
        <v>0</v>
      </c>
      <c r="N104">
        <v>43901</v>
      </c>
      <c r="O104">
        <f>VLOOKUP(A104,[2]Sheet2!$C$4:$F$222,3,FALSE)</f>
        <v>43951</v>
      </c>
      <c r="P104">
        <f>VLOOKUP(A104,[2]Sheet2!$C$4:$F$222,4,FALSE)</f>
        <v>50</v>
      </c>
      <c r="Q104" t="str">
        <f>VLOOKUP(A104,'Worldometer 1-23'!B50:M285,12,FALSE)</f>
        <v>NA</v>
      </c>
    </row>
    <row r="105" spans="1:17" hidden="1" x14ac:dyDescent="0.3">
      <c r="A105" t="s">
        <v>61</v>
      </c>
      <c r="B105">
        <v>160463</v>
      </c>
      <c r="C105">
        <v>748</v>
      </c>
      <c r="D105">
        <v>8853</v>
      </c>
      <c r="E105">
        <v>52</v>
      </c>
      <c r="F105">
        <v>1552</v>
      </c>
      <c r="G105">
        <v>86</v>
      </c>
      <c r="H105">
        <v>0.7</v>
      </c>
      <c r="I105">
        <v>3161.3246843337502</v>
      </c>
      <c r="J105">
        <v>101</v>
      </c>
      <c r="K105">
        <v>30.6</v>
      </c>
      <c r="L105">
        <v>0</v>
      </c>
      <c r="N105">
        <v>43876</v>
      </c>
      <c r="O105">
        <f>VLOOKUP(A105,[2]Sheet2!$C$4:$F$222,3,FALSE)</f>
        <v>43947</v>
      </c>
      <c r="P105">
        <f>VLOOKUP(A105,[2]Sheet2!$C$4:$F$222,4,FALSE)</f>
        <v>71</v>
      </c>
      <c r="Q105">
        <f>VLOOKUP(A105,'Worldometer 1-23'!B52:M287,12,FALSE)</f>
        <v>9670</v>
      </c>
    </row>
    <row r="106" spans="1:17" hidden="1" x14ac:dyDescent="0.3">
      <c r="A106" t="s">
        <v>161</v>
      </c>
      <c r="B106">
        <v>5401</v>
      </c>
      <c r="C106">
        <v>36</v>
      </c>
      <c r="D106">
        <v>86</v>
      </c>
      <c r="E106">
        <v>0</v>
      </c>
      <c r="F106">
        <v>3781</v>
      </c>
      <c r="G106">
        <v>60</v>
      </c>
      <c r="H106">
        <v>0.58799999999999997</v>
      </c>
      <c r="I106">
        <v>8130.4071776241199</v>
      </c>
      <c r="J106">
        <v>48.42</v>
      </c>
      <c r="K106">
        <v>19.2</v>
      </c>
      <c r="L106">
        <v>0</v>
      </c>
      <c r="N106">
        <v>43905</v>
      </c>
      <c r="O106">
        <f>VLOOKUP(A106,[2]Sheet2!$C$4:$F$222,3,FALSE)</f>
        <v>0</v>
      </c>
      <c r="P106">
        <f>VLOOKUP(A106,[2]Sheet2!$C$4:$F$222,4,FALSE)</f>
        <v>0</v>
      </c>
      <c r="Q106">
        <f>VLOOKUP(A106,'Worldometer 1-23'!B54:M289,12,FALSE)</f>
        <v>58940</v>
      </c>
    </row>
    <row r="107" spans="1:17" hidden="1" x14ac:dyDescent="0.3">
      <c r="A107" t="s">
        <v>62</v>
      </c>
      <c r="B107">
        <v>39697</v>
      </c>
      <c r="C107">
        <v>486</v>
      </c>
      <c r="D107">
        <v>358</v>
      </c>
      <c r="E107">
        <v>4</v>
      </c>
      <c r="F107">
        <v>29914</v>
      </c>
      <c r="G107">
        <v>270</v>
      </c>
      <c r="H107">
        <v>0.88200000000000001</v>
      </c>
      <c r="I107">
        <v>23740.163796304201</v>
      </c>
      <c r="J107">
        <v>29.22</v>
      </c>
      <c r="K107">
        <v>79</v>
      </c>
      <c r="L107">
        <v>0</v>
      </c>
      <c r="N107">
        <v>43888</v>
      </c>
      <c r="O107">
        <f>VLOOKUP(A107,[2]Sheet2!$C$4:$F$222,3,FALSE)</f>
        <v>0</v>
      </c>
      <c r="P107">
        <f>VLOOKUP(A107,[2]Sheet2!$C$4:$F$222,4,FALSE)</f>
        <v>0</v>
      </c>
      <c r="Q107">
        <f>VLOOKUP(A107,'Worldometer 1-23'!B56:M291,12,FALSE)</f>
        <v>551274</v>
      </c>
    </row>
    <row r="108" spans="1:17" hidden="1" x14ac:dyDescent="0.3">
      <c r="A108" t="s">
        <v>179</v>
      </c>
      <c r="B108">
        <v>14219</v>
      </c>
      <c r="C108">
        <v>202</v>
      </c>
      <c r="D108">
        <v>458</v>
      </c>
      <c r="E108">
        <v>17</v>
      </c>
      <c r="F108">
        <v>12185</v>
      </c>
      <c r="G108">
        <v>392</v>
      </c>
      <c r="H108">
        <v>0.61099999999999999</v>
      </c>
      <c r="I108">
        <v>4001.5782851201898</v>
      </c>
      <c r="J108">
        <v>66.760000000000005</v>
      </c>
      <c r="K108">
        <v>31.400000000000002</v>
      </c>
      <c r="L108">
        <v>0</v>
      </c>
      <c r="N108">
        <v>43905</v>
      </c>
      <c r="O108">
        <f>VLOOKUP(A108,[2]Sheet2!$C$4:$F$222,3,FALSE)</f>
        <v>0</v>
      </c>
      <c r="P108">
        <f>VLOOKUP(A108,[2]Sheet2!$C$4:$F$222,4,FALSE)</f>
        <v>0</v>
      </c>
      <c r="Q108">
        <f>VLOOKUP(A108,'Worldometer 1-23'!B57:M292,12,FALSE)</f>
        <v>105320</v>
      </c>
    </row>
    <row r="109" spans="1:17" hidden="1" x14ac:dyDescent="0.3">
      <c r="A109" t="s">
        <v>148</v>
      </c>
      <c r="B109">
        <v>132881</v>
      </c>
      <c r="C109">
        <v>555</v>
      </c>
      <c r="D109">
        <v>2060</v>
      </c>
      <c r="E109">
        <v>3</v>
      </c>
      <c r="F109">
        <v>1140</v>
      </c>
      <c r="G109">
        <v>18</v>
      </c>
      <c r="H109">
        <v>0.47</v>
      </c>
      <c r="I109">
        <v>827.54433260203598</v>
      </c>
      <c r="J109">
        <v>101.1</v>
      </c>
      <c r="K109">
        <v>34.4</v>
      </c>
      <c r="L109">
        <v>0</v>
      </c>
      <c r="N109">
        <v>43904</v>
      </c>
      <c r="O109">
        <f>VLOOKUP(A109,[2]Sheet2!$C$4:$F$222,3,FALSE)</f>
        <v>43932</v>
      </c>
      <c r="P109">
        <f>VLOOKUP(A109,[2]Sheet2!$C$4:$F$222,4,FALSE)</f>
        <v>28</v>
      </c>
      <c r="Q109">
        <f>VLOOKUP(A109,'Worldometer 1-23'!B58:M293,12,FALSE)</f>
        <v>16376</v>
      </c>
    </row>
    <row r="110" spans="1:17" hidden="1" x14ac:dyDescent="0.3">
      <c r="A110" t="s">
        <v>194</v>
      </c>
      <c r="B110">
        <v>55</v>
      </c>
      <c r="C110">
        <v>0</v>
      </c>
      <c r="D110">
        <v>2</v>
      </c>
      <c r="E110">
        <v>0</v>
      </c>
      <c r="F110">
        <v>61</v>
      </c>
      <c r="G110">
        <v>2</v>
      </c>
      <c r="H110">
        <v>0.72399999999999998</v>
      </c>
      <c r="I110">
        <v>6185.1003384203304</v>
      </c>
      <c r="J110">
        <v>48.27</v>
      </c>
      <c r="K110">
        <v>58.5</v>
      </c>
      <c r="L110">
        <v>0</v>
      </c>
      <c r="N110">
        <v>43910</v>
      </c>
      <c r="O110">
        <f>VLOOKUP(A110,[2]Sheet2!$C$4:$F$222,3,FALSE)</f>
        <v>0</v>
      </c>
      <c r="P110">
        <f>VLOOKUP(A110,[2]Sheet2!$C$4:$F$222,4,FALSE)</f>
        <v>0</v>
      </c>
      <c r="Q110">
        <f>VLOOKUP(A110,'Worldometer 1-23'!B59:M294,12,FALSE)</f>
        <v>27269</v>
      </c>
    </row>
    <row r="111" spans="1:17" hidden="1" x14ac:dyDescent="0.3">
      <c r="A111" t="s">
        <v>43</v>
      </c>
      <c r="B111">
        <v>41915</v>
      </c>
      <c r="C111">
        <v>350</v>
      </c>
      <c r="D111">
        <v>644</v>
      </c>
      <c r="E111">
        <v>6</v>
      </c>
      <c r="F111">
        <v>7558</v>
      </c>
      <c r="G111">
        <v>116</v>
      </c>
      <c r="H111">
        <v>0.92500000000000004</v>
      </c>
      <c r="I111">
        <v>48678.365212476201</v>
      </c>
      <c r="J111">
        <v>16.329999999999998</v>
      </c>
      <c r="K111">
        <v>92.5</v>
      </c>
      <c r="L111">
        <v>0</v>
      </c>
      <c r="N111">
        <v>43860</v>
      </c>
      <c r="O111" t="str">
        <f>VLOOKUP(A111,[2]Sheet2!$C$4:$F$222,3,FALSE)</f>
        <v>NO Mandate</v>
      </c>
      <c r="P111" t="str">
        <f>VLOOKUP(A111,[2]Sheet2!$C$4:$F$222,4,FALSE)</f>
        <v>NO Mandate</v>
      </c>
      <c r="Q111">
        <f>VLOOKUP(A111,'Worldometer 1-23'!B60:M295,12,FALSE)</f>
        <v>486826</v>
      </c>
    </row>
    <row r="112" spans="1:17" hidden="1" x14ac:dyDescent="0.3">
      <c r="A112" t="s">
        <v>156</v>
      </c>
      <c r="B112">
        <v>10278</v>
      </c>
      <c r="C112">
        <v>158</v>
      </c>
      <c r="D112">
        <v>67</v>
      </c>
      <c r="E112">
        <v>1</v>
      </c>
      <c r="F112">
        <v>4558</v>
      </c>
      <c r="G112">
        <v>30</v>
      </c>
      <c r="H112">
        <v>0.70199999999999996</v>
      </c>
      <c r="I112">
        <v>7773.1989199763802</v>
      </c>
      <c r="J112">
        <v>7.72</v>
      </c>
      <c r="K112">
        <v>36.1</v>
      </c>
      <c r="L112">
        <v>0</v>
      </c>
      <c r="N112">
        <v>43904</v>
      </c>
      <c r="O112">
        <f>VLOOKUP(A112,[2]Sheet2!$C$4:$F$222,3,FALSE)</f>
        <v>0</v>
      </c>
      <c r="P112">
        <f>VLOOKUP(A112,[2]Sheet2!$C$4:$F$222,4,FALSE)</f>
        <v>0</v>
      </c>
      <c r="Q112">
        <f>VLOOKUP(A112,'Worldometer 1-23'!B62:M297,12,FALSE)</f>
        <v>187190</v>
      </c>
    </row>
    <row r="113" spans="1:17" hidden="1" x14ac:dyDescent="0.3">
      <c r="A113" t="s">
        <v>198</v>
      </c>
      <c r="B113">
        <v>3958</v>
      </c>
      <c r="C113">
        <v>8</v>
      </c>
      <c r="D113">
        <v>128</v>
      </c>
      <c r="E113">
        <v>0</v>
      </c>
      <c r="F113">
        <v>1613</v>
      </c>
      <c r="G113">
        <v>52</v>
      </c>
      <c r="H113">
        <v>0.46600000000000003</v>
      </c>
      <c r="I113">
        <v>776.44449674262103</v>
      </c>
      <c r="J113">
        <v>208.43</v>
      </c>
      <c r="K113">
        <v>43.3</v>
      </c>
      <c r="L113">
        <v>0</v>
      </c>
      <c r="N113">
        <v>43909</v>
      </c>
      <c r="O113">
        <f>VLOOKUP(A113,[2]Sheet2!$C$4:$F$222,3,FALSE)</f>
        <v>0</v>
      </c>
      <c r="P113">
        <f>VLOOKUP(A113,[2]Sheet2!$C$4:$F$222,4,FALSE)</f>
        <v>0</v>
      </c>
      <c r="Q113">
        <f>VLOOKUP(A113,'Worldometer 1-23'!B63:M298,12,FALSE)</f>
        <v>13431</v>
      </c>
    </row>
    <row r="114" spans="1:17" hidden="1" x14ac:dyDescent="0.3">
      <c r="A114" t="s">
        <v>98</v>
      </c>
      <c r="B114">
        <v>59480</v>
      </c>
      <c r="C114">
        <v>0</v>
      </c>
      <c r="D114">
        <v>361</v>
      </c>
      <c r="E114">
        <v>0</v>
      </c>
      <c r="F114">
        <v>1892</v>
      </c>
      <c r="G114">
        <v>11</v>
      </c>
      <c r="H114">
        <v>0.59599999999999997</v>
      </c>
      <c r="I114">
        <v>2202.6292074756502</v>
      </c>
      <c r="J114">
        <v>126.95</v>
      </c>
      <c r="K114">
        <v>66.3</v>
      </c>
      <c r="L114">
        <v>0</v>
      </c>
      <c r="N114">
        <v>43904</v>
      </c>
      <c r="O114">
        <f>VLOOKUP(A114,[2]Sheet2!$C$4:$F$222,3,FALSE)</f>
        <v>43944</v>
      </c>
      <c r="P114">
        <f>VLOOKUP(A114,[2]Sheet2!$C$4:$F$222,4,FALSE)</f>
        <v>40</v>
      </c>
      <c r="Q114">
        <f>VLOOKUP(A114,'Worldometer 1-23'!B66:M301,12,FALSE)</f>
        <v>23106</v>
      </c>
    </row>
    <row r="115" spans="1:17" hidden="1" x14ac:dyDescent="0.3">
      <c r="A115" t="s">
        <v>177</v>
      </c>
      <c r="B115">
        <v>139</v>
      </c>
      <c r="C115">
        <v>0</v>
      </c>
      <c r="D115">
        <v>1</v>
      </c>
      <c r="E115">
        <v>0</v>
      </c>
      <c r="F115">
        <v>1232</v>
      </c>
      <c r="G115">
        <v>9</v>
      </c>
      <c r="H115">
        <v>0.76300000000000001</v>
      </c>
      <c r="I115">
        <v>10817.7327260744</v>
      </c>
      <c r="J115">
        <v>316.35000000000002</v>
      </c>
      <c r="K115">
        <v>0</v>
      </c>
      <c r="L115">
        <v>0</v>
      </c>
      <c r="N115">
        <v>43913</v>
      </c>
      <c r="O115">
        <f>VLOOKUP(A115,[2]Sheet2!$C$4:$F$222,3,FALSE)</f>
        <v>0</v>
      </c>
      <c r="P115">
        <f>VLOOKUP(A115,[2]Sheet2!$C$4:$F$222,4,FALSE)</f>
        <v>0</v>
      </c>
      <c r="Q115">
        <f>VLOOKUP(A115,'Worldometer 1-23'!B68:M303,12,FALSE)</f>
        <v>162335</v>
      </c>
    </row>
    <row r="116" spans="1:17" hidden="1" x14ac:dyDescent="0.3">
      <c r="A116" t="s">
        <v>139</v>
      </c>
      <c r="B116">
        <v>152956</v>
      </c>
      <c r="C116">
        <v>561</v>
      </c>
      <c r="D116">
        <v>5420</v>
      </c>
      <c r="E116">
        <v>31</v>
      </c>
      <c r="F116">
        <v>8451</v>
      </c>
      <c r="G116">
        <v>299</v>
      </c>
      <c r="H116">
        <v>0.65100000000000002</v>
      </c>
      <c r="I116">
        <v>4363.1387934982104</v>
      </c>
      <c r="J116">
        <v>162.36000000000001</v>
      </c>
      <c r="K116">
        <v>52.599999999999994</v>
      </c>
      <c r="L116">
        <v>0</v>
      </c>
      <c r="N116">
        <v>43905</v>
      </c>
      <c r="O116">
        <f>VLOOKUP(A116,[2]Sheet2!$C$4:$F$222,3,FALSE)</f>
        <v>43933</v>
      </c>
      <c r="P116">
        <f>VLOOKUP(A116,[2]Sheet2!$C$4:$F$222,4,FALSE)</f>
        <v>28</v>
      </c>
      <c r="Q116">
        <f>VLOOKUP(A116,'Worldometer 1-23'!B69:M304,12,FALSE)</f>
        <v>40219</v>
      </c>
    </row>
    <row r="117" spans="1:17" hidden="1" x14ac:dyDescent="0.3">
      <c r="A117" t="s">
        <v>147</v>
      </c>
      <c r="B117">
        <v>14262</v>
      </c>
      <c r="C117">
        <v>26</v>
      </c>
      <c r="D117">
        <v>81</v>
      </c>
      <c r="E117">
        <v>0</v>
      </c>
      <c r="F117">
        <v>1070</v>
      </c>
      <c r="G117">
        <v>6</v>
      </c>
      <c r="H117">
        <v>0.46600000000000003</v>
      </c>
      <c r="I117">
        <v>967.36068416954697</v>
      </c>
      <c r="J117">
        <v>49.7</v>
      </c>
      <c r="K117">
        <v>31.400000000000002</v>
      </c>
      <c r="L117">
        <v>0</v>
      </c>
      <c r="N117">
        <v>43904</v>
      </c>
      <c r="O117">
        <f>VLOOKUP(A117,[2]Sheet2!$C$4:$F$222,3,FALSE)</f>
        <v>0</v>
      </c>
      <c r="P117">
        <f>VLOOKUP(A117,[2]Sheet2!$C$4:$F$222,4,FALSE)</f>
        <v>0</v>
      </c>
      <c r="Q117">
        <f>VLOOKUP(A117,'Worldometer 1-23'!B70:M305,12,FALSE)</f>
        <v>8784</v>
      </c>
    </row>
    <row r="118" spans="1:17" hidden="1" x14ac:dyDescent="0.3">
      <c r="A118" t="s">
        <v>178</v>
      </c>
      <c r="B118">
        <v>2510</v>
      </c>
      <c r="C118">
        <v>0</v>
      </c>
      <c r="D118">
        <v>45</v>
      </c>
      <c r="E118">
        <v>0</v>
      </c>
      <c r="F118">
        <v>1259</v>
      </c>
      <c r="G118">
        <v>23</v>
      </c>
      <c r="H118">
        <v>0.46100000000000002</v>
      </c>
      <c r="I118">
        <v>688.35161528889898</v>
      </c>
      <c r="J118">
        <v>44.42</v>
      </c>
      <c r="K118">
        <v>26.299999999999997</v>
      </c>
      <c r="L118">
        <v>0</v>
      </c>
      <c r="N118">
        <v>43916</v>
      </c>
      <c r="O118">
        <f>VLOOKUP(A118,[2]Sheet2!$C$4:$F$222,3,FALSE)</f>
        <v>0</v>
      </c>
      <c r="P118">
        <f>VLOOKUP(A118,[2]Sheet2!$C$4:$F$222,4,FALSE)</f>
        <v>0</v>
      </c>
      <c r="Q118">
        <f>VLOOKUP(A118,'Worldometer 1-23'!B71:M306,12,FALSE)</f>
        <v>19850</v>
      </c>
    </row>
    <row r="119" spans="1:17" hidden="1" x14ac:dyDescent="0.3">
      <c r="A119" t="s">
        <v>154</v>
      </c>
      <c r="B119">
        <v>7143</v>
      </c>
      <c r="C119">
        <v>76</v>
      </c>
      <c r="D119">
        <v>170</v>
      </c>
      <c r="E119">
        <v>0</v>
      </c>
      <c r="F119">
        <v>9057</v>
      </c>
      <c r="G119">
        <v>216</v>
      </c>
      <c r="H119">
        <v>0.67</v>
      </c>
      <c r="I119">
        <v>6609.5872736507699</v>
      </c>
      <c r="J119">
        <v>3.64</v>
      </c>
      <c r="K119">
        <v>61.5</v>
      </c>
      <c r="L119">
        <v>0</v>
      </c>
      <c r="N119">
        <v>43903</v>
      </c>
      <c r="O119">
        <f>VLOOKUP(A119,[2]Sheet2!$C$4:$F$222,3,FALSE)</f>
        <v>0</v>
      </c>
      <c r="P119">
        <f>VLOOKUP(A119,[2]Sheet2!$C$4:$F$222,4,FALSE)</f>
        <v>0</v>
      </c>
      <c r="Q119">
        <f>VLOOKUP(A119,'Worldometer 1-23'!B72:M307,12,FALSE)</f>
        <v>58154</v>
      </c>
    </row>
    <row r="120" spans="1:17" hidden="1" x14ac:dyDescent="0.3">
      <c r="A120" t="s">
        <v>159</v>
      </c>
      <c r="B120">
        <v>11035</v>
      </c>
      <c r="C120">
        <v>0</v>
      </c>
      <c r="D120">
        <v>243</v>
      </c>
      <c r="E120">
        <v>0</v>
      </c>
      <c r="F120">
        <v>961</v>
      </c>
      <c r="G120">
        <v>21</v>
      </c>
      <c r="H120">
        <v>0.503</v>
      </c>
      <c r="I120">
        <v>714.83024698084898</v>
      </c>
      <c r="J120">
        <v>421.32</v>
      </c>
      <c r="K120">
        <v>45.7</v>
      </c>
      <c r="L120">
        <v>0</v>
      </c>
      <c r="N120">
        <v>43911</v>
      </c>
      <c r="O120">
        <f>VLOOKUP(A120,[2]Sheet2!$C$4:$F$222,3,FALSE)</f>
        <v>0</v>
      </c>
      <c r="P120">
        <f>VLOOKUP(A120,[2]Sheet2!$C$4:$F$222,4,FALSE)</f>
        <v>0</v>
      </c>
      <c r="Q120">
        <f>VLOOKUP(A120,'Worldometer 1-23'!B73:M308,12,FALSE)</f>
        <v>3998</v>
      </c>
    </row>
    <row r="121" spans="1:17" hidden="1" x14ac:dyDescent="0.3">
      <c r="A121" t="s">
        <v>63</v>
      </c>
      <c r="B121">
        <v>9929</v>
      </c>
      <c r="C121">
        <v>61</v>
      </c>
      <c r="D121">
        <v>168</v>
      </c>
      <c r="E121">
        <v>1</v>
      </c>
      <c r="F121">
        <v>1318</v>
      </c>
      <c r="G121">
        <v>22</v>
      </c>
      <c r="H121">
        <v>0.93899999999999995</v>
      </c>
      <c r="I121">
        <v>49180.094301945297</v>
      </c>
      <c r="J121">
        <v>6781.83</v>
      </c>
      <c r="K121">
        <v>60.199999999999996</v>
      </c>
      <c r="L121">
        <v>0</v>
      </c>
      <c r="N121" t="e">
        <v>#N/A</v>
      </c>
      <c r="O121" t="e">
        <f>VLOOKUP(A121,[2]Sheet2!$C$4:$F$222,3,FALSE)</f>
        <v>#N/A</v>
      </c>
      <c r="P121" t="e">
        <f>VLOOKUP(A121,[2]Sheet2!$C$4:$F$222,4,FALSE)</f>
        <v>#N/A</v>
      </c>
      <c r="Q121">
        <f>VLOOKUP(A121,'Worldometer 1-23'!B75:M310,12,FALSE)</f>
        <v>819094</v>
      </c>
    </row>
    <row r="122" spans="1:17" hidden="1" x14ac:dyDescent="0.3">
      <c r="A122" t="s">
        <v>49</v>
      </c>
      <c r="B122">
        <v>5981</v>
      </c>
      <c r="C122">
        <v>0</v>
      </c>
      <c r="D122">
        <v>29</v>
      </c>
      <c r="E122">
        <v>0</v>
      </c>
      <c r="F122">
        <v>17463</v>
      </c>
      <c r="G122">
        <v>85</v>
      </c>
      <c r="H122">
        <v>0.93799999999999994</v>
      </c>
      <c r="I122">
        <v>71344.613668847305</v>
      </c>
      <c r="J122">
        <v>3.56</v>
      </c>
      <c r="K122">
        <v>95.8</v>
      </c>
      <c r="L122">
        <v>0</v>
      </c>
      <c r="N122">
        <v>43892</v>
      </c>
      <c r="O122">
        <f>VLOOKUP(A122,[2]Sheet2!$C$4:$F$222,3,FALSE)</f>
        <v>0</v>
      </c>
      <c r="P122">
        <f>VLOOKUP(A122,[2]Sheet2!$C$4:$F$222,4,FALSE)</f>
        <v>0</v>
      </c>
      <c r="Q122">
        <f>VLOOKUP(A122,'Worldometer 1-23'!B77:M312,12,FALSE)</f>
        <v>1359384</v>
      </c>
    </row>
    <row r="123" spans="1:17" hidden="1" x14ac:dyDescent="0.3">
      <c r="A123" t="s">
        <v>42</v>
      </c>
      <c r="B123">
        <v>965283</v>
      </c>
      <c r="C123">
        <v>13632</v>
      </c>
      <c r="D123">
        <v>27453</v>
      </c>
      <c r="E123">
        <v>250</v>
      </c>
      <c r="F123">
        <v>3508</v>
      </c>
      <c r="G123">
        <v>100</v>
      </c>
      <c r="H123">
        <v>0.70699999999999996</v>
      </c>
      <c r="I123">
        <v>4135.5692743486798</v>
      </c>
      <c r="J123">
        <v>140.75</v>
      </c>
      <c r="K123">
        <v>64.800000000000011</v>
      </c>
      <c r="L123">
        <v>0</v>
      </c>
      <c r="N123">
        <v>43892</v>
      </c>
      <c r="O123">
        <f>VLOOKUP(A123,[2]Sheet2!$C$4:$F$222,3,FALSE)</f>
        <v>43926</v>
      </c>
      <c r="P123">
        <f>VLOOKUP(A123,[2]Sheet2!$C$4:$F$222,4,FALSE)</f>
        <v>34</v>
      </c>
      <c r="Q123">
        <f>VLOOKUP(A123,'Worldometer 1-23'!B79:M314,12,FALSE)</f>
        <v>31395</v>
      </c>
    </row>
    <row r="124" spans="1:17" hidden="1" x14ac:dyDescent="0.3">
      <c r="A124" t="s">
        <v>99</v>
      </c>
      <c r="B124">
        <v>26315</v>
      </c>
      <c r="C124">
        <v>564</v>
      </c>
      <c r="D124">
        <v>143</v>
      </c>
      <c r="E124">
        <v>1</v>
      </c>
      <c r="F124">
        <v>984</v>
      </c>
      <c r="G124">
        <v>5</v>
      </c>
      <c r="H124">
        <v>0.51600000000000001</v>
      </c>
      <c r="I124">
        <v>2276.3403291841601</v>
      </c>
      <c r="J124">
        <v>79.97</v>
      </c>
      <c r="K124">
        <v>40.5</v>
      </c>
      <c r="L124">
        <v>0</v>
      </c>
      <c r="N124" t="e">
        <v>#N/A</v>
      </c>
      <c r="O124" t="e">
        <f>VLOOKUP(A124,[2]Sheet2!$C$4:$F$222,3,FALSE)</f>
        <v>#N/A</v>
      </c>
      <c r="P124" t="e">
        <f>VLOOKUP(A124,[2]Sheet2!$C$4:$F$222,4,FALSE)</f>
        <v>#N/A</v>
      </c>
      <c r="Q124">
        <f>VLOOKUP(A124,'Worldometer 1-23'!B85:M320,12,FALSE)</f>
        <v>11655</v>
      </c>
    </row>
    <row r="125" spans="1:17" hidden="1" x14ac:dyDescent="0.3">
      <c r="A125" t="s">
        <v>136</v>
      </c>
      <c r="B125">
        <v>14658</v>
      </c>
      <c r="C125">
        <v>108</v>
      </c>
      <c r="D125">
        <v>332</v>
      </c>
      <c r="E125">
        <v>1</v>
      </c>
      <c r="F125">
        <v>4938</v>
      </c>
      <c r="G125">
        <v>112</v>
      </c>
      <c r="H125">
        <v>0.72599999999999998</v>
      </c>
      <c r="I125">
        <v>5369.4939903126797</v>
      </c>
      <c r="J125">
        <v>248.08</v>
      </c>
      <c r="K125">
        <v>69.599999999999994</v>
      </c>
      <c r="L125">
        <v>0</v>
      </c>
      <c r="N125">
        <v>43901</v>
      </c>
      <c r="O125">
        <f>VLOOKUP(A125,[2]Sheet2!$C$4:$F$222,3,FALSE)</f>
        <v>0</v>
      </c>
      <c r="P125">
        <f>VLOOKUP(A125,[2]Sheet2!$C$4:$F$222,4,FALSE)</f>
        <v>0</v>
      </c>
      <c r="Q125">
        <f>VLOOKUP(A125,'Worldometer 1-23'!B86:M321,12,FALSE)</f>
        <v>52677</v>
      </c>
    </row>
    <row r="126" spans="1:17" x14ac:dyDescent="0.3">
      <c r="A126" t="s">
        <v>35</v>
      </c>
      <c r="B126">
        <v>351020</v>
      </c>
      <c r="C126">
        <v>5799</v>
      </c>
      <c r="D126">
        <v>4830</v>
      </c>
      <c r="E126">
        <v>87</v>
      </c>
      <c r="F126">
        <v>2780</v>
      </c>
      <c r="G126">
        <v>38</v>
      </c>
      <c r="H126">
        <v>0.91500000000000004</v>
      </c>
      <c r="I126">
        <v>40063.4853523743</v>
      </c>
      <c r="J126" t="s">
        <v>684</v>
      </c>
      <c r="K126">
        <v>79.900000000000006</v>
      </c>
      <c r="L126">
        <v>0</v>
      </c>
      <c r="N126">
        <v>43851</v>
      </c>
      <c r="O126">
        <f>VLOOKUP(A126,[2]Sheet2!$C$4:$F$222,3,FALSE)</f>
        <v>0</v>
      </c>
      <c r="P126">
        <f>VLOOKUP(A126,[2]Sheet2!$C$4:$F$222,4,FALSE)</f>
        <v>0</v>
      </c>
      <c r="Q126">
        <f>VLOOKUP(A126,'Worldometer 1-23'!B87:M322,12,FALSE)</f>
        <v>49391</v>
      </c>
    </row>
    <row r="127" spans="1:17" hidden="1" x14ac:dyDescent="0.3">
      <c r="A127" t="s">
        <v>80</v>
      </c>
      <c r="B127">
        <v>173842</v>
      </c>
      <c r="C127">
        <v>1430</v>
      </c>
      <c r="D127">
        <v>2403</v>
      </c>
      <c r="E127">
        <v>0</v>
      </c>
      <c r="F127">
        <v>9197</v>
      </c>
      <c r="G127">
        <v>127</v>
      </c>
      <c r="H127">
        <v>0.81699999999999995</v>
      </c>
      <c r="I127">
        <v>9792.6259279935493</v>
      </c>
      <c r="J127">
        <v>6.69</v>
      </c>
      <c r="K127">
        <v>29.4</v>
      </c>
      <c r="L127">
        <v>0</v>
      </c>
      <c r="N127">
        <v>43905</v>
      </c>
      <c r="O127">
        <f>VLOOKUP(A127,[2]Sheet2!$C$4:$F$222,3,FALSE)</f>
        <v>43983</v>
      </c>
      <c r="P127">
        <f>VLOOKUP(A127,[2]Sheet2!$C$4:$F$222,4,FALSE)</f>
        <v>78</v>
      </c>
      <c r="Q127">
        <f>VLOOKUP(A127,'Worldometer 1-23'!B89:M324,12,FALSE)</f>
        <v>314382</v>
      </c>
    </row>
    <row r="128" spans="1:17" hidden="1" x14ac:dyDescent="0.3">
      <c r="A128" t="s">
        <v>124</v>
      </c>
      <c r="B128">
        <v>99769</v>
      </c>
      <c r="C128">
        <v>139</v>
      </c>
      <c r="D128">
        <v>1740</v>
      </c>
      <c r="E128">
        <v>1</v>
      </c>
      <c r="F128">
        <v>1833</v>
      </c>
      <c r="G128">
        <v>32</v>
      </c>
      <c r="H128">
        <v>0.57899999999999996</v>
      </c>
      <c r="I128">
        <v>1816.5237954751201</v>
      </c>
      <c r="J128">
        <v>81.75</v>
      </c>
      <c r="K128">
        <v>51.8</v>
      </c>
      <c r="L128">
        <v>0</v>
      </c>
      <c r="N128">
        <v>43904</v>
      </c>
      <c r="O128">
        <f>VLOOKUP(A128,[2]Sheet2!$C$4:$F$222,3,FALSE)</f>
        <v>43926</v>
      </c>
      <c r="P128">
        <f>VLOOKUP(A128,[2]Sheet2!$C$4:$F$222,4,FALSE)</f>
        <v>22</v>
      </c>
      <c r="Q128">
        <f>VLOOKUP(A128,'Worldometer 1-23'!B90:M325,12,FALSE)</f>
        <v>21092</v>
      </c>
    </row>
    <row r="129" spans="1:17" hidden="1" x14ac:dyDescent="0.3">
      <c r="A129" t="s">
        <v>118</v>
      </c>
      <c r="B129">
        <v>83703</v>
      </c>
      <c r="C129">
        <v>118</v>
      </c>
      <c r="D129">
        <v>1396</v>
      </c>
      <c r="E129">
        <v>2</v>
      </c>
      <c r="F129">
        <v>12713</v>
      </c>
      <c r="G129">
        <v>212</v>
      </c>
      <c r="H129">
        <v>0.67400000000000004</v>
      </c>
      <c r="I129">
        <v>1317.7707720430101</v>
      </c>
      <c r="J129">
        <v>31.56</v>
      </c>
      <c r="K129">
        <v>48.9</v>
      </c>
      <c r="L129">
        <v>0</v>
      </c>
      <c r="N129">
        <v>43909</v>
      </c>
      <c r="O129">
        <f>VLOOKUP(A129,[2]Sheet2!$C$4:$F$222,3,FALSE)</f>
        <v>0</v>
      </c>
      <c r="P129">
        <f>VLOOKUP(A129,[2]Sheet2!$C$4:$F$222,4,FALSE)</f>
        <v>0</v>
      </c>
      <c r="Q129">
        <f>VLOOKUP(A129,'Worldometer 1-23'!B92:M327,12,FALSE)</f>
        <v>97148</v>
      </c>
    </row>
    <row r="130" spans="1:17" hidden="1" x14ac:dyDescent="0.3">
      <c r="A130" t="s">
        <v>171</v>
      </c>
      <c r="B130">
        <v>41</v>
      </c>
      <c r="C130">
        <v>0</v>
      </c>
      <c r="D130">
        <v>0</v>
      </c>
      <c r="E130">
        <v>0</v>
      </c>
      <c r="F130">
        <v>6</v>
      </c>
      <c r="G130">
        <v>0</v>
      </c>
      <c r="H130">
        <v>0.60399999999999998</v>
      </c>
      <c r="I130">
        <v>2625.38711055149</v>
      </c>
      <c r="J130">
        <v>27.42</v>
      </c>
      <c r="K130">
        <v>21.400000000000002</v>
      </c>
      <c r="L130">
        <v>0</v>
      </c>
      <c r="N130">
        <v>43915</v>
      </c>
      <c r="O130">
        <f>VLOOKUP(A130,[2]Sheet2!$C$4:$F$222,3,FALSE)</f>
        <v>0</v>
      </c>
      <c r="P130">
        <f>VLOOKUP(A130,[2]Sheet2!$C$4:$F$222,4,FALSE)</f>
        <v>0</v>
      </c>
      <c r="Q130">
        <f>VLOOKUP(A130,'Worldometer 1-23'!B93:M328,12,FALSE)</f>
        <v>13541</v>
      </c>
    </row>
    <row r="131" spans="1:17" hidden="1" x14ac:dyDescent="0.3">
      <c r="A131" t="s">
        <v>74</v>
      </c>
      <c r="B131">
        <v>59586</v>
      </c>
      <c r="C131">
        <v>876</v>
      </c>
      <c r="D131">
        <v>1076</v>
      </c>
      <c r="E131">
        <v>19</v>
      </c>
      <c r="F131">
        <v>31790</v>
      </c>
      <c r="G131">
        <v>574</v>
      </c>
      <c r="H131">
        <v>0.85399999999999998</v>
      </c>
      <c r="I131">
        <v>17885.427444822599</v>
      </c>
      <c r="J131">
        <v>29.59</v>
      </c>
      <c r="K131">
        <v>74.900000000000006</v>
      </c>
      <c r="L131">
        <v>0</v>
      </c>
      <c r="N131">
        <v>43893</v>
      </c>
      <c r="O131">
        <f>VLOOKUP(A131,[2]Sheet2!$C$4:$F$222,3,FALSE)</f>
        <v>43959</v>
      </c>
      <c r="P131">
        <f>VLOOKUP(A131,[2]Sheet2!$C$4:$F$222,4,FALSE)</f>
        <v>66</v>
      </c>
      <c r="Q131">
        <f>VLOOKUP(A131,'Worldometer 1-23'!B94:M329,12,FALSE)</f>
        <v>582199</v>
      </c>
    </row>
    <row r="132" spans="1:17" hidden="1" x14ac:dyDescent="0.3">
      <c r="A132" t="s">
        <v>189</v>
      </c>
      <c r="B132">
        <v>1912</v>
      </c>
      <c r="C132">
        <v>11</v>
      </c>
      <c r="D132">
        <v>84</v>
      </c>
      <c r="E132">
        <v>0</v>
      </c>
      <c r="F132">
        <v>373</v>
      </c>
      <c r="G132">
        <v>16</v>
      </c>
      <c r="H132">
        <v>0.46500000000000002</v>
      </c>
      <c r="I132">
        <v>522.99916777623002</v>
      </c>
      <c r="J132">
        <v>46.12</v>
      </c>
      <c r="K132">
        <v>54.5</v>
      </c>
      <c r="L132">
        <v>0</v>
      </c>
      <c r="N132">
        <v>43907</v>
      </c>
      <c r="O132">
        <f>VLOOKUP(A132,[2]Sheet2!$C$4:$F$222,3,FALSE)</f>
        <v>0</v>
      </c>
      <c r="P132">
        <f>VLOOKUP(A132,[2]Sheet2!$C$4:$F$222,4,FALSE)</f>
        <v>0</v>
      </c>
      <c r="Q132">
        <f>VLOOKUP(A132,'Worldometer 1-23'!B96:M331,12,FALSE)</f>
        <v>12136</v>
      </c>
    </row>
    <row r="133" spans="1:17" hidden="1" x14ac:dyDescent="0.3">
      <c r="A133" t="s">
        <v>127</v>
      </c>
      <c r="B133">
        <v>2432</v>
      </c>
      <c r="C133">
        <v>17</v>
      </c>
      <c r="D133">
        <v>52</v>
      </c>
      <c r="E133">
        <v>1</v>
      </c>
      <c r="F133">
        <v>63682</v>
      </c>
      <c r="G133">
        <v>1362</v>
      </c>
      <c r="H133">
        <v>0.91700000000000004</v>
      </c>
      <c r="I133">
        <v>178799.449955691</v>
      </c>
      <c r="J133">
        <v>239.88</v>
      </c>
      <c r="K133">
        <v>0</v>
      </c>
      <c r="L133">
        <v>0</v>
      </c>
      <c r="N133">
        <v>43894</v>
      </c>
      <c r="O133">
        <f>VLOOKUP(A133,[2]Sheet2!$C$4:$F$222,3,FALSE)</f>
        <v>0</v>
      </c>
      <c r="P133">
        <f>VLOOKUP(A133,[2]Sheet2!$C$4:$F$222,4,FALSE)</f>
        <v>0</v>
      </c>
      <c r="Q133">
        <f>VLOOKUP(A133,'Worldometer 1-23'!B98:M333,12,FALSE)</f>
        <v>613538</v>
      </c>
    </row>
    <row r="134" spans="1:17" hidden="1" x14ac:dyDescent="0.3">
      <c r="A134" t="s">
        <v>36</v>
      </c>
      <c r="B134">
        <v>49438</v>
      </c>
      <c r="C134">
        <v>119</v>
      </c>
      <c r="D134">
        <v>562</v>
      </c>
      <c r="E134">
        <v>0</v>
      </c>
      <c r="F134">
        <v>78267</v>
      </c>
      <c r="G134">
        <v>890</v>
      </c>
      <c r="H134">
        <v>0.90900000000000003</v>
      </c>
      <c r="I134">
        <v>115480.86757021501</v>
      </c>
      <c r="J134">
        <v>237.39</v>
      </c>
      <c r="K134">
        <v>88.100000000000009</v>
      </c>
      <c r="L134">
        <v>0</v>
      </c>
      <c r="N134">
        <v>43892</v>
      </c>
      <c r="O134">
        <f>VLOOKUP(A134,[2]Sheet2!$C$4:$F$222,3,FALSE)</f>
        <v>43941</v>
      </c>
      <c r="P134">
        <f>VLOOKUP(A134,[2]Sheet2!$C$4:$F$222,4,FALSE)</f>
        <v>49</v>
      </c>
      <c r="Q134">
        <f>VLOOKUP(A134,'Worldometer 1-23'!B100:M335,12,FALSE)</f>
        <v>2895195</v>
      </c>
    </row>
    <row r="135" spans="1:17" hidden="1" x14ac:dyDescent="0.3">
      <c r="A135" t="s">
        <v>138</v>
      </c>
      <c r="B135">
        <v>47</v>
      </c>
      <c r="C135">
        <v>1</v>
      </c>
      <c r="D135">
        <v>0</v>
      </c>
      <c r="E135">
        <v>0</v>
      </c>
      <c r="F135">
        <v>72</v>
      </c>
      <c r="G135">
        <v>0</v>
      </c>
      <c r="H135">
        <v>0.91400000000000003</v>
      </c>
      <c r="I135">
        <v>84096.705445575906</v>
      </c>
      <c r="J135">
        <v>21158.05</v>
      </c>
      <c r="K135">
        <v>0</v>
      </c>
      <c r="L135">
        <v>0</v>
      </c>
      <c r="N135" t="e">
        <v>#N/A</v>
      </c>
      <c r="O135" t="e">
        <f>VLOOKUP(A135,[2]Sheet2!$C$4:$F$222,3,FALSE)</f>
        <v>#N/A</v>
      </c>
      <c r="P135" t="e">
        <f>VLOOKUP(A135,[2]Sheet2!$C$4:$F$222,4,FALSE)</f>
        <v>#N/A</v>
      </c>
      <c r="Q135">
        <f>VLOOKUP(A135,'Worldometer 1-23'!B101:M336,12,FALSE)</f>
        <v>6645</v>
      </c>
    </row>
    <row r="136" spans="1:17" hidden="1" x14ac:dyDescent="0.3">
      <c r="A136" t="s">
        <v>130</v>
      </c>
      <c r="B136">
        <v>18301</v>
      </c>
      <c r="C136">
        <v>0</v>
      </c>
      <c r="D136">
        <v>273</v>
      </c>
      <c r="E136">
        <v>0</v>
      </c>
      <c r="F136">
        <v>652</v>
      </c>
      <c r="G136">
        <v>10</v>
      </c>
      <c r="H136">
        <v>0.52100000000000002</v>
      </c>
      <c r="I136">
        <v>522.98951092679795</v>
      </c>
      <c r="J136">
        <v>43.75</v>
      </c>
      <c r="K136">
        <v>56.4</v>
      </c>
      <c r="L136">
        <v>0</v>
      </c>
      <c r="N136">
        <v>43912</v>
      </c>
      <c r="O136">
        <f>VLOOKUP(A136,[2]Sheet2!$C$4:$F$222,3,FALSE)</f>
        <v>0</v>
      </c>
      <c r="P136">
        <f>VLOOKUP(A136,[2]Sheet2!$C$4:$F$222,4,FALSE)</f>
        <v>0</v>
      </c>
      <c r="Q136">
        <f>VLOOKUP(A136,'Worldometer 1-23'!B102:M337,12,FALSE)</f>
        <v>3751</v>
      </c>
    </row>
    <row r="137" spans="1:17" hidden="1" x14ac:dyDescent="0.3">
      <c r="A137" t="s">
        <v>216</v>
      </c>
      <c r="B137">
        <v>17365</v>
      </c>
      <c r="C137">
        <v>1316</v>
      </c>
      <c r="D137">
        <v>445</v>
      </c>
      <c r="E137">
        <v>31</v>
      </c>
      <c r="F137">
        <v>895</v>
      </c>
      <c r="G137">
        <v>23</v>
      </c>
      <c r="H137">
        <v>0.48499999999999999</v>
      </c>
      <c r="I137">
        <v>434.77249401426502</v>
      </c>
      <c r="J137">
        <v>148.24</v>
      </c>
      <c r="K137">
        <v>55</v>
      </c>
      <c r="L137">
        <v>0</v>
      </c>
      <c r="N137">
        <v>43924</v>
      </c>
      <c r="O137">
        <f>VLOOKUP(A137,[2]Sheet2!$C$4:$F$222,3,FALSE)</f>
        <v>0</v>
      </c>
      <c r="P137">
        <f>VLOOKUP(A137,[2]Sheet2!$C$4:$F$222,4,FALSE)</f>
        <v>0</v>
      </c>
      <c r="Q137">
        <f>VLOOKUP(A137,'Worldometer 1-23'!B103:M338,12,FALSE)</f>
        <v>6268</v>
      </c>
    </row>
    <row r="138" spans="1:17" hidden="1" x14ac:dyDescent="0.3">
      <c r="A138" t="s">
        <v>155</v>
      </c>
      <c r="B138">
        <v>14830</v>
      </c>
      <c r="C138">
        <v>65</v>
      </c>
      <c r="D138">
        <v>50</v>
      </c>
      <c r="E138">
        <v>0</v>
      </c>
      <c r="F138">
        <v>27169</v>
      </c>
      <c r="G138">
        <v>92</v>
      </c>
      <c r="H138">
        <v>0.71899999999999997</v>
      </c>
      <c r="I138">
        <v>10626.4844404173</v>
      </c>
      <c r="J138">
        <v>1257.6300000000001</v>
      </c>
      <c r="K138">
        <v>0</v>
      </c>
      <c r="L138">
        <v>0</v>
      </c>
      <c r="N138">
        <v>43898</v>
      </c>
      <c r="O138">
        <f>VLOOKUP(A138,[2]Sheet2!$C$4:$F$222,3,FALSE)</f>
        <v>0</v>
      </c>
      <c r="P138">
        <f>VLOOKUP(A138,[2]Sheet2!$C$4:$F$222,4,FALSE)</f>
        <v>0</v>
      </c>
      <c r="Q138">
        <f>VLOOKUP(A138,'Worldometer 1-23'!B105:M340,12,FALSE)</f>
        <v>695451</v>
      </c>
    </row>
    <row r="139" spans="1:17" hidden="1" x14ac:dyDescent="0.3">
      <c r="A139" t="s">
        <v>146</v>
      </c>
      <c r="B139">
        <v>7937</v>
      </c>
      <c r="C139">
        <v>26</v>
      </c>
      <c r="D139">
        <v>321</v>
      </c>
      <c r="E139">
        <v>1</v>
      </c>
      <c r="F139">
        <v>386</v>
      </c>
      <c r="G139">
        <v>16</v>
      </c>
      <c r="H139">
        <v>0.42699999999999999</v>
      </c>
      <c r="I139">
        <v>886.79427127170504</v>
      </c>
      <c r="J139">
        <v>15.3</v>
      </c>
      <c r="K139">
        <v>49.2</v>
      </c>
      <c r="L139">
        <v>0</v>
      </c>
      <c r="N139">
        <v>43916</v>
      </c>
      <c r="O139">
        <f>VLOOKUP(A139,[2]Sheet2!$C$4:$F$222,3,FALSE)</f>
        <v>0</v>
      </c>
      <c r="P139">
        <f>VLOOKUP(A139,[2]Sheet2!$C$4:$F$222,4,FALSE)</f>
        <v>0</v>
      </c>
      <c r="Q139">
        <f>VLOOKUP(A139,'Worldometer 1-23'!B106:M341,12,FALSE)</f>
        <v>6716</v>
      </c>
    </row>
    <row r="140" spans="1:17" hidden="1" x14ac:dyDescent="0.3">
      <c r="A140" t="s">
        <v>101</v>
      </c>
      <c r="B140">
        <v>16423</v>
      </c>
      <c r="C140">
        <v>143</v>
      </c>
      <c r="D140">
        <v>248</v>
      </c>
      <c r="E140">
        <v>3</v>
      </c>
      <c r="F140">
        <v>37139</v>
      </c>
      <c r="G140">
        <v>561</v>
      </c>
      <c r="H140">
        <v>0.88500000000000001</v>
      </c>
      <c r="I140">
        <v>33752.370516335199</v>
      </c>
      <c r="J140">
        <v>1633.54</v>
      </c>
      <c r="K140">
        <v>79.5</v>
      </c>
      <c r="L140">
        <v>0</v>
      </c>
      <c r="N140">
        <v>43898</v>
      </c>
      <c r="O140">
        <f>VLOOKUP(A140,[2]Sheet2!$C$4:$F$222,3,FALSE)</f>
        <v>0</v>
      </c>
      <c r="P140">
        <f>VLOOKUP(A140,[2]Sheet2!$C$4:$F$222,4,FALSE)</f>
        <v>0</v>
      </c>
      <c r="Q140">
        <f>VLOOKUP(A140,'Worldometer 1-23'!B107:M342,12,FALSE)</f>
        <v>1320345</v>
      </c>
    </row>
    <row r="141" spans="1:17" hidden="1" x14ac:dyDescent="0.3">
      <c r="A141" t="s">
        <v>187</v>
      </c>
      <c r="B141">
        <v>16322</v>
      </c>
      <c r="C141">
        <v>56</v>
      </c>
      <c r="D141">
        <v>413</v>
      </c>
      <c r="E141">
        <v>3</v>
      </c>
      <c r="F141">
        <v>3460</v>
      </c>
      <c r="G141">
        <v>88</v>
      </c>
      <c r="H141">
        <v>0.52700000000000002</v>
      </c>
      <c r="I141">
        <v>1677.91772830989</v>
      </c>
      <c r="J141">
        <v>3.87</v>
      </c>
      <c r="K141">
        <v>39.200000000000003</v>
      </c>
      <c r="L141">
        <v>0</v>
      </c>
      <c r="N141">
        <v>43905</v>
      </c>
      <c r="O141">
        <f>VLOOKUP(A141,[2]Sheet2!$C$4:$F$222,3,FALSE)</f>
        <v>0</v>
      </c>
      <c r="P141">
        <f>VLOOKUP(A141,[2]Sheet2!$C$4:$F$222,4,FALSE)</f>
        <v>0</v>
      </c>
      <c r="Q141">
        <f>VLOOKUP(A141,'Worldometer 1-23'!B108:M343,12,FALSE)</f>
        <v>29391</v>
      </c>
    </row>
    <row r="142" spans="1:17" hidden="1" x14ac:dyDescent="0.3">
      <c r="A142" t="s">
        <v>108</v>
      </c>
      <c r="B142">
        <v>556</v>
      </c>
      <c r="C142">
        <v>0</v>
      </c>
      <c r="D142">
        <v>10</v>
      </c>
      <c r="E142">
        <v>0</v>
      </c>
      <c r="F142">
        <v>437</v>
      </c>
      <c r="G142">
        <v>8</v>
      </c>
      <c r="H142">
        <v>0.79600000000000004</v>
      </c>
      <c r="I142">
        <v>11168.618800149799</v>
      </c>
      <c r="J142">
        <v>620.38</v>
      </c>
      <c r="K142">
        <v>82.2</v>
      </c>
      <c r="L142">
        <v>0</v>
      </c>
      <c r="N142">
        <v>43909</v>
      </c>
      <c r="O142">
        <f>VLOOKUP(A142,[2]Sheet2!$C$4:$F$222,3,FALSE)</f>
        <v>0</v>
      </c>
      <c r="P142">
        <f>VLOOKUP(A142,[2]Sheet2!$C$4:$F$222,4,FALSE)</f>
        <v>0</v>
      </c>
      <c r="Q142">
        <f>VLOOKUP(A142,'Worldometer 1-23'!B109:M344,12,FALSE)</f>
        <v>227464</v>
      </c>
    </row>
    <row r="143" spans="1:17" hidden="1" x14ac:dyDescent="0.3">
      <c r="A143" t="s">
        <v>76</v>
      </c>
      <c r="B143">
        <v>155302</v>
      </c>
      <c r="C143">
        <v>514</v>
      </c>
      <c r="D143">
        <v>3332</v>
      </c>
      <c r="E143">
        <v>17</v>
      </c>
      <c r="F143">
        <v>38549</v>
      </c>
      <c r="G143">
        <v>827</v>
      </c>
      <c r="H143">
        <v>0.71099999999999997</v>
      </c>
      <c r="I143">
        <v>2956.8832437587298</v>
      </c>
      <c r="J143">
        <v>79.239999999999995</v>
      </c>
      <c r="K143">
        <v>57.5</v>
      </c>
      <c r="L143">
        <v>0</v>
      </c>
      <c r="N143">
        <v>43898</v>
      </c>
      <c r="O143">
        <f>VLOOKUP(A143,[2]Sheet2!$C$4:$F$222,3,FALSE)</f>
        <v>0</v>
      </c>
      <c r="P143">
        <f>VLOOKUP(A143,[2]Sheet2!$C$4:$F$222,4,FALSE)</f>
        <v>0</v>
      </c>
      <c r="Q143">
        <f>VLOOKUP(A143,'Worldometer 1-23'!B111:M346,12,FALSE)</f>
        <v>150650</v>
      </c>
    </row>
    <row r="144" spans="1:17" hidden="1" x14ac:dyDescent="0.3">
      <c r="A144" t="s">
        <v>131</v>
      </c>
      <c r="B144">
        <v>1311</v>
      </c>
      <c r="C144">
        <v>24</v>
      </c>
      <c r="D144">
        <v>9</v>
      </c>
      <c r="E144">
        <v>0</v>
      </c>
      <c r="F144">
        <v>33276</v>
      </c>
      <c r="G144">
        <v>228</v>
      </c>
      <c r="H144">
        <v>0</v>
      </c>
      <c r="I144">
        <v>190532.46995215199</v>
      </c>
      <c r="J144">
        <v>18960.400000000001</v>
      </c>
      <c r="K144">
        <v>0</v>
      </c>
      <c r="L144">
        <v>0</v>
      </c>
      <c r="N144" t="e">
        <v>#N/A</v>
      </c>
      <c r="O144" t="e">
        <f>VLOOKUP(A144,[2]Sheet2!$C$4:$F$222,3,FALSE)</f>
        <v>#N/A</v>
      </c>
      <c r="P144" t="e">
        <f>VLOOKUP(A144,[2]Sheet2!$C$4:$F$222,4,FALSE)</f>
        <v>#N/A</v>
      </c>
      <c r="Q144">
        <f>VLOOKUP(A144,'Worldometer 1-23'!B112:M347,12,FALSE)</f>
        <v>1318671</v>
      </c>
    </row>
    <row r="145" spans="1:17" hidden="1" x14ac:dyDescent="0.3">
      <c r="A145" t="s">
        <v>115</v>
      </c>
      <c r="B145">
        <v>57482</v>
      </c>
      <c r="C145">
        <v>484</v>
      </c>
      <c r="D145">
        <v>765</v>
      </c>
      <c r="E145">
        <v>3</v>
      </c>
      <c r="F145">
        <v>91516</v>
      </c>
      <c r="G145">
        <v>1218</v>
      </c>
      <c r="H145">
        <v>0.81599999999999995</v>
      </c>
      <c r="I145">
        <v>8825.3445144051893</v>
      </c>
      <c r="J145">
        <v>45.05</v>
      </c>
      <c r="K145">
        <v>56.5</v>
      </c>
      <c r="L145">
        <v>0</v>
      </c>
      <c r="N145">
        <v>43908</v>
      </c>
      <c r="O145">
        <f>VLOOKUP(A145,[2]Sheet2!$C$4:$F$222,3,FALSE)</f>
        <v>0</v>
      </c>
      <c r="P145">
        <f>VLOOKUP(A145,[2]Sheet2!$C$4:$F$222,4,FALSE)</f>
        <v>0</v>
      </c>
      <c r="Q145">
        <f>VLOOKUP(A145,'Worldometer 1-23'!B114:M349,12,FALSE)</f>
        <v>343514</v>
      </c>
    </row>
    <row r="146" spans="1:17" hidden="1" x14ac:dyDescent="0.3">
      <c r="A146" t="s">
        <v>173</v>
      </c>
      <c r="B146">
        <v>30848</v>
      </c>
      <c r="C146">
        <v>623</v>
      </c>
      <c r="D146">
        <v>290</v>
      </c>
      <c r="E146">
        <v>7</v>
      </c>
      <c r="F146">
        <v>972</v>
      </c>
      <c r="G146">
        <v>9</v>
      </c>
      <c r="H146">
        <v>0.44600000000000001</v>
      </c>
      <c r="I146">
        <v>503.74520897530198</v>
      </c>
      <c r="J146">
        <v>35.74</v>
      </c>
      <c r="K146">
        <v>36.5</v>
      </c>
      <c r="L146">
        <v>0</v>
      </c>
      <c r="N146">
        <v>43913</v>
      </c>
      <c r="O146">
        <f>VLOOKUP(A146,[2]Sheet2!$C$4:$F$222,3,FALSE)</f>
        <v>0</v>
      </c>
      <c r="P146">
        <f>VLOOKUP(A146,[2]Sheet2!$C$4:$F$222,4,FALSE)</f>
        <v>0</v>
      </c>
      <c r="Q146">
        <f>VLOOKUP(A146,'Worldometer 1-23'!B116:M351,12,FALSE)</f>
        <v>10056</v>
      </c>
    </row>
    <row r="147" spans="1:17" hidden="1" x14ac:dyDescent="0.3">
      <c r="A147" t="s">
        <v>157</v>
      </c>
      <c r="B147">
        <v>136591</v>
      </c>
      <c r="C147">
        <v>425</v>
      </c>
      <c r="D147">
        <v>3031</v>
      </c>
      <c r="E147">
        <v>18</v>
      </c>
      <c r="F147">
        <v>2501</v>
      </c>
      <c r="G147">
        <v>55</v>
      </c>
      <c r="H147">
        <v>0.58399999999999996</v>
      </c>
      <c r="I147">
        <v>1420.74081277651</v>
      </c>
      <c r="J147">
        <v>80.319999999999993</v>
      </c>
      <c r="K147">
        <v>35.5</v>
      </c>
      <c r="L147">
        <v>0</v>
      </c>
      <c r="N147">
        <v>43914</v>
      </c>
      <c r="O147">
        <f>VLOOKUP(A147,[2]Sheet2!$C$4:$F$222,3,FALSE)</f>
        <v>43964</v>
      </c>
      <c r="P147">
        <f>VLOOKUP(A147,[2]Sheet2!$C$4:$F$222,4,FALSE)</f>
        <v>50</v>
      </c>
      <c r="Q147">
        <f>VLOOKUP(A147,'Worldometer 1-23'!B117:M352,12,FALSE)</f>
        <v>40829</v>
      </c>
    </row>
    <row r="148" spans="1:17" hidden="1" x14ac:dyDescent="0.3">
      <c r="A148" t="s">
        <v>192</v>
      </c>
      <c r="B148">
        <v>6204</v>
      </c>
      <c r="C148">
        <v>0</v>
      </c>
      <c r="D148">
        <v>168</v>
      </c>
      <c r="E148">
        <v>0</v>
      </c>
      <c r="F148">
        <v>930</v>
      </c>
      <c r="G148">
        <v>25</v>
      </c>
      <c r="H148">
        <v>0.65100000000000002</v>
      </c>
      <c r="I148">
        <v>1912.8991623303</v>
      </c>
      <c r="J148">
        <v>52.66</v>
      </c>
      <c r="K148">
        <v>35.5</v>
      </c>
      <c r="L148">
        <v>0</v>
      </c>
      <c r="N148">
        <v>43910</v>
      </c>
      <c r="O148">
        <f>VLOOKUP(A148,[2]Sheet2!$C$4:$F$222,3,FALSE)</f>
        <v>0</v>
      </c>
      <c r="P148">
        <f>VLOOKUP(A148,[2]Sheet2!$C$4:$F$222,4,FALSE)</f>
        <v>0</v>
      </c>
      <c r="Q148" t="str">
        <f>VLOOKUP(A148,'Worldometer 1-23'!B122:M357,12,FALSE)</f>
        <v>NA</v>
      </c>
    </row>
    <row r="149" spans="1:17" hidden="1" x14ac:dyDescent="0.3">
      <c r="A149" t="s">
        <v>126</v>
      </c>
      <c r="B149">
        <v>4308</v>
      </c>
      <c r="C149">
        <v>41</v>
      </c>
      <c r="D149">
        <v>150</v>
      </c>
      <c r="E149">
        <v>3</v>
      </c>
      <c r="F149">
        <v>174</v>
      </c>
      <c r="G149">
        <v>6</v>
      </c>
      <c r="H149">
        <v>0.377</v>
      </c>
      <c r="I149">
        <v>554.57994254998403</v>
      </c>
      <c r="J149">
        <v>18.809999999999999</v>
      </c>
      <c r="K149">
        <v>32.9</v>
      </c>
      <c r="L149">
        <v>0</v>
      </c>
      <c r="N149">
        <v>43910</v>
      </c>
      <c r="O149">
        <f>VLOOKUP(A149,[2]Sheet2!$C$4:$F$222,3,FALSE)</f>
        <v>0</v>
      </c>
      <c r="P149">
        <f>VLOOKUP(A149,[2]Sheet2!$C$4:$F$222,4,FALSE)</f>
        <v>0</v>
      </c>
      <c r="Q149">
        <f>VLOOKUP(A149,'Worldometer 1-23'!B123:M358,12,FALSE)</f>
        <v>2858</v>
      </c>
    </row>
    <row r="150" spans="1:17" hidden="1" x14ac:dyDescent="0.3">
      <c r="A150" t="s">
        <v>103</v>
      </c>
      <c r="B150">
        <v>118138</v>
      </c>
      <c r="C150">
        <v>1483</v>
      </c>
      <c r="D150">
        <v>1490</v>
      </c>
      <c r="E150">
        <v>5</v>
      </c>
      <c r="F150">
        <v>565</v>
      </c>
      <c r="G150">
        <v>7</v>
      </c>
      <c r="H150">
        <v>0.53400000000000003</v>
      </c>
      <c r="I150">
        <v>2361.2069666529601</v>
      </c>
      <c r="J150">
        <v>217.55</v>
      </c>
      <c r="K150">
        <v>41.2</v>
      </c>
      <c r="L150">
        <v>0</v>
      </c>
      <c r="N150">
        <v>43889</v>
      </c>
      <c r="O150">
        <f>VLOOKUP(A150,[2]Sheet2!$C$4:$F$222,3,FALSE)</f>
        <v>43949</v>
      </c>
      <c r="P150">
        <f>VLOOKUP(A150,[2]Sheet2!$C$4:$F$222,4,FALSE)</f>
        <v>60</v>
      </c>
      <c r="Q150">
        <f>VLOOKUP(A150,'Worldometer 1-23'!B124:M359,12,FALSE)</f>
        <v>5863</v>
      </c>
    </row>
    <row r="151" spans="1:17" hidden="1" x14ac:dyDescent="0.3">
      <c r="A151" t="s">
        <v>83</v>
      </c>
      <c r="B151">
        <v>90124</v>
      </c>
      <c r="C151">
        <v>307</v>
      </c>
      <c r="D151">
        <v>2768</v>
      </c>
      <c r="E151">
        <v>14</v>
      </c>
      <c r="F151">
        <v>43260</v>
      </c>
      <c r="G151">
        <v>1329</v>
      </c>
      <c r="H151">
        <v>0.76</v>
      </c>
      <c r="I151">
        <v>6093.1476904967603</v>
      </c>
      <c r="J151">
        <v>80.78</v>
      </c>
      <c r="K151">
        <v>59.699999999999996</v>
      </c>
      <c r="L151">
        <v>0</v>
      </c>
      <c r="N151">
        <v>43888</v>
      </c>
      <c r="O151">
        <f>VLOOKUP(A151,[2]Sheet2!$C$4:$F$222,3,FALSE)</f>
        <v>0</v>
      </c>
      <c r="P151">
        <f>VLOOKUP(A151,[2]Sheet2!$C$4:$F$222,4,FALSE)</f>
        <v>0</v>
      </c>
      <c r="Q151">
        <f>VLOOKUP(A151,'Worldometer 1-23'!B125:M360,12,FALSE)</f>
        <v>210779</v>
      </c>
    </row>
    <row r="152" spans="1:17" hidden="1" x14ac:dyDescent="0.3">
      <c r="A152" t="s">
        <v>25</v>
      </c>
      <c r="B152">
        <v>60565</v>
      </c>
      <c r="C152">
        <v>306</v>
      </c>
      <c r="D152">
        <v>544</v>
      </c>
      <c r="E152">
        <v>0</v>
      </c>
      <c r="F152">
        <v>11123</v>
      </c>
      <c r="G152">
        <v>100</v>
      </c>
      <c r="H152">
        <v>0.95399999999999996</v>
      </c>
      <c r="I152">
        <v>74985.515256561601</v>
      </c>
      <c r="J152">
        <v>16.579999999999998</v>
      </c>
      <c r="K152">
        <v>98.699999999999989</v>
      </c>
      <c r="L152">
        <v>0</v>
      </c>
      <c r="N152">
        <v>43888</v>
      </c>
      <c r="O152">
        <f>VLOOKUP(A152,[2]Sheet2!$C$4:$F$222,3,FALSE)</f>
        <v>0</v>
      </c>
      <c r="P152">
        <f>VLOOKUP(A152,[2]Sheet2!$C$4:$F$222,4,FALSE)</f>
        <v>0</v>
      </c>
      <c r="Q152">
        <f>VLOOKUP(A152,'Worldometer 1-23'!B126:M361,12,FALSE)</f>
        <v>598653</v>
      </c>
    </row>
    <row r="153" spans="1:17" hidden="1" x14ac:dyDescent="0.3">
      <c r="A153" t="s">
        <v>97</v>
      </c>
      <c r="B153">
        <v>132486</v>
      </c>
      <c r="C153">
        <v>0</v>
      </c>
      <c r="D153">
        <v>1517</v>
      </c>
      <c r="E153">
        <v>0</v>
      </c>
      <c r="F153">
        <v>25583</v>
      </c>
      <c r="G153">
        <v>293</v>
      </c>
      <c r="H153">
        <v>0.83399999999999996</v>
      </c>
      <c r="I153">
        <v>15343.062004275</v>
      </c>
      <c r="J153">
        <v>15.01</v>
      </c>
      <c r="K153">
        <v>30.6</v>
      </c>
      <c r="L153">
        <v>0</v>
      </c>
      <c r="N153">
        <v>43886</v>
      </c>
      <c r="O153">
        <f>VLOOKUP(A153,[2]Sheet2!$C$4:$F$222,3,FALSE)</f>
        <v>43954</v>
      </c>
      <c r="P153">
        <f>VLOOKUP(A153,[2]Sheet2!$C$4:$F$222,4,FALSE)</f>
        <v>68</v>
      </c>
      <c r="Q153">
        <f>VLOOKUP(A153,'Worldometer 1-23'!B127:M362,12,FALSE)</f>
        <v>170575</v>
      </c>
    </row>
    <row r="154" spans="1:17" hidden="1" x14ac:dyDescent="0.3">
      <c r="A154" t="s">
        <v>112</v>
      </c>
      <c r="B154">
        <v>154557</v>
      </c>
      <c r="C154">
        <v>494</v>
      </c>
      <c r="D154">
        <v>1769</v>
      </c>
      <c r="E154">
        <v>12</v>
      </c>
      <c r="F154">
        <v>29911</v>
      </c>
      <c r="G154">
        <v>342</v>
      </c>
      <c r="H154">
        <v>0.69</v>
      </c>
      <c r="I154">
        <v>3424.4653131034902</v>
      </c>
      <c r="J154">
        <v>826.69</v>
      </c>
      <c r="K154">
        <v>38.9</v>
      </c>
      <c r="L154">
        <v>0</v>
      </c>
      <c r="N154">
        <v>43895</v>
      </c>
      <c r="O154">
        <f>VLOOKUP(A154,[2]Sheet2!$C$4:$F$222,3,FALSE)</f>
        <v>0</v>
      </c>
      <c r="P154">
        <f>VLOOKUP(A154,[2]Sheet2!$C$4:$F$222,4,FALSE)</f>
        <v>0</v>
      </c>
      <c r="Q154">
        <f>VLOOKUP(A154,'Worldometer 1-23'!B129:M364,12,FALSE)</f>
        <v>189304</v>
      </c>
    </row>
    <row r="155" spans="1:17" hidden="1" x14ac:dyDescent="0.3">
      <c r="A155" t="s">
        <v>37</v>
      </c>
      <c r="B155">
        <v>509882</v>
      </c>
      <c r="C155">
        <v>2173</v>
      </c>
      <c r="D155">
        <v>10136</v>
      </c>
      <c r="E155">
        <v>20</v>
      </c>
      <c r="F155">
        <v>4619</v>
      </c>
      <c r="G155">
        <v>92</v>
      </c>
      <c r="H155">
        <v>0.71199999999999997</v>
      </c>
      <c r="I155">
        <v>3323.7670062920602</v>
      </c>
      <c r="J155">
        <v>366</v>
      </c>
      <c r="K155">
        <v>66.399999999999991</v>
      </c>
      <c r="L155">
        <v>0</v>
      </c>
      <c r="N155">
        <v>43860</v>
      </c>
      <c r="O155">
        <f>VLOOKUP(A155,[2]Sheet2!$C$4:$F$222,3,FALSE)</f>
        <v>43923</v>
      </c>
      <c r="P155">
        <f>VLOOKUP(A155,[2]Sheet2!$C$4:$F$222,4,FALSE)</f>
        <v>63</v>
      </c>
      <c r="Q155">
        <f>VLOOKUP(A155,'Worldometer 1-23'!B134:M369,12,FALSE)</f>
        <v>67828</v>
      </c>
    </row>
    <row r="156" spans="1:17" hidden="1" x14ac:dyDescent="0.3">
      <c r="A156" t="s">
        <v>58</v>
      </c>
      <c r="B156">
        <v>148521</v>
      </c>
      <c r="C156">
        <v>263</v>
      </c>
      <c r="D156">
        <v>248</v>
      </c>
      <c r="E156">
        <v>0</v>
      </c>
      <c r="F156">
        <v>52896</v>
      </c>
      <c r="G156">
        <v>88</v>
      </c>
      <c r="H156">
        <v>0.84799999999999998</v>
      </c>
      <c r="I156">
        <v>64781.733197416797</v>
      </c>
      <c r="J156">
        <v>236.84</v>
      </c>
      <c r="K156">
        <v>31.9</v>
      </c>
      <c r="L156">
        <v>0</v>
      </c>
      <c r="N156">
        <v>43891</v>
      </c>
      <c r="O156">
        <f>VLOOKUP(A156,[2]Sheet2!$C$4:$F$222,3,FALSE)</f>
        <v>43943</v>
      </c>
      <c r="P156">
        <f>VLOOKUP(A156,[2]Sheet2!$C$4:$F$222,4,FALSE)</f>
        <v>52</v>
      </c>
      <c r="Q156">
        <f>VLOOKUP(A156,'Worldometer 1-23'!B137:M372,12,FALSE)</f>
        <v>478834</v>
      </c>
    </row>
    <row r="157" spans="1:17" x14ac:dyDescent="0.3">
      <c r="A157" t="s">
        <v>18</v>
      </c>
      <c r="B157">
        <v>74262</v>
      </c>
      <c r="C157">
        <v>344</v>
      </c>
      <c r="D157">
        <v>1328</v>
      </c>
      <c r="E157">
        <v>12</v>
      </c>
      <c r="F157">
        <v>1448</v>
      </c>
      <c r="G157">
        <v>26</v>
      </c>
      <c r="H157">
        <v>0.90600000000000003</v>
      </c>
      <c r="I157">
        <v>32143.0850115414</v>
      </c>
      <c r="J157">
        <v>516.72</v>
      </c>
      <c r="K157">
        <v>80</v>
      </c>
      <c r="L157">
        <v>0</v>
      </c>
      <c r="N157" t="e">
        <v>#N/A</v>
      </c>
      <c r="O157" t="e">
        <f>VLOOKUP(A157,[2]Sheet2!$C$4:$F$222,3,FALSE)</f>
        <v>#N/A</v>
      </c>
      <c r="P157" t="e">
        <f>VLOOKUP(A157,[2]Sheet2!$C$4:$F$222,4,FALSE)</f>
        <v>#N/A</v>
      </c>
      <c r="Q157">
        <f>VLOOKUP(A157,'Worldometer 1-23'!B141:M376,12,FALSE)</f>
        <v>102979</v>
      </c>
    </row>
    <row r="158" spans="1:17" hidden="1" x14ac:dyDescent="0.3">
      <c r="A158" t="s">
        <v>182</v>
      </c>
      <c r="B158">
        <v>35</v>
      </c>
      <c r="C158">
        <v>0</v>
      </c>
      <c r="D158">
        <v>0</v>
      </c>
      <c r="E158">
        <v>0</v>
      </c>
      <c r="F158">
        <v>655</v>
      </c>
      <c r="G158">
        <v>0</v>
      </c>
      <c r="H158">
        <v>0.77700000000000002</v>
      </c>
      <c r="I158">
        <v>19896.4957043824</v>
      </c>
      <c r="J158">
        <v>208.69</v>
      </c>
      <c r="K158">
        <v>0</v>
      </c>
      <c r="L158">
        <v>0</v>
      </c>
      <c r="N158" t="e">
        <v>#N/A</v>
      </c>
      <c r="O158" t="e">
        <f>VLOOKUP(A158,[2]Sheet2!$C$4:$F$222,3,FALSE)</f>
        <v>#N/A</v>
      </c>
      <c r="P158" t="e">
        <f>VLOOKUP(A158,[2]Sheet2!$C$4:$F$222,4,FALSE)</f>
        <v>#N/A</v>
      </c>
      <c r="Q158">
        <f>VLOOKUP(A158,'Worldometer 1-23'!B142:M377,12,FALSE)</f>
        <v>121138</v>
      </c>
    </row>
    <row r="159" spans="1:17" hidden="1" x14ac:dyDescent="0.3">
      <c r="A159" t="s">
        <v>166</v>
      </c>
      <c r="B159">
        <v>755</v>
      </c>
      <c r="C159">
        <v>37</v>
      </c>
      <c r="D159">
        <v>10</v>
      </c>
      <c r="E159">
        <v>1</v>
      </c>
      <c r="F159">
        <v>4101</v>
      </c>
      <c r="G159">
        <v>54</v>
      </c>
      <c r="H159">
        <v>0.745</v>
      </c>
      <c r="I159">
        <v>11611.4221338795</v>
      </c>
      <c r="J159">
        <v>292.47000000000003</v>
      </c>
      <c r="K159">
        <v>0</v>
      </c>
      <c r="L159">
        <v>0</v>
      </c>
      <c r="N159">
        <v>43906</v>
      </c>
      <c r="O159">
        <f>VLOOKUP(A159,[2]Sheet2!$C$4:$F$222,3,FALSE)</f>
        <v>0</v>
      </c>
      <c r="P159">
        <f>VLOOKUP(A159,[2]Sheet2!$C$4:$F$222,4,FALSE)</f>
        <v>0</v>
      </c>
      <c r="Q159">
        <f>VLOOKUP(A159,'Worldometer 1-23'!B143:M378,12,FALSE)</f>
        <v>123673</v>
      </c>
    </row>
    <row r="160" spans="1:17" hidden="1" x14ac:dyDescent="0.3">
      <c r="A160" t="s">
        <v>41</v>
      </c>
      <c r="B160">
        <v>365988</v>
      </c>
      <c r="C160">
        <v>213</v>
      </c>
      <c r="D160">
        <v>6346</v>
      </c>
      <c r="E160">
        <v>4</v>
      </c>
      <c r="F160">
        <v>10422</v>
      </c>
      <c r="G160">
        <v>181</v>
      </c>
      <c r="H160">
        <v>0.85699999999999998</v>
      </c>
      <c r="I160">
        <v>23139.802114032998</v>
      </c>
      <c r="J160">
        <v>15.92</v>
      </c>
      <c r="K160">
        <v>19.3</v>
      </c>
      <c r="L160">
        <v>0</v>
      </c>
      <c r="N160">
        <v>43893</v>
      </c>
      <c r="O160">
        <f>VLOOKUP(A160,[2]Sheet2!$C$4:$F$222,3,FALSE)</f>
        <v>43981</v>
      </c>
      <c r="P160">
        <f>VLOOKUP(A160,[2]Sheet2!$C$4:$F$222,4,FALSE)</f>
        <v>88</v>
      </c>
      <c r="Q160">
        <f>VLOOKUP(A160,'Worldometer 1-23'!B145:M380,12,FALSE)</f>
        <v>339565</v>
      </c>
    </row>
    <row r="161" spans="1:17" hidden="1" x14ac:dyDescent="0.3">
      <c r="A161" t="s">
        <v>100</v>
      </c>
      <c r="B161">
        <v>24209</v>
      </c>
      <c r="C161">
        <v>300</v>
      </c>
      <c r="D161">
        <v>561</v>
      </c>
      <c r="E161">
        <v>9</v>
      </c>
      <c r="F161">
        <v>1425</v>
      </c>
      <c r="G161">
        <v>33</v>
      </c>
      <c r="H161">
        <v>0.51400000000000001</v>
      </c>
      <c r="I161">
        <v>1452.13466440408</v>
      </c>
      <c r="J161">
        <v>82.4</v>
      </c>
      <c r="K161">
        <v>58.099999999999994</v>
      </c>
      <c r="L161">
        <v>0</v>
      </c>
      <c r="N161">
        <v>43893</v>
      </c>
      <c r="O161">
        <f>VLOOKUP(A161,[2]Sheet2!$C$4:$F$222,3,FALSE)</f>
        <v>0</v>
      </c>
      <c r="P161">
        <f>VLOOKUP(A161,[2]Sheet2!$C$4:$F$222,4,FALSE)</f>
        <v>0</v>
      </c>
      <c r="Q161">
        <f>VLOOKUP(A161,'Worldometer 1-23'!B146:M381,12,FALSE)</f>
        <v>18164</v>
      </c>
    </row>
    <row r="162" spans="1:17" hidden="1" x14ac:dyDescent="0.3">
      <c r="A162" t="s">
        <v>174</v>
      </c>
      <c r="B162">
        <v>972</v>
      </c>
      <c r="C162">
        <v>106</v>
      </c>
      <c r="D162">
        <v>3</v>
      </c>
      <c r="E162">
        <v>0</v>
      </c>
      <c r="F162">
        <v>9849</v>
      </c>
      <c r="G162">
        <v>30</v>
      </c>
      <c r="H162">
        <v>0.80100000000000005</v>
      </c>
      <c r="I162">
        <v>17381.6510825923</v>
      </c>
      <c r="J162">
        <v>212.66</v>
      </c>
      <c r="K162">
        <v>0</v>
      </c>
      <c r="L162">
        <v>0</v>
      </c>
      <c r="N162">
        <v>43906</v>
      </c>
      <c r="O162">
        <f>VLOOKUP(A162,[2]Sheet2!$C$4:$F$222,3,FALSE)</f>
        <v>0</v>
      </c>
      <c r="P162">
        <f>VLOOKUP(A162,[2]Sheet2!$C$4:$F$222,4,FALSE)</f>
        <v>0</v>
      </c>
      <c r="Q162">
        <f>VLOOKUP(A162,'Worldometer 1-23'!B148:M383,12,FALSE)</f>
        <v>52691</v>
      </c>
    </row>
    <row r="163" spans="1:17" hidden="1" x14ac:dyDescent="0.3">
      <c r="A163" t="s">
        <v>207</v>
      </c>
      <c r="B163">
        <v>3093</v>
      </c>
      <c r="C163">
        <v>12</v>
      </c>
      <c r="D163">
        <v>77</v>
      </c>
      <c r="E163">
        <v>0</v>
      </c>
      <c r="F163">
        <v>383</v>
      </c>
      <c r="G163">
        <v>10</v>
      </c>
      <c r="H163">
        <v>0.438</v>
      </c>
      <c r="I163">
        <v>527.53363182244698</v>
      </c>
      <c r="J163">
        <v>110.14</v>
      </c>
      <c r="K163">
        <v>48.6</v>
      </c>
      <c r="L163">
        <v>0</v>
      </c>
      <c r="N163">
        <v>43922</v>
      </c>
      <c r="O163">
        <f>VLOOKUP(A163,[2]Sheet2!$C$4:$F$222,3,FALSE)</f>
        <v>0</v>
      </c>
      <c r="P163">
        <f>VLOOKUP(A163,[2]Sheet2!$C$4:$F$222,4,FALSE)</f>
        <v>0</v>
      </c>
      <c r="Q163" t="str">
        <f>VLOOKUP(A163,'Worldometer 1-23'!B149:M384,12,FALSE)</f>
        <v>NA</v>
      </c>
    </row>
    <row r="164" spans="1:17" hidden="1" x14ac:dyDescent="0.3">
      <c r="A164" t="s">
        <v>78</v>
      </c>
      <c r="B164">
        <v>233027</v>
      </c>
      <c r="C164">
        <v>1785</v>
      </c>
      <c r="D164">
        <v>3894</v>
      </c>
      <c r="E164">
        <v>93</v>
      </c>
      <c r="F164">
        <v>42670</v>
      </c>
      <c r="G164">
        <v>713</v>
      </c>
      <c r="H164">
        <v>0.85699999999999998</v>
      </c>
      <c r="I164">
        <v>19255.895672180501</v>
      </c>
      <c r="J164">
        <v>111.15</v>
      </c>
      <c r="K164">
        <v>71.7</v>
      </c>
      <c r="L164">
        <v>0</v>
      </c>
      <c r="N164">
        <v>43897</v>
      </c>
      <c r="O164">
        <f>VLOOKUP(A164,[2]Sheet2!$C$4:$F$222,3,FALSE)</f>
        <v>43915</v>
      </c>
      <c r="P164">
        <f>VLOOKUP(A164,[2]Sheet2!$C$4:$F$222,4,FALSE)</f>
        <v>18</v>
      </c>
      <c r="Q164">
        <f>VLOOKUP(A164,'Worldometer 1-23'!B151:M386,12,FALSE)</f>
        <v>303675</v>
      </c>
    </row>
    <row r="165" spans="1:17" hidden="1" x14ac:dyDescent="0.3">
      <c r="A165" t="s">
        <v>57</v>
      </c>
      <c r="B165">
        <v>155752</v>
      </c>
      <c r="C165">
        <v>1446</v>
      </c>
      <c r="D165">
        <v>3309</v>
      </c>
      <c r="E165">
        <v>25</v>
      </c>
      <c r="F165">
        <v>74913</v>
      </c>
      <c r="G165">
        <v>1592</v>
      </c>
      <c r="H165">
        <v>0.90200000000000002</v>
      </c>
      <c r="I165">
        <v>26062.166819916201</v>
      </c>
      <c r="J165">
        <v>10281</v>
      </c>
      <c r="K165">
        <v>75</v>
      </c>
      <c r="L165">
        <v>0</v>
      </c>
      <c r="N165">
        <v>43895</v>
      </c>
      <c r="O165">
        <f>VLOOKUP(A165,[2]Sheet2!$C$4:$F$222,3,FALSE)</f>
        <v>43919</v>
      </c>
      <c r="P165">
        <f>VLOOKUP(A165,[2]Sheet2!$C$4:$F$222,4,FALSE)</f>
        <v>24</v>
      </c>
      <c r="Q165">
        <f>VLOOKUP(A165,'Worldometer 1-23'!B152:M387,12,FALSE)</f>
        <v>370051</v>
      </c>
    </row>
    <row r="166" spans="1:17" hidden="1" x14ac:dyDescent="0.3">
      <c r="A166" t="s">
        <v>196</v>
      </c>
      <c r="B166">
        <v>4744</v>
      </c>
      <c r="C166">
        <v>0</v>
      </c>
      <c r="D166">
        <v>130</v>
      </c>
      <c r="E166">
        <v>0</v>
      </c>
      <c r="F166">
        <v>294</v>
      </c>
      <c r="G166">
        <v>8</v>
      </c>
      <c r="H166">
        <v>0</v>
      </c>
      <c r="I166">
        <v>105.31068240487799</v>
      </c>
      <c r="J166">
        <v>23.81</v>
      </c>
      <c r="K166">
        <v>0</v>
      </c>
      <c r="L166">
        <v>0</v>
      </c>
      <c r="N166">
        <v>43907</v>
      </c>
      <c r="O166">
        <f>VLOOKUP(A166,[2]Sheet2!$C$4:$F$222,3,FALSE)</f>
        <v>0</v>
      </c>
      <c r="P166">
        <f>VLOOKUP(A166,[2]Sheet2!$C$4:$F$222,4,FALSE)</f>
        <v>0</v>
      </c>
      <c r="Q166" t="str">
        <f>VLOOKUP(A166,'Worldometer 1-23'!B153:M388,12,FALSE)</f>
        <v>NA</v>
      </c>
    </row>
    <row r="167" spans="1:17" hidden="1" x14ac:dyDescent="0.3">
      <c r="A167" t="s">
        <v>206</v>
      </c>
      <c r="B167">
        <v>690</v>
      </c>
      <c r="C167">
        <v>0</v>
      </c>
      <c r="D167">
        <v>2</v>
      </c>
      <c r="E167">
        <v>0</v>
      </c>
      <c r="F167">
        <v>6208</v>
      </c>
      <c r="G167">
        <v>18</v>
      </c>
      <c r="H167">
        <v>0.72799999999999998</v>
      </c>
      <c r="I167">
        <v>7463.5378309342204</v>
      </c>
      <c r="J167">
        <v>284.11</v>
      </c>
      <c r="K167">
        <v>0</v>
      </c>
      <c r="L167">
        <v>0</v>
      </c>
      <c r="N167" t="e">
        <v>#N/A</v>
      </c>
      <c r="O167" t="e">
        <f>VLOOKUP(A167,[2]Sheet2!$C$4:$F$222,3,FALSE)</f>
        <v>#N/A</v>
      </c>
      <c r="P167" t="e">
        <f>VLOOKUP(A167,[2]Sheet2!$C$4:$F$222,4,FALSE)</f>
        <v>#N/A</v>
      </c>
      <c r="Q167">
        <f>VLOOKUP(A167,'Worldometer 1-23'!B157:M392,12,FALSE)</f>
        <v>223740</v>
      </c>
    </row>
    <row r="168" spans="1:17" hidden="1" x14ac:dyDescent="0.3">
      <c r="A168" t="s">
        <v>183</v>
      </c>
      <c r="B168">
        <v>26279</v>
      </c>
      <c r="C168">
        <v>0</v>
      </c>
      <c r="D168">
        <v>1603</v>
      </c>
      <c r="E168">
        <v>0</v>
      </c>
      <c r="F168">
        <v>592</v>
      </c>
      <c r="G168">
        <v>36</v>
      </c>
      <c r="H168">
        <v>0.50700000000000001</v>
      </c>
      <c r="I168">
        <v>815.06010081404997</v>
      </c>
      <c r="J168">
        <v>22.17</v>
      </c>
      <c r="K168">
        <v>27</v>
      </c>
      <c r="L168">
        <v>0</v>
      </c>
      <c r="N168">
        <v>43904</v>
      </c>
      <c r="O168">
        <f>VLOOKUP(A168,[2]Sheet2!$C$4:$F$222,3,FALSE)</f>
        <v>0</v>
      </c>
      <c r="P168">
        <f>VLOOKUP(A168,[2]Sheet2!$C$4:$F$222,4,FALSE)</f>
        <v>0</v>
      </c>
      <c r="Q168" t="str">
        <f>VLOOKUP(A168,'Worldometer 1-23'!B158:M393,12,FALSE)</f>
        <v>NA</v>
      </c>
    </row>
    <row r="169" spans="1:17" hidden="1" x14ac:dyDescent="0.3">
      <c r="A169" t="s">
        <v>175</v>
      </c>
      <c r="B169">
        <v>7945</v>
      </c>
      <c r="C169">
        <v>65</v>
      </c>
      <c r="D169">
        <v>148</v>
      </c>
      <c r="E169">
        <v>2</v>
      </c>
      <c r="F169">
        <v>13476</v>
      </c>
      <c r="G169">
        <v>251</v>
      </c>
      <c r="H169">
        <v>0.72399999999999998</v>
      </c>
      <c r="I169">
        <v>6359.6348344179196</v>
      </c>
      <c r="J169">
        <v>3.47</v>
      </c>
      <c r="K169">
        <v>69.800000000000011</v>
      </c>
      <c r="L169">
        <v>0</v>
      </c>
      <c r="N169">
        <v>43906</v>
      </c>
      <c r="O169">
        <f>VLOOKUP(A169,[2]Sheet2!$C$4:$F$222,3,FALSE)</f>
        <v>0</v>
      </c>
      <c r="P169">
        <f>VLOOKUP(A169,[2]Sheet2!$C$4:$F$222,4,FALSE)</f>
        <v>0</v>
      </c>
      <c r="Q169">
        <f>VLOOKUP(A169,'Worldometer 1-23'!B159:M394,12,FALSE)</f>
        <v>57802</v>
      </c>
    </row>
    <row r="170" spans="1:17" hidden="1" x14ac:dyDescent="0.3">
      <c r="A170" t="s">
        <v>24</v>
      </c>
      <c r="B170">
        <v>547166</v>
      </c>
      <c r="C170">
        <v>0</v>
      </c>
      <c r="D170">
        <v>11005</v>
      </c>
      <c r="E170">
        <v>31</v>
      </c>
      <c r="F170">
        <v>53990</v>
      </c>
      <c r="G170">
        <v>1086</v>
      </c>
      <c r="H170">
        <v>0.93700000000000006</v>
      </c>
      <c r="I170">
        <v>52895.956699620103</v>
      </c>
      <c r="J170">
        <v>22.97</v>
      </c>
      <c r="K170">
        <v>93.9</v>
      </c>
      <c r="L170">
        <v>0</v>
      </c>
      <c r="N170">
        <v>43862</v>
      </c>
      <c r="O170" t="str">
        <f>VLOOKUP(A170,[2]Sheet2!$C$4:$F$222,3,FALSE)</f>
        <v>NO Mandate</v>
      </c>
      <c r="P170" t="str">
        <f>VLOOKUP(A170,[2]Sheet2!$C$4:$F$222,4,FALSE)</f>
        <v>NO Mandate</v>
      </c>
      <c r="Q170">
        <f>VLOOKUP(A170,'Worldometer 1-23'!B160:M395,12,FALSE)</f>
        <v>485106</v>
      </c>
    </row>
    <row r="171" spans="1:17" hidden="1" x14ac:dyDescent="0.3">
      <c r="A171" t="s">
        <v>169</v>
      </c>
      <c r="B171">
        <v>13479</v>
      </c>
      <c r="C171">
        <v>81</v>
      </c>
      <c r="D171">
        <v>873</v>
      </c>
      <c r="E171">
        <v>7</v>
      </c>
      <c r="F171">
        <v>760</v>
      </c>
      <c r="G171">
        <v>49</v>
      </c>
      <c r="H171">
        <v>0.54900000000000004</v>
      </c>
      <c r="I171">
        <v>1193.85303949527</v>
      </c>
      <c r="J171">
        <v>92.18</v>
      </c>
      <c r="K171">
        <v>14.299999999999999</v>
      </c>
      <c r="L171">
        <v>0</v>
      </c>
      <c r="N171">
        <v>43913</v>
      </c>
      <c r="O171">
        <f>VLOOKUP(A171,[2]Sheet2!$C$4:$F$222,3,FALSE)</f>
        <v>0</v>
      </c>
      <c r="P171">
        <f>VLOOKUP(A171,[2]Sheet2!$C$4:$F$222,4,FALSE)</f>
        <v>0</v>
      </c>
      <c r="Q171" t="str">
        <f>VLOOKUP(A171,'Worldometer 1-23'!B162:M397,12,FALSE)</f>
        <v>NA</v>
      </c>
    </row>
    <row r="172" spans="1:17" hidden="1" x14ac:dyDescent="0.3">
      <c r="A172" t="s">
        <v>85</v>
      </c>
      <c r="B172">
        <v>881</v>
      </c>
      <c r="C172">
        <v>8</v>
      </c>
      <c r="D172">
        <v>7</v>
      </c>
      <c r="E172">
        <v>0</v>
      </c>
      <c r="F172">
        <v>37</v>
      </c>
      <c r="G172">
        <v>0.3</v>
      </c>
      <c r="H172">
        <v>0.91100000000000003</v>
      </c>
      <c r="I172">
        <v>26910</v>
      </c>
      <c r="J172">
        <v>652.11</v>
      </c>
      <c r="K172">
        <v>77.300000000000011</v>
      </c>
      <c r="L172">
        <v>0</v>
      </c>
      <c r="N172">
        <v>0</v>
      </c>
      <c r="O172">
        <f>VLOOKUP(A172,[2]Sheet2!$C$4:$F$222,3,FALSE)</f>
        <v>43922</v>
      </c>
      <c r="P172">
        <f>VLOOKUP(A172,[2]Sheet2!$C$4:$F$222,4,FALSE)</f>
        <v>0</v>
      </c>
      <c r="Q172">
        <f>VLOOKUP(A172,'Worldometer 1-23'!B163:M398,12,FALSE)</f>
        <v>5974</v>
      </c>
    </row>
    <row r="173" spans="1:17" hidden="1" x14ac:dyDescent="0.3">
      <c r="A173" t="s">
        <v>153</v>
      </c>
      <c r="B173">
        <v>509</v>
      </c>
      <c r="C173">
        <v>0</v>
      </c>
      <c r="D173">
        <v>21</v>
      </c>
      <c r="E173">
        <v>0</v>
      </c>
      <c r="F173">
        <v>8</v>
      </c>
      <c r="G173">
        <v>0.3</v>
      </c>
      <c r="H173">
        <v>0.52800000000000002</v>
      </c>
      <c r="I173">
        <v>1084.37349142841</v>
      </c>
      <c r="J173">
        <v>59.14</v>
      </c>
      <c r="K173">
        <v>51.6</v>
      </c>
      <c r="L173">
        <v>0</v>
      </c>
      <c r="N173">
        <v>43907</v>
      </c>
      <c r="O173">
        <f>VLOOKUP(A173,[2]Sheet2!$C$4:$F$222,3,FALSE)</f>
        <v>0</v>
      </c>
      <c r="P173">
        <f>VLOOKUP(A173,[2]Sheet2!$C$4:$F$222,4,FALSE)</f>
        <v>0</v>
      </c>
      <c r="Q173" t="str">
        <f>VLOOKUP(A173,'Worldometer 1-23'!B164:M399,12,FALSE)</f>
        <v>NA</v>
      </c>
    </row>
    <row r="174" spans="1:17" hidden="1" x14ac:dyDescent="0.3">
      <c r="A174" t="s">
        <v>209</v>
      </c>
      <c r="B174">
        <v>53</v>
      </c>
      <c r="C174">
        <v>0</v>
      </c>
      <c r="D174">
        <v>0</v>
      </c>
      <c r="E174">
        <v>0</v>
      </c>
      <c r="F174">
        <v>40</v>
      </c>
      <c r="G174">
        <v>0</v>
      </c>
      <c r="H174">
        <v>0.626</v>
      </c>
      <c r="I174">
        <v>1560.5098401616499</v>
      </c>
      <c r="J174">
        <v>78.239999999999995</v>
      </c>
      <c r="K174">
        <v>71.900000000000006</v>
      </c>
      <c r="L174">
        <v>0</v>
      </c>
      <c r="N174">
        <v>43911</v>
      </c>
      <c r="O174">
        <f>VLOOKUP(A174,[2]Sheet2!$C$4:$F$222,3,FALSE)</f>
        <v>0</v>
      </c>
      <c r="P174">
        <f>VLOOKUP(A174,[2]Sheet2!$C$4:$F$222,4,FALSE)</f>
        <v>0</v>
      </c>
      <c r="Q174">
        <f>VLOOKUP(A174,'Worldometer 1-23'!B166:M401,12,FALSE)</f>
        <v>13593</v>
      </c>
    </row>
    <row r="175" spans="1:17" hidden="1" x14ac:dyDescent="0.3">
      <c r="A175" t="s">
        <v>141</v>
      </c>
      <c r="B175">
        <v>4545</v>
      </c>
      <c r="C175">
        <v>40</v>
      </c>
      <c r="D175">
        <v>74</v>
      </c>
      <c r="E175">
        <v>0</v>
      </c>
      <c r="F175">
        <v>542</v>
      </c>
      <c r="G175">
        <v>9</v>
      </c>
      <c r="H175">
        <v>0.51300000000000001</v>
      </c>
      <c r="I175">
        <v>899.490744447515</v>
      </c>
      <c r="J175">
        <v>133.18</v>
      </c>
      <c r="K175">
        <v>33</v>
      </c>
      <c r="L175">
        <v>0</v>
      </c>
      <c r="N175">
        <v>43897</v>
      </c>
      <c r="O175">
        <f>VLOOKUP(A175,[2]Sheet2!$C$4:$F$222,3,FALSE)</f>
        <v>0</v>
      </c>
      <c r="P175">
        <f>VLOOKUP(A175,[2]Sheet2!$C$4:$F$222,4,FALSE)</f>
        <v>0</v>
      </c>
      <c r="Q175">
        <f>VLOOKUP(A175,'Worldometer 1-23'!B167:M402,12,FALSE)</f>
        <v>23633</v>
      </c>
    </row>
    <row r="176" spans="1:17" hidden="1" x14ac:dyDescent="0.3">
      <c r="A176" t="s">
        <v>137</v>
      </c>
      <c r="B176">
        <v>38935</v>
      </c>
      <c r="C176">
        <v>129</v>
      </c>
      <c r="D176">
        <v>317</v>
      </c>
      <c r="E176">
        <v>1</v>
      </c>
      <c r="F176">
        <v>837</v>
      </c>
      <c r="G176">
        <v>7</v>
      </c>
      <c r="H176">
        <v>0.52800000000000002</v>
      </c>
      <c r="I176">
        <v>736.60308673117197</v>
      </c>
      <c r="J176">
        <v>165.62</v>
      </c>
      <c r="K176">
        <v>50.199999999999996</v>
      </c>
      <c r="L176">
        <v>0</v>
      </c>
      <c r="N176">
        <v>43912</v>
      </c>
      <c r="O176">
        <f>VLOOKUP(A176,[2]Sheet2!$C$4:$F$222,3,FALSE)</f>
        <v>0</v>
      </c>
      <c r="P176">
        <f>VLOOKUP(A176,[2]Sheet2!$C$4:$F$222,4,FALSE)</f>
        <v>0</v>
      </c>
      <c r="Q176">
        <f>VLOOKUP(A176,'Worldometer 1-23'!B172:M407,12,FALSE)</f>
        <v>17423</v>
      </c>
    </row>
    <row r="177" spans="1:17" hidden="1" x14ac:dyDescent="0.3">
      <c r="A177" t="s">
        <v>84</v>
      </c>
      <c r="B177">
        <v>36170</v>
      </c>
      <c r="C177">
        <v>1178</v>
      </c>
      <c r="D177">
        <v>364</v>
      </c>
      <c r="E177">
        <v>17</v>
      </c>
      <c r="F177">
        <v>10392</v>
      </c>
      <c r="G177">
        <v>105</v>
      </c>
      <c r="H177">
        <v>0.80800000000000005</v>
      </c>
      <c r="I177">
        <v>16190.138438071899</v>
      </c>
      <c r="J177">
        <v>18.87</v>
      </c>
      <c r="K177">
        <v>83.800000000000011</v>
      </c>
      <c r="L177">
        <v>0</v>
      </c>
      <c r="N177">
        <v>43906</v>
      </c>
      <c r="O177">
        <f>VLOOKUP(A177,[2]Sheet2!$C$4:$F$222,3,FALSE)</f>
        <v>43944</v>
      </c>
      <c r="P177">
        <f>VLOOKUP(A177,[2]Sheet2!$C$4:$F$222,4,FALSE)</f>
        <v>38</v>
      </c>
      <c r="Q177">
        <f>VLOOKUP(A177,'Worldometer 1-23'!B175:M410,12,FALSE)</f>
        <v>226594</v>
      </c>
    </row>
    <row r="178" spans="1:17" x14ac:dyDescent="0.3">
      <c r="A178" t="s">
        <v>5</v>
      </c>
      <c r="B178">
        <v>25392311</v>
      </c>
      <c r="C178">
        <v>194334</v>
      </c>
      <c r="D178">
        <v>424200</v>
      </c>
      <c r="E178">
        <v>3909</v>
      </c>
      <c r="F178">
        <v>76462</v>
      </c>
      <c r="G178">
        <v>1277</v>
      </c>
      <c r="H178">
        <v>0.92</v>
      </c>
      <c r="I178">
        <v>65133.731652104303</v>
      </c>
      <c r="J178">
        <v>24</v>
      </c>
      <c r="K178">
        <v>79.599999999999994</v>
      </c>
      <c r="L178">
        <v>0</v>
      </c>
      <c r="N178">
        <v>43851</v>
      </c>
      <c r="O178">
        <f>VLOOKUP(A178,[2]Sheet2!$C$4:$F$222,3,FALSE)</f>
        <v>0</v>
      </c>
      <c r="P178">
        <f>VLOOKUP(A178,[2]Sheet2!$C$4:$F$222,4,FALSE)</f>
        <v>0</v>
      </c>
      <c r="Q178">
        <f>VLOOKUP(A178,'Worldometer 1-23'!B176:M411,12,FALSE)</f>
        <v>889931</v>
      </c>
    </row>
    <row r="179" spans="1:17" hidden="1" x14ac:dyDescent="0.3">
      <c r="A179" t="s">
        <v>102</v>
      </c>
      <c r="B179">
        <v>78272</v>
      </c>
      <c r="C179">
        <v>53</v>
      </c>
      <c r="D179">
        <v>620</v>
      </c>
      <c r="E179">
        <v>0</v>
      </c>
      <c r="F179">
        <v>2320</v>
      </c>
      <c r="G179">
        <v>18</v>
      </c>
      <c r="H179">
        <v>0.71</v>
      </c>
      <c r="I179">
        <v>1756.1634958847801</v>
      </c>
      <c r="J179">
        <v>72.989999999999995</v>
      </c>
      <c r="K179">
        <v>20.099999999999998</v>
      </c>
      <c r="L179">
        <v>0</v>
      </c>
      <c r="N179">
        <v>43906</v>
      </c>
      <c r="O179">
        <f>VLOOKUP(A179,[2]Sheet2!$C$4:$F$222,3,FALSE)</f>
        <v>43912</v>
      </c>
      <c r="P179">
        <f>VLOOKUP(A179,[2]Sheet2!$C$4:$F$222,4,FALSE)</f>
        <v>6</v>
      </c>
      <c r="Q179">
        <f>VLOOKUP(A179,'Worldometer 1-23'!B177:M412,12,FALSE)</f>
        <v>40839</v>
      </c>
    </row>
    <row r="180" spans="1:17" hidden="1" x14ac:dyDescent="0.3">
      <c r="A180" t="s">
        <v>142</v>
      </c>
      <c r="B180">
        <v>43333</v>
      </c>
      <c r="C180">
        <v>1120</v>
      </c>
      <c r="D180">
        <v>610</v>
      </c>
      <c r="E180">
        <v>13</v>
      </c>
      <c r="F180">
        <v>2321</v>
      </c>
      <c r="G180">
        <v>33</v>
      </c>
      <c r="H180">
        <v>0.59099999999999997</v>
      </c>
      <c r="I180">
        <v>1292.4820763310599</v>
      </c>
      <c r="J180">
        <v>21.8</v>
      </c>
      <c r="K180">
        <v>50.9</v>
      </c>
      <c r="L180">
        <v>0</v>
      </c>
      <c r="N180">
        <v>43909</v>
      </c>
      <c r="O180">
        <f>VLOOKUP(A180,[2]Sheet2!$C$4:$F$222,3,FALSE)</f>
        <v>0</v>
      </c>
      <c r="P180">
        <f>VLOOKUP(A180,[2]Sheet2!$C$4:$F$222,4,FALSE)</f>
        <v>0</v>
      </c>
      <c r="Q180">
        <f>VLOOKUP(A180,'Worldometer 1-23'!B180:M415,12,FALSE)</f>
        <v>43710</v>
      </c>
    </row>
  </sheetData>
  <autoFilter ref="A1:Q180" xr:uid="{5CF4A2B9-E04F-4BD0-A3CE-5D6085FD1ED6}">
    <filterColumn colId="0">
      <filters>
        <filter val="Belgium"/>
        <filter val="Colombia"/>
        <filter val="Costa Rica"/>
        <filter val="Japan"/>
        <filter val="Peru"/>
        <filter val="S. Korea"/>
        <filter val="USA"/>
      </filters>
    </filterColumn>
    <sortState xmlns:xlrd2="http://schemas.microsoft.com/office/spreadsheetml/2017/richdata2" ref="A2:Q180">
      <sortCondition descending="1" ref="L1:L1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0999-841E-46C7-8AED-DCF79276B345}">
  <dimension ref="A1:E75"/>
  <sheetViews>
    <sheetView topLeftCell="A40" zoomScaleNormal="100" workbookViewId="0">
      <selection activeCell="AM67" sqref="AM67"/>
    </sheetView>
  </sheetViews>
  <sheetFormatPr defaultRowHeight="14.4" x14ac:dyDescent="0.3"/>
  <cols>
    <col min="1" max="1" width="17.21875" bestFit="1" customWidth="1"/>
    <col min="2" max="2" width="19.5546875" bestFit="1" customWidth="1"/>
    <col min="3" max="3" width="9.6640625" customWidth="1"/>
    <col min="4" max="4" width="10.5546875" bestFit="1" customWidth="1"/>
    <col min="5" max="5" width="19.88671875" bestFit="1" customWidth="1"/>
  </cols>
  <sheetData>
    <row r="1" spans="1:5" x14ac:dyDescent="0.3">
      <c r="A1" t="s">
        <v>211</v>
      </c>
      <c r="B1" t="s">
        <v>225</v>
      </c>
      <c r="C1" t="s">
        <v>213</v>
      </c>
      <c r="D1" t="s">
        <v>214</v>
      </c>
      <c r="E1" t="s">
        <v>224</v>
      </c>
    </row>
    <row r="2" spans="1:5" x14ac:dyDescent="0.3">
      <c r="A2" s="23" t="s">
        <v>56</v>
      </c>
      <c r="B2" s="23">
        <v>82</v>
      </c>
      <c r="C2" s="23">
        <v>2373</v>
      </c>
      <c r="D2" s="23">
        <v>64</v>
      </c>
      <c r="E2" s="23">
        <v>43969</v>
      </c>
    </row>
    <row r="3" spans="1:5" x14ac:dyDescent="0.3">
      <c r="A3" s="23" t="s">
        <v>180</v>
      </c>
      <c r="B3" s="23">
        <v>48</v>
      </c>
      <c r="C3" s="23">
        <v>576</v>
      </c>
      <c r="D3" s="23">
        <v>14</v>
      </c>
      <c r="E3" s="23">
        <v>43960</v>
      </c>
    </row>
    <row r="4" spans="1:5" x14ac:dyDescent="0.3">
      <c r="A4" s="23" t="s">
        <v>51</v>
      </c>
      <c r="B4" s="23">
        <v>48</v>
      </c>
      <c r="C4" s="23">
        <v>40808</v>
      </c>
      <c r="D4" s="23">
        <v>1025</v>
      </c>
      <c r="E4" s="23">
        <v>43941</v>
      </c>
    </row>
    <row r="5" spans="1:5" x14ac:dyDescent="0.3">
      <c r="A5" s="23" t="s">
        <v>17</v>
      </c>
      <c r="B5" s="23">
        <v>28</v>
      </c>
      <c r="C5" s="23">
        <v>44480</v>
      </c>
      <c r="D5" s="23">
        <v>811</v>
      </c>
      <c r="E5" s="23">
        <v>43915</v>
      </c>
    </row>
    <row r="6" spans="1:5" x14ac:dyDescent="0.3">
      <c r="A6" s="23" t="s">
        <v>82</v>
      </c>
      <c r="B6" s="23">
        <v>61</v>
      </c>
      <c r="C6" s="23">
        <v>22426</v>
      </c>
      <c r="D6" s="23">
        <v>301</v>
      </c>
      <c r="E6" s="23">
        <v>43952</v>
      </c>
    </row>
    <row r="7" spans="1:5" x14ac:dyDescent="0.3">
      <c r="A7" s="23" t="s">
        <v>70</v>
      </c>
      <c r="B7" s="23">
        <v>44</v>
      </c>
      <c r="C7" s="23">
        <v>57210</v>
      </c>
      <c r="D7" s="23">
        <v>211</v>
      </c>
      <c r="E7" s="23">
        <v>43930</v>
      </c>
    </row>
    <row r="8" spans="1:5" x14ac:dyDescent="0.3">
      <c r="A8" s="23" t="s">
        <v>133</v>
      </c>
      <c r="B8" s="23">
        <v>98</v>
      </c>
      <c r="C8" s="23">
        <v>3206</v>
      </c>
      <c r="D8" s="23">
        <v>48</v>
      </c>
      <c r="E8" s="23">
        <v>43997</v>
      </c>
    </row>
    <row r="9" spans="1:5" x14ac:dyDescent="0.3">
      <c r="A9" s="23" t="s">
        <v>15</v>
      </c>
      <c r="B9" s="23">
        <v>91</v>
      </c>
      <c r="C9" s="23">
        <v>59118</v>
      </c>
      <c r="D9" s="23">
        <v>1775</v>
      </c>
      <c r="E9" s="23">
        <v>43957</v>
      </c>
    </row>
    <row r="10" spans="1:5" x14ac:dyDescent="0.3">
      <c r="A10" s="23" t="s">
        <v>77</v>
      </c>
      <c r="B10" s="23">
        <v>22</v>
      </c>
      <c r="C10" s="23">
        <v>30992</v>
      </c>
      <c r="D10" s="23">
        <v>1272</v>
      </c>
      <c r="E10" s="23">
        <v>43920</v>
      </c>
    </row>
    <row r="11" spans="1:5" x14ac:dyDescent="0.3">
      <c r="A11" s="23" t="s">
        <v>94</v>
      </c>
      <c r="B11" s="23">
        <v>39</v>
      </c>
      <c r="C11" s="23">
        <v>1041</v>
      </c>
      <c r="D11" s="23">
        <v>17</v>
      </c>
      <c r="E11" s="23">
        <v>43935</v>
      </c>
    </row>
    <row r="12" spans="1:5" x14ac:dyDescent="0.3">
      <c r="A12" s="23" t="s">
        <v>29</v>
      </c>
      <c r="B12" s="23">
        <v>35</v>
      </c>
      <c r="C12" s="23">
        <v>35926</v>
      </c>
      <c r="D12" s="23">
        <v>926</v>
      </c>
      <c r="E12" s="23">
        <v>43929</v>
      </c>
    </row>
    <row r="13" spans="1:5" x14ac:dyDescent="0.3">
      <c r="A13" s="23" t="s">
        <v>52</v>
      </c>
      <c r="B13" s="23">
        <v>28</v>
      </c>
      <c r="C13" s="23">
        <v>38827</v>
      </c>
      <c r="D13" s="23">
        <v>988</v>
      </c>
      <c r="E13" s="23">
        <v>43925</v>
      </c>
    </row>
    <row r="14" spans="1:5" x14ac:dyDescent="0.3">
      <c r="A14" s="23" t="s">
        <v>81</v>
      </c>
      <c r="B14" s="23">
        <v>111</v>
      </c>
      <c r="C14" s="23">
        <v>36973</v>
      </c>
      <c r="D14" s="23">
        <v>492</v>
      </c>
      <c r="E14" s="23">
        <v>44009</v>
      </c>
    </row>
    <row r="15" spans="1:5" x14ac:dyDescent="0.3">
      <c r="A15" s="23" t="s">
        <v>55</v>
      </c>
      <c r="B15" s="23">
        <v>139</v>
      </c>
      <c r="C15" s="23">
        <v>55725</v>
      </c>
      <c r="D15" s="23">
        <v>1166</v>
      </c>
      <c r="E15" s="23">
        <v>44026</v>
      </c>
    </row>
    <row r="16" spans="1:5" x14ac:dyDescent="0.3">
      <c r="A16" s="23" t="s">
        <v>96</v>
      </c>
      <c r="B16" s="23">
        <v>20</v>
      </c>
      <c r="C16" s="23">
        <v>1772</v>
      </c>
      <c r="D16" s="23">
        <v>17</v>
      </c>
      <c r="E16" s="23">
        <v>43923</v>
      </c>
    </row>
    <row r="17" spans="1:5" x14ac:dyDescent="0.3">
      <c r="A17" s="23" t="s">
        <v>26</v>
      </c>
      <c r="B17" s="23">
        <v>16</v>
      </c>
      <c r="C17" s="23">
        <v>86280</v>
      </c>
      <c r="D17" s="23">
        <v>1419</v>
      </c>
      <c r="E17" s="23">
        <v>43908</v>
      </c>
    </row>
    <row r="18" spans="1:5" x14ac:dyDescent="0.3">
      <c r="A18" s="23" t="s">
        <v>28</v>
      </c>
      <c r="B18" s="23">
        <v>177</v>
      </c>
      <c r="C18" s="23">
        <v>33261</v>
      </c>
      <c r="D18" s="23">
        <v>334</v>
      </c>
      <c r="E18" s="23">
        <v>44065</v>
      </c>
    </row>
    <row r="19" spans="1:5" x14ac:dyDescent="0.3">
      <c r="A19" s="23" t="s">
        <v>48</v>
      </c>
      <c r="B19" s="23">
        <v>47</v>
      </c>
      <c r="C19" s="23">
        <v>18439</v>
      </c>
      <c r="D19" s="23">
        <v>229</v>
      </c>
      <c r="E19" s="23">
        <v>43939</v>
      </c>
    </row>
    <row r="20" spans="1:5" x14ac:dyDescent="0.3">
      <c r="A20" s="23" t="s">
        <v>119</v>
      </c>
      <c r="B20" s="23">
        <v>50</v>
      </c>
      <c r="C20" s="23">
        <v>237</v>
      </c>
      <c r="D20" s="23">
        <v>7</v>
      </c>
      <c r="E20" s="23">
        <v>43951</v>
      </c>
    </row>
    <row r="21" spans="1:5" x14ac:dyDescent="0.3">
      <c r="A21" s="23" t="s">
        <v>32</v>
      </c>
      <c r="B21" s="23">
        <v>38</v>
      </c>
      <c r="C21" s="23">
        <v>13329</v>
      </c>
      <c r="D21" s="23">
        <v>818</v>
      </c>
      <c r="E21" s="23">
        <v>43929</v>
      </c>
    </row>
    <row r="22" spans="1:5" x14ac:dyDescent="0.3">
      <c r="A22" s="23" t="s">
        <v>61</v>
      </c>
      <c r="B22" s="23">
        <v>71</v>
      </c>
      <c r="C22" s="23">
        <v>1552</v>
      </c>
      <c r="D22" s="23">
        <v>86</v>
      </c>
      <c r="E22" s="23">
        <v>43947</v>
      </c>
    </row>
    <row r="23" spans="1:5" x14ac:dyDescent="0.3">
      <c r="A23" s="23" t="s">
        <v>148</v>
      </c>
      <c r="B23" s="23">
        <v>28</v>
      </c>
      <c r="C23" s="23">
        <v>1140</v>
      </c>
      <c r="D23" s="23">
        <v>18</v>
      </c>
      <c r="E23" s="23">
        <v>43932</v>
      </c>
    </row>
    <row r="24" spans="1:5" x14ac:dyDescent="0.3">
      <c r="A24" s="23" t="s">
        <v>10</v>
      </c>
      <c r="B24" s="23">
        <v>106</v>
      </c>
      <c r="C24" s="23">
        <v>46076</v>
      </c>
      <c r="D24" s="23">
        <v>1112</v>
      </c>
      <c r="E24" s="23">
        <v>43962</v>
      </c>
    </row>
    <row r="25" spans="1:5" x14ac:dyDescent="0.3">
      <c r="A25" s="23" t="s">
        <v>9</v>
      </c>
      <c r="B25" s="23">
        <v>91</v>
      </c>
      <c r="C25" s="23">
        <v>25320</v>
      </c>
      <c r="D25" s="23">
        <v>620</v>
      </c>
      <c r="E25" s="23">
        <v>43948</v>
      </c>
    </row>
    <row r="26" spans="1:5" x14ac:dyDescent="0.3">
      <c r="A26" s="23" t="s">
        <v>98</v>
      </c>
      <c r="B26" s="23">
        <v>40</v>
      </c>
      <c r="C26" s="23">
        <v>1892</v>
      </c>
      <c r="D26" s="23">
        <v>11</v>
      </c>
      <c r="E26" s="23">
        <v>43944</v>
      </c>
    </row>
    <row r="27" spans="1:5" x14ac:dyDescent="0.3">
      <c r="A27" s="23" t="s">
        <v>44</v>
      </c>
      <c r="B27" s="23">
        <v>60</v>
      </c>
      <c r="C27" s="23">
        <v>14531</v>
      </c>
      <c r="D27" s="23">
        <v>539</v>
      </c>
      <c r="E27" s="23">
        <v>43948</v>
      </c>
    </row>
    <row r="28" spans="1:5" x14ac:dyDescent="0.3">
      <c r="A28" s="23" t="s">
        <v>139</v>
      </c>
      <c r="B28" s="23">
        <v>28</v>
      </c>
      <c r="C28" s="23">
        <v>8451</v>
      </c>
      <c r="D28" s="23">
        <v>299</v>
      </c>
      <c r="E28" s="23">
        <v>43933</v>
      </c>
    </row>
    <row r="29" spans="1:5" x14ac:dyDescent="0.3">
      <c r="A29" s="23" t="s">
        <v>42</v>
      </c>
      <c r="B29" s="23">
        <v>34</v>
      </c>
      <c r="C29" s="23">
        <v>3508</v>
      </c>
      <c r="D29" s="23">
        <v>100</v>
      </c>
      <c r="E29" s="23">
        <v>43926</v>
      </c>
    </row>
    <row r="30" spans="1:5" x14ac:dyDescent="0.3">
      <c r="A30" s="23" t="s">
        <v>64</v>
      </c>
      <c r="B30" s="23">
        <v>55</v>
      </c>
      <c r="C30" s="23">
        <v>15030</v>
      </c>
      <c r="D30" s="23">
        <v>319</v>
      </c>
      <c r="E30" s="23">
        <v>43941</v>
      </c>
    </row>
    <row r="31" spans="1:5" x14ac:dyDescent="0.3">
      <c r="A31" s="23" t="s">
        <v>22</v>
      </c>
      <c r="B31" s="23">
        <v>41</v>
      </c>
      <c r="C31" s="23">
        <v>64042</v>
      </c>
      <c r="D31" s="23">
        <v>464</v>
      </c>
      <c r="E31" s="23">
        <v>43922</v>
      </c>
    </row>
    <row r="32" spans="1:5" x14ac:dyDescent="0.3">
      <c r="A32" s="23" t="s">
        <v>6</v>
      </c>
      <c r="B32" s="23">
        <v>95</v>
      </c>
      <c r="C32" s="23">
        <v>40420</v>
      </c>
      <c r="D32" s="23">
        <v>1402</v>
      </c>
      <c r="E32" s="23">
        <v>43955</v>
      </c>
    </row>
    <row r="33" spans="1:5" x14ac:dyDescent="0.3">
      <c r="A33" s="23" t="s">
        <v>80</v>
      </c>
      <c r="B33" s="23">
        <v>78</v>
      </c>
      <c r="C33" s="23">
        <v>9197</v>
      </c>
      <c r="D33" s="23">
        <v>127</v>
      </c>
      <c r="E33" s="23">
        <v>43983</v>
      </c>
    </row>
    <row r="34" spans="1:5" x14ac:dyDescent="0.3">
      <c r="A34" s="23" t="s">
        <v>124</v>
      </c>
      <c r="B34" s="23">
        <v>22</v>
      </c>
      <c r="C34" s="23">
        <v>1833</v>
      </c>
      <c r="D34" s="23">
        <v>32</v>
      </c>
      <c r="E34" s="23">
        <v>43926</v>
      </c>
    </row>
    <row r="35" spans="1:5" x14ac:dyDescent="0.3">
      <c r="A35" s="23" t="s">
        <v>87</v>
      </c>
      <c r="B35" s="23">
        <v>78</v>
      </c>
      <c r="C35" s="23">
        <v>37244</v>
      </c>
      <c r="D35" s="23">
        <v>221</v>
      </c>
      <c r="E35" s="23">
        <v>43963</v>
      </c>
    </row>
    <row r="36" spans="1:5" x14ac:dyDescent="0.3">
      <c r="A36" s="23" t="s">
        <v>74</v>
      </c>
      <c r="B36" s="23">
        <v>66</v>
      </c>
      <c r="C36" s="23">
        <v>31790</v>
      </c>
      <c r="D36" s="23">
        <v>574</v>
      </c>
      <c r="E36" s="23">
        <v>43959</v>
      </c>
    </row>
    <row r="37" spans="1:5" x14ac:dyDescent="0.3">
      <c r="A37" s="23" t="s">
        <v>72</v>
      </c>
      <c r="B37" s="23">
        <v>65</v>
      </c>
      <c r="C37" s="23">
        <v>40020</v>
      </c>
      <c r="D37" s="23">
        <v>324</v>
      </c>
      <c r="E37" s="23">
        <v>43948</v>
      </c>
    </row>
    <row r="38" spans="1:5" x14ac:dyDescent="0.3">
      <c r="A38" s="23" t="s">
        <v>68</v>
      </c>
      <c r="B38" s="23">
        <v>42</v>
      </c>
      <c r="C38" s="23">
        <v>64742</v>
      </c>
      <c r="D38" s="23">
        <v>959</v>
      </c>
      <c r="E38" s="23">
        <v>43931</v>
      </c>
    </row>
    <row r="39" spans="1:5" x14ac:dyDescent="0.3">
      <c r="A39" s="23" t="s">
        <v>36</v>
      </c>
      <c r="B39" s="23">
        <v>49</v>
      </c>
      <c r="C39" s="23">
        <v>78267</v>
      </c>
      <c r="D39" s="23">
        <v>890</v>
      </c>
      <c r="E39" s="23">
        <v>43941</v>
      </c>
    </row>
    <row r="40" spans="1:5" x14ac:dyDescent="0.3">
      <c r="A40" s="23" t="s">
        <v>30</v>
      </c>
      <c r="B40" s="23">
        <v>188</v>
      </c>
      <c r="C40" s="23">
        <v>5405</v>
      </c>
      <c r="D40" s="23">
        <v>20</v>
      </c>
      <c r="E40" s="23">
        <v>44044</v>
      </c>
    </row>
    <row r="41" spans="1:5" x14ac:dyDescent="0.3">
      <c r="A41" s="23" t="s">
        <v>50</v>
      </c>
      <c r="B41" s="23">
        <v>81</v>
      </c>
      <c r="C41" s="23">
        <v>13195</v>
      </c>
      <c r="D41" s="23">
        <v>1127</v>
      </c>
      <c r="E41" s="23">
        <v>43971</v>
      </c>
    </row>
    <row r="42" spans="1:5" x14ac:dyDescent="0.3">
      <c r="A42" s="23" t="s">
        <v>67</v>
      </c>
      <c r="B42" s="23">
        <v>35</v>
      </c>
      <c r="C42" s="23">
        <v>12511</v>
      </c>
      <c r="D42" s="23">
        <v>218</v>
      </c>
      <c r="E42" s="23">
        <v>43928</v>
      </c>
    </row>
    <row r="43" spans="1:5" x14ac:dyDescent="0.3">
      <c r="A43" s="23" t="s">
        <v>157</v>
      </c>
      <c r="B43" s="23">
        <v>50</v>
      </c>
      <c r="C43" s="23">
        <v>2501</v>
      </c>
      <c r="D43" s="23">
        <v>55</v>
      </c>
      <c r="E43" s="23">
        <v>43964</v>
      </c>
    </row>
    <row r="44" spans="1:5" x14ac:dyDescent="0.3">
      <c r="A44" s="23" t="s">
        <v>16</v>
      </c>
      <c r="B44" s="23">
        <v>94</v>
      </c>
      <c r="C44" s="23">
        <v>54711</v>
      </c>
      <c r="D44" s="23">
        <v>782</v>
      </c>
      <c r="E44" s="23">
        <v>43983</v>
      </c>
    </row>
    <row r="45" spans="1:5" x14ac:dyDescent="0.3">
      <c r="A45" s="23" t="s">
        <v>103</v>
      </c>
      <c r="B45" s="23">
        <v>60</v>
      </c>
      <c r="C45" s="23">
        <v>565</v>
      </c>
      <c r="D45" s="23">
        <v>7</v>
      </c>
      <c r="E45" s="23">
        <v>43949</v>
      </c>
    </row>
    <row r="46" spans="1:5" x14ac:dyDescent="0.3">
      <c r="A46" s="23" t="s">
        <v>97</v>
      </c>
      <c r="B46" s="23">
        <v>68</v>
      </c>
      <c r="C46" s="23">
        <v>25583</v>
      </c>
      <c r="D46" s="23">
        <v>293</v>
      </c>
      <c r="E46" s="23">
        <v>43954</v>
      </c>
    </row>
    <row r="47" spans="1:5" x14ac:dyDescent="0.3">
      <c r="A47" s="23" t="s">
        <v>38</v>
      </c>
      <c r="B47" s="23">
        <v>94</v>
      </c>
      <c r="C47" s="23">
        <v>2369</v>
      </c>
      <c r="D47" s="23">
        <v>50</v>
      </c>
      <c r="E47" s="23">
        <v>43982</v>
      </c>
    </row>
    <row r="48" spans="1:5" x14ac:dyDescent="0.3">
      <c r="A48" s="23" t="s">
        <v>47</v>
      </c>
      <c r="B48" s="23">
        <v>28</v>
      </c>
      <c r="C48" s="23">
        <v>70714</v>
      </c>
      <c r="D48" s="23">
        <v>1144</v>
      </c>
      <c r="E48" s="23">
        <v>43928</v>
      </c>
    </row>
    <row r="49" spans="1:5" x14ac:dyDescent="0.3">
      <c r="A49" s="23" t="s">
        <v>128</v>
      </c>
      <c r="B49" s="23">
        <v>42</v>
      </c>
      <c r="C49" s="23">
        <v>17597</v>
      </c>
      <c r="D49" s="23">
        <v>360</v>
      </c>
      <c r="E49" s="23">
        <v>43941</v>
      </c>
    </row>
    <row r="50" spans="1:5" x14ac:dyDescent="0.3">
      <c r="A50" s="23" t="s">
        <v>46</v>
      </c>
      <c r="B50" s="23">
        <v>31</v>
      </c>
      <c r="C50" s="23">
        <v>32746</v>
      </c>
      <c r="D50" s="23">
        <v>1187</v>
      </c>
      <c r="E50" s="23">
        <v>43928</v>
      </c>
    </row>
    <row r="51" spans="1:5" x14ac:dyDescent="0.3">
      <c r="A51" s="23" t="s">
        <v>37</v>
      </c>
      <c r="B51" s="23">
        <v>63</v>
      </c>
      <c r="C51" s="23">
        <v>4619</v>
      </c>
      <c r="D51" s="23">
        <v>92</v>
      </c>
      <c r="E51" s="23">
        <v>43923</v>
      </c>
    </row>
    <row r="52" spans="1:5" x14ac:dyDescent="0.3">
      <c r="A52" s="23" t="s">
        <v>33</v>
      </c>
      <c r="B52" s="23">
        <v>43</v>
      </c>
      <c r="C52" s="23">
        <v>38721</v>
      </c>
      <c r="D52" s="23">
        <v>923</v>
      </c>
      <c r="E52" s="23">
        <v>43937</v>
      </c>
    </row>
    <row r="53" spans="1:5" x14ac:dyDescent="0.3">
      <c r="A53" s="23" t="s">
        <v>20</v>
      </c>
      <c r="B53" s="23">
        <v>62</v>
      </c>
      <c r="C53" s="23">
        <v>59837</v>
      </c>
      <c r="D53" s="23">
        <v>974</v>
      </c>
      <c r="E53" s="23">
        <v>43955</v>
      </c>
    </row>
    <row r="54" spans="1:5" x14ac:dyDescent="0.3">
      <c r="A54" s="23" t="s">
        <v>58</v>
      </c>
      <c r="B54" s="23">
        <v>52</v>
      </c>
      <c r="C54" s="23">
        <v>52896</v>
      </c>
      <c r="D54" s="23">
        <v>88</v>
      </c>
      <c r="E54" s="23">
        <v>43943</v>
      </c>
    </row>
    <row r="55" spans="1:5" x14ac:dyDescent="0.3">
      <c r="A55" s="23" t="s">
        <v>34</v>
      </c>
      <c r="B55" s="23">
        <v>78</v>
      </c>
      <c r="C55" s="23">
        <v>36863</v>
      </c>
      <c r="D55" s="23">
        <v>920</v>
      </c>
      <c r="E55" s="23">
        <v>43966</v>
      </c>
    </row>
    <row r="56" spans="1:5" x14ac:dyDescent="0.3">
      <c r="A56" s="23" t="s">
        <v>41</v>
      </c>
      <c r="B56" s="23">
        <v>88</v>
      </c>
      <c r="C56" s="23">
        <v>10422</v>
      </c>
      <c r="D56" s="23">
        <v>181</v>
      </c>
      <c r="E56" s="23">
        <v>43981</v>
      </c>
    </row>
    <row r="57" spans="1:5" x14ac:dyDescent="0.3">
      <c r="A57" s="23" t="s">
        <v>53</v>
      </c>
      <c r="B57" s="23">
        <v>54</v>
      </c>
      <c r="C57" s="23">
        <v>43683</v>
      </c>
      <c r="D57" s="23">
        <v>442</v>
      </c>
      <c r="E57" s="23">
        <v>43950</v>
      </c>
    </row>
    <row r="58" spans="1:5" x14ac:dyDescent="0.3">
      <c r="A58" s="23" t="s">
        <v>54</v>
      </c>
      <c r="B58" s="23">
        <v>82</v>
      </c>
      <c r="C58" s="23">
        <v>10083</v>
      </c>
      <c r="D58" s="23">
        <v>5</v>
      </c>
      <c r="E58" s="23">
        <v>43935</v>
      </c>
    </row>
    <row r="59" spans="1:5" x14ac:dyDescent="0.3">
      <c r="A59" s="23" t="s">
        <v>78</v>
      </c>
      <c r="B59" s="23">
        <v>18</v>
      </c>
      <c r="C59" s="23">
        <v>42670</v>
      </c>
      <c r="D59" s="23">
        <v>713</v>
      </c>
      <c r="E59" s="23">
        <v>43915</v>
      </c>
    </row>
    <row r="60" spans="1:5" x14ac:dyDescent="0.3">
      <c r="A60" s="23" t="s">
        <v>57</v>
      </c>
      <c r="B60" s="23">
        <v>24</v>
      </c>
      <c r="C60" s="23">
        <v>74913</v>
      </c>
      <c r="D60" s="23">
        <v>1592</v>
      </c>
      <c r="E60" s="23">
        <v>43919</v>
      </c>
    </row>
    <row r="61" spans="1:5" x14ac:dyDescent="0.3">
      <c r="A61" s="23" t="s">
        <v>45</v>
      </c>
      <c r="B61" s="23">
        <v>56</v>
      </c>
      <c r="C61" s="23">
        <v>23316</v>
      </c>
      <c r="D61" s="23">
        <v>671</v>
      </c>
      <c r="E61" s="23">
        <v>43952</v>
      </c>
    </row>
    <row r="62" spans="1:5" x14ac:dyDescent="0.3">
      <c r="A62" s="23" t="s">
        <v>7</v>
      </c>
      <c r="B62" s="23">
        <v>91</v>
      </c>
      <c r="C62" s="23">
        <v>55671</v>
      </c>
      <c r="D62" s="23">
        <v>1186</v>
      </c>
      <c r="E62" s="23">
        <v>43953</v>
      </c>
    </row>
    <row r="63" spans="1:5" x14ac:dyDescent="0.3">
      <c r="A63" s="23" t="s">
        <v>109</v>
      </c>
      <c r="B63" s="23">
        <v>74</v>
      </c>
      <c r="C63" s="23">
        <v>2649</v>
      </c>
      <c r="D63" s="23">
        <v>13</v>
      </c>
      <c r="E63" s="23">
        <v>43932</v>
      </c>
    </row>
    <row r="64" spans="1:5" x14ac:dyDescent="0.3">
      <c r="A64" s="23" t="s">
        <v>13</v>
      </c>
      <c r="B64" s="23">
        <v>246</v>
      </c>
      <c r="C64" s="23">
        <v>58604</v>
      </c>
      <c r="D64" s="23">
        <v>1040</v>
      </c>
      <c r="E64" s="23">
        <v>44133</v>
      </c>
    </row>
    <row r="65" spans="1:5" x14ac:dyDescent="0.3">
      <c r="A65" s="23" t="s">
        <v>85</v>
      </c>
      <c r="B65" s="23">
        <v>0</v>
      </c>
      <c r="C65" s="23">
        <v>37</v>
      </c>
      <c r="D65" s="23">
        <v>0.3</v>
      </c>
      <c r="E65" s="23">
        <v>43922</v>
      </c>
    </row>
    <row r="66" spans="1:5" x14ac:dyDescent="0.3">
      <c r="A66" s="23" t="s">
        <v>40</v>
      </c>
      <c r="B66" s="23">
        <v>64</v>
      </c>
      <c r="C66" s="23">
        <v>187</v>
      </c>
      <c r="D66" s="23">
        <v>1</v>
      </c>
      <c r="E66" s="23">
        <v>43915</v>
      </c>
    </row>
    <row r="67" spans="1:5" x14ac:dyDescent="0.3">
      <c r="A67" s="23" t="s">
        <v>75</v>
      </c>
      <c r="B67" s="23">
        <v>35</v>
      </c>
      <c r="C67" s="23">
        <v>16258</v>
      </c>
      <c r="D67" s="23">
        <v>512</v>
      </c>
      <c r="E67" s="23">
        <v>43928</v>
      </c>
    </row>
    <row r="68" spans="1:5" x14ac:dyDescent="0.3">
      <c r="A68" s="23" t="s">
        <v>14</v>
      </c>
      <c r="B68" s="23">
        <v>22</v>
      </c>
      <c r="C68" s="23">
        <v>28504</v>
      </c>
      <c r="D68" s="23">
        <v>292</v>
      </c>
      <c r="E68" s="23">
        <v>43924</v>
      </c>
    </row>
    <row r="69" spans="1:5" x14ac:dyDescent="0.3">
      <c r="A69" s="23" t="s">
        <v>59</v>
      </c>
      <c r="B69" s="23">
        <v>90</v>
      </c>
      <c r="C69" s="23">
        <v>27197</v>
      </c>
      <c r="D69" s="23">
        <v>78</v>
      </c>
      <c r="E69" s="23">
        <v>43949</v>
      </c>
    </row>
    <row r="70" spans="1:5" x14ac:dyDescent="0.3">
      <c r="A70" s="23" t="s">
        <v>12</v>
      </c>
      <c r="B70" s="23">
        <v>135</v>
      </c>
      <c r="C70" s="23">
        <v>52638</v>
      </c>
      <c r="D70" s="23">
        <v>1410</v>
      </c>
      <c r="E70" s="23">
        <v>43997</v>
      </c>
    </row>
    <row r="71" spans="1:5" x14ac:dyDescent="0.3">
      <c r="A71" s="23" t="s">
        <v>60</v>
      </c>
      <c r="B71" s="23">
        <v>35</v>
      </c>
      <c r="C71" s="23">
        <v>27142</v>
      </c>
      <c r="D71" s="23">
        <v>497</v>
      </c>
      <c r="E71" s="23">
        <v>43928</v>
      </c>
    </row>
    <row r="72" spans="1:5" x14ac:dyDescent="0.3">
      <c r="A72" s="23" t="s">
        <v>84</v>
      </c>
      <c r="B72" s="23">
        <v>38</v>
      </c>
      <c r="C72" s="23">
        <v>10392</v>
      </c>
      <c r="D72" s="23">
        <v>105</v>
      </c>
      <c r="E72" s="23">
        <v>43944</v>
      </c>
    </row>
    <row r="73" spans="1:5" x14ac:dyDescent="0.3">
      <c r="A73" s="23" t="s">
        <v>102</v>
      </c>
      <c r="B73" s="23">
        <v>6</v>
      </c>
      <c r="C73" s="23">
        <v>2320</v>
      </c>
      <c r="D73" s="23">
        <v>18</v>
      </c>
      <c r="E73" s="23">
        <v>43912</v>
      </c>
    </row>
    <row r="74" spans="1:5" x14ac:dyDescent="0.3">
      <c r="A74" s="23" t="s">
        <v>95</v>
      </c>
      <c r="B74" s="23">
        <v>52</v>
      </c>
      <c r="C74" s="23">
        <v>16</v>
      </c>
      <c r="D74" s="23">
        <v>0.4</v>
      </c>
      <c r="E74" s="23">
        <v>43906</v>
      </c>
    </row>
    <row r="75" spans="1:5" x14ac:dyDescent="0.3">
      <c r="A75" s="23" t="s">
        <v>181</v>
      </c>
      <c r="B75" s="23">
        <v>41</v>
      </c>
      <c r="C75" s="23">
        <v>2037</v>
      </c>
      <c r="D75" s="23">
        <v>64</v>
      </c>
      <c r="E75" s="23">
        <v>43952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33B5-56CA-49F2-8A08-9CC00561C6D4}">
  <sheetPr filterMode="1"/>
  <dimension ref="A2:I181"/>
  <sheetViews>
    <sheetView showGridLines="0" topLeftCell="A194" zoomScale="63" zoomScaleNormal="63" workbookViewId="0">
      <selection activeCell="G2" sqref="G2:I181"/>
    </sheetView>
  </sheetViews>
  <sheetFormatPr defaultRowHeight="14.4" x14ac:dyDescent="0.3"/>
  <cols>
    <col min="1" max="1" width="20.5546875" bestFit="1" customWidth="1"/>
    <col min="2" max="3" width="20.5546875" customWidth="1"/>
    <col min="4" max="4" width="13" customWidth="1"/>
  </cols>
  <sheetData>
    <row r="2" spans="1:9" x14ac:dyDescent="0.3">
      <c r="B2" t="s">
        <v>221</v>
      </c>
      <c r="C2" t="s">
        <v>219</v>
      </c>
      <c r="D2" t="s">
        <v>683</v>
      </c>
      <c r="E2" t="s">
        <v>217</v>
      </c>
      <c r="F2" t="s">
        <v>688</v>
      </c>
      <c r="G2" t="s">
        <v>220</v>
      </c>
      <c r="H2" t="s">
        <v>689</v>
      </c>
      <c r="I2" t="s">
        <v>682</v>
      </c>
    </row>
    <row r="3" spans="1:9" x14ac:dyDescent="0.3">
      <c r="A3" t="s">
        <v>92</v>
      </c>
      <c r="B3">
        <v>0</v>
      </c>
      <c r="C3" s="21">
        <v>56.937760009999998</v>
      </c>
      <c r="D3">
        <v>469.91909012746902</v>
      </c>
      <c r="E3">
        <v>0.496</v>
      </c>
      <c r="F3">
        <v>5995</v>
      </c>
      <c r="G3">
        <v>28.5</v>
      </c>
      <c r="H3">
        <v>1384</v>
      </c>
      <c r="I3">
        <v>60</v>
      </c>
    </row>
    <row r="4" spans="1:9" x14ac:dyDescent="0.3">
      <c r="A4" t="s">
        <v>91</v>
      </c>
      <c r="B4">
        <v>80</v>
      </c>
      <c r="C4" s="21">
        <v>104.6122628</v>
      </c>
      <c r="D4">
        <v>5303.1978227323398</v>
      </c>
      <c r="E4">
        <v>0.79100000000000004</v>
      </c>
      <c r="F4">
        <v>112438</v>
      </c>
      <c r="G4">
        <v>58.9</v>
      </c>
      <c r="H4">
        <v>24567</v>
      </c>
      <c r="I4">
        <v>453</v>
      </c>
    </row>
    <row r="5" spans="1:9" x14ac:dyDescent="0.3">
      <c r="A5" t="s">
        <v>56</v>
      </c>
      <c r="B5">
        <v>0</v>
      </c>
      <c r="C5" s="21">
        <v>17.730075070000002</v>
      </c>
      <c r="D5">
        <v>3975.5103811949998</v>
      </c>
      <c r="E5">
        <v>0.75900000000000001</v>
      </c>
      <c r="F5" t="s">
        <v>687</v>
      </c>
      <c r="G5">
        <v>40.099999999999994</v>
      </c>
      <c r="H5">
        <v>2373</v>
      </c>
      <c r="I5">
        <v>64</v>
      </c>
    </row>
    <row r="6" spans="1:9" hidden="1" x14ac:dyDescent="0.3">
      <c r="A6" t="s">
        <v>79</v>
      </c>
      <c r="B6">
        <v>0</v>
      </c>
      <c r="C6" s="21">
        <v>163.8425532</v>
      </c>
      <c r="D6">
        <v>40887.421646574701</v>
      </c>
      <c r="E6">
        <v>0.85699999999999998</v>
      </c>
      <c r="F6">
        <v>2328674</v>
      </c>
      <c r="G6">
        <v>0</v>
      </c>
      <c r="H6">
        <v>121756</v>
      </c>
      <c r="I6">
        <v>1203</v>
      </c>
    </row>
    <row r="7" spans="1:9" x14ac:dyDescent="0.3">
      <c r="A7" t="s">
        <v>180</v>
      </c>
      <c r="B7">
        <v>0</v>
      </c>
      <c r="C7" s="21">
        <v>24.713052059999999</v>
      </c>
      <c r="D7">
        <v>2670.8507322676601</v>
      </c>
      <c r="E7">
        <v>0.57399999999999995</v>
      </c>
      <c r="F7">
        <v>5208</v>
      </c>
      <c r="G7">
        <v>37.200000000000003</v>
      </c>
      <c r="H7">
        <v>576</v>
      </c>
      <c r="I7">
        <v>14</v>
      </c>
    </row>
    <row r="8" spans="1:9" hidden="1" x14ac:dyDescent="0.3">
      <c r="A8" t="s">
        <v>184</v>
      </c>
      <c r="B8">
        <v>0</v>
      </c>
      <c r="C8" s="21">
        <v>235.48</v>
      </c>
      <c r="D8">
        <v>17112.8211347326</v>
      </c>
      <c r="E8">
        <v>0.77600000000000002</v>
      </c>
      <c r="F8">
        <v>83347</v>
      </c>
      <c r="G8">
        <v>0</v>
      </c>
      <c r="H8">
        <v>1982</v>
      </c>
      <c r="I8">
        <v>61</v>
      </c>
    </row>
    <row r="9" spans="1:9" x14ac:dyDescent="0.3">
      <c r="A9" t="s">
        <v>51</v>
      </c>
      <c r="B9">
        <v>52</v>
      </c>
      <c r="C9" s="21">
        <v>16.16</v>
      </c>
      <c r="D9">
        <v>10041.4633030641</v>
      </c>
      <c r="E9">
        <v>0.83</v>
      </c>
      <c r="F9">
        <v>127820</v>
      </c>
      <c r="G9">
        <v>70.199999999999989</v>
      </c>
      <c r="H9">
        <v>40808</v>
      </c>
      <c r="I9">
        <v>1025</v>
      </c>
    </row>
    <row r="10" spans="1:9" x14ac:dyDescent="0.3">
      <c r="A10" t="s">
        <v>69</v>
      </c>
      <c r="B10">
        <v>41</v>
      </c>
      <c r="C10" s="21">
        <v>99.44</v>
      </c>
      <c r="D10">
        <v>4622.7332164960399</v>
      </c>
      <c r="E10">
        <v>0.76</v>
      </c>
      <c r="F10">
        <v>213273</v>
      </c>
      <c r="G10">
        <v>55.4</v>
      </c>
      <c r="H10">
        <v>55863</v>
      </c>
      <c r="I10">
        <v>1021</v>
      </c>
    </row>
    <row r="11" spans="1:9" x14ac:dyDescent="0.3">
      <c r="A11" t="s">
        <v>23</v>
      </c>
      <c r="B11">
        <v>52</v>
      </c>
      <c r="C11" s="21">
        <v>3</v>
      </c>
      <c r="D11">
        <v>54763.2023879958</v>
      </c>
      <c r="E11">
        <v>0.93799999999999994</v>
      </c>
      <c r="F11">
        <v>492581</v>
      </c>
      <c r="G11">
        <v>90.9</v>
      </c>
      <c r="H11">
        <v>1120</v>
      </c>
      <c r="I11">
        <v>35</v>
      </c>
    </row>
    <row r="12" spans="1:9" x14ac:dyDescent="0.3">
      <c r="A12" t="s">
        <v>17</v>
      </c>
      <c r="B12">
        <v>98</v>
      </c>
      <c r="C12" s="21">
        <v>106.14</v>
      </c>
      <c r="D12">
        <v>49700.761832545897</v>
      </c>
      <c r="E12">
        <v>0.91400000000000003</v>
      </c>
      <c r="F12">
        <v>459984</v>
      </c>
      <c r="G12">
        <v>82.899999999999991</v>
      </c>
      <c r="H12">
        <v>44480</v>
      </c>
      <c r="I12">
        <v>811</v>
      </c>
    </row>
    <row r="13" spans="1:9" x14ac:dyDescent="0.3">
      <c r="A13" t="s">
        <v>82</v>
      </c>
      <c r="B13">
        <v>152</v>
      </c>
      <c r="C13" s="21">
        <v>116.25</v>
      </c>
      <c r="D13">
        <v>4781.9462149339297</v>
      </c>
      <c r="E13">
        <v>0.754</v>
      </c>
      <c r="F13">
        <v>230408</v>
      </c>
      <c r="G13">
        <v>27.5</v>
      </c>
      <c r="H13">
        <v>22426</v>
      </c>
      <c r="I13">
        <v>301</v>
      </c>
    </row>
    <row r="14" spans="1:9" hidden="1" x14ac:dyDescent="0.3">
      <c r="A14" t="s">
        <v>152</v>
      </c>
      <c r="B14">
        <v>0</v>
      </c>
      <c r="C14" s="21">
        <v>27.75</v>
      </c>
      <c r="D14">
        <v>34863.742098479503</v>
      </c>
      <c r="E14">
        <v>0.80500000000000005</v>
      </c>
      <c r="F14">
        <v>145401</v>
      </c>
      <c r="G14">
        <v>0</v>
      </c>
      <c r="H14">
        <v>20491</v>
      </c>
      <c r="I14">
        <v>443</v>
      </c>
    </row>
    <row r="15" spans="1:9" x14ac:dyDescent="0.3">
      <c r="A15" t="s">
        <v>70</v>
      </c>
      <c r="B15">
        <v>0</v>
      </c>
      <c r="C15" s="21">
        <v>1982.91</v>
      </c>
      <c r="D15">
        <v>23503.9771266729</v>
      </c>
      <c r="E15">
        <v>0.83799999999999997</v>
      </c>
      <c r="F15">
        <v>1503508</v>
      </c>
      <c r="G15">
        <v>25.5</v>
      </c>
      <c r="H15">
        <v>57210</v>
      </c>
      <c r="I15">
        <v>211</v>
      </c>
    </row>
    <row r="16" spans="1:9" x14ac:dyDescent="0.3">
      <c r="A16" t="s">
        <v>133</v>
      </c>
      <c r="B16">
        <v>51</v>
      </c>
      <c r="C16" s="21">
        <v>1181</v>
      </c>
      <c r="D16">
        <v>1846.4163765605599</v>
      </c>
      <c r="E16">
        <v>0.61399999999999999</v>
      </c>
      <c r="F16">
        <v>21317</v>
      </c>
      <c r="G16">
        <v>58.8</v>
      </c>
      <c r="H16">
        <v>3206</v>
      </c>
      <c r="I16">
        <v>48</v>
      </c>
    </row>
    <row r="17" spans="1:9" hidden="1" x14ac:dyDescent="0.3">
      <c r="A17" t="s">
        <v>135</v>
      </c>
      <c r="B17">
        <v>36</v>
      </c>
      <c r="C17" s="21">
        <v>667.5</v>
      </c>
      <c r="D17">
        <v>18148.958510582699</v>
      </c>
      <c r="E17">
        <v>0.81299999999999994</v>
      </c>
      <c r="F17">
        <v>323640</v>
      </c>
      <c r="G17">
        <v>0</v>
      </c>
      <c r="H17">
        <v>4020</v>
      </c>
      <c r="I17">
        <v>31</v>
      </c>
    </row>
    <row r="18" spans="1:9" x14ac:dyDescent="0.3">
      <c r="A18" t="s">
        <v>107</v>
      </c>
      <c r="B18">
        <v>0</v>
      </c>
      <c r="C18" s="21">
        <v>45.59</v>
      </c>
      <c r="D18">
        <v>6673.5312909978102</v>
      </c>
      <c r="E18">
        <v>0.81699999999999995</v>
      </c>
      <c r="F18">
        <v>458373</v>
      </c>
      <c r="G18">
        <v>24.8</v>
      </c>
      <c r="H18">
        <v>24780</v>
      </c>
      <c r="I18">
        <v>172</v>
      </c>
    </row>
    <row r="19" spans="1:9" x14ac:dyDescent="0.3">
      <c r="A19" t="s">
        <v>15</v>
      </c>
      <c r="B19">
        <v>89</v>
      </c>
      <c r="C19" s="21">
        <v>375.73</v>
      </c>
      <c r="D19">
        <v>46198.310320541103</v>
      </c>
      <c r="E19">
        <v>0.91900000000000004</v>
      </c>
      <c r="F19">
        <v>669070</v>
      </c>
      <c r="G19">
        <v>76.399999999999991</v>
      </c>
      <c r="H19">
        <v>59118</v>
      </c>
      <c r="I19">
        <v>1775</v>
      </c>
    </row>
    <row r="20" spans="1:9" hidden="1" x14ac:dyDescent="0.3">
      <c r="A20" t="s">
        <v>200</v>
      </c>
      <c r="B20">
        <v>0</v>
      </c>
      <c r="C20" s="21">
        <v>17.79</v>
      </c>
      <c r="D20">
        <v>4815.1718521440798</v>
      </c>
      <c r="E20">
        <v>0.72</v>
      </c>
      <c r="F20">
        <v>166621</v>
      </c>
      <c r="G20">
        <v>0</v>
      </c>
      <c r="H20">
        <v>29130</v>
      </c>
      <c r="I20">
        <v>722</v>
      </c>
    </row>
    <row r="21" spans="1:9" x14ac:dyDescent="0.3">
      <c r="A21" t="s">
        <v>165</v>
      </c>
      <c r="B21">
        <v>0</v>
      </c>
      <c r="C21" s="21">
        <v>104.18</v>
      </c>
      <c r="D21">
        <v>1220.49282500615</v>
      </c>
      <c r="E21">
        <v>0.52</v>
      </c>
      <c r="F21">
        <v>33180</v>
      </c>
      <c r="G21">
        <v>50.9</v>
      </c>
      <c r="H21">
        <v>296</v>
      </c>
      <c r="I21">
        <v>4</v>
      </c>
    </row>
    <row r="22" spans="1:9" x14ac:dyDescent="0.3">
      <c r="A22" t="s">
        <v>199</v>
      </c>
      <c r="B22">
        <v>163</v>
      </c>
      <c r="C22" s="21">
        <v>21.75</v>
      </c>
      <c r="D22">
        <v>3360.6171938126899</v>
      </c>
      <c r="E22">
        <v>0.61699999999999999</v>
      </c>
      <c r="F22">
        <v>530464</v>
      </c>
      <c r="G22">
        <v>53</v>
      </c>
      <c r="H22">
        <v>1096</v>
      </c>
      <c r="I22">
        <v>1</v>
      </c>
    </row>
    <row r="23" spans="1:9" x14ac:dyDescent="0.3">
      <c r="A23" t="s">
        <v>117</v>
      </c>
      <c r="B23">
        <v>131</v>
      </c>
      <c r="C23" s="21">
        <v>10.29</v>
      </c>
      <c r="D23">
        <v>3552.0687602686899</v>
      </c>
      <c r="E23">
        <v>0.70299999999999996</v>
      </c>
      <c r="F23">
        <v>42892</v>
      </c>
      <c r="G23">
        <v>48.4</v>
      </c>
      <c r="H23">
        <v>16697</v>
      </c>
      <c r="I23">
        <v>835</v>
      </c>
    </row>
    <row r="24" spans="1:9" x14ac:dyDescent="0.3">
      <c r="A24" t="s">
        <v>73</v>
      </c>
      <c r="B24">
        <v>0</v>
      </c>
      <c r="C24" s="21">
        <v>68.569999999999993</v>
      </c>
      <c r="D24">
        <v>6108.55803229306</v>
      </c>
      <c r="E24">
        <v>0.76900000000000002</v>
      </c>
      <c r="F24">
        <v>176185</v>
      </c>
      <c r="G24">
        <v>48.6</v>
      </c>
      <c r="H24">
        <v>36528</v>
      </c>
      <c r="I24">
        <v>1393</v>
      </c>
    </row>
    <row r="25" spans="1:9" x14ac:dyDescent="0.3">
      <c r="A25" t="s">
        <v>197</v>
      </c>
      <c r="B25">
        <v>28</v>
      </c>
      <c r="C25" s="21">
        <v>3.96</v>
      </c>
      <c r="D25">
        <v>7961.3653038484799</v>
      </c>
      <c r="E25">
        <v>0.72799999999999998</v>
      </c>
      <c r="F25">
        <v>258172</v>
      </c>
      <c r="G25">
        <v>78.099999999999994</v>
      </c>
      <c r="H25">
        <v>8265</v>
      </c>
      <c r="I25">
        <v>44</v>
      </c>
    </row>
    <row r="26" spans="1:9" x14ac:dyDescent="0.3">
      <c r="A26" t="s">
        <v>21</v>
      </c>
      <c r="B26">
        <v>0</v>
      </c>
      <c r="C26" s="21">
        <v>25</v>
      </c>
      <c r="D26">
        <v>8755.2712081207992</v>
      </c>
      <c r="E26">
        <v>0.76100000000000001</v>
      </c>
      <c r="F26">
        <v>134016</v>
      </c>
      <c r="G26">
        <v>68.600000000000009</v>
      </c>
      <c r="H26">
        <v>41025</v>
      </c>
      <c r="I26">
        <v>1009</v>
      </c>
    </row>
    <row r="27" spans="1:9" hidden="1" x14ac:dyDescent="0.3">
      <c r="A27" t="s">
        <v>113</v>
      </c>
      <c r="B27">
        <v>0</v>
      </c>
      <c r="C27" s="21">
        <v>73.08</v>
      </c>
      <c r="D27">
        <v>31086.329196002898</v>
      </c>
      <c r="E27">
        <v>0.84499999999999997</v>
      </c>
      <c r="F27">
        <v>202155</v>
      </c>
      <c r="G27">
        <v>0</v>
      </c>
      <c r="H27">
        <v>398</v>
      </c>
      <c r="I27">
        <v>7</v>
      </c>
    </row>
    <row r="28" spans="1:9" x14ac:dyDescent="0.3">
      <c r="A28" t="s">
        <v>77</v>
      </c>
      <c r="B28">
        <v>159</v>
      </c>
      <c r="C28" s="21">
        <v>62.62</v>
      </c>
      <c r="D28">
        <v>9703.4878142733305</v>
      </c>
      <c r="E28">
        <v>0.81599999999999995</v>
      </c>
      <c r="F28">
        <v>189488</v>
      </c>
      <c r="G28">
        <v>70.3</v>
      </c>
      <c r="H28">
        <v>30992</v>
      </c>
      <c r="I28">
        <v>1272</v>
      </c>
    </row>
    <row r="29" spans="1:9" x14ac:dyDescent="0.3">
      <c r="A29" t="s">
        <v>88</v>
      </c>
      <c r="B29">
        <v>0</v>
      </c>
      <c r="C29" s="21">
        <v>74.77</v>
      </c>
      <c r="D29">
        <v>786.89561358955405</v>
      </c>
      <c r="E29">
        <v>0.434</v>
      </c>
      <c r="F29" t="s">
        <v>687</v>
      </c>
      <c r="G29">
        <v>40.4</v>
      </c>
      <c r="H29">
        <v>465</v>
      </c>
      <c r="I29">
        <v>5</v>
      </c>
    </row>
    <row r="30" spans="1:9" x14ac:dyDescent="0.3">
      <c r="A30" t="s">
        <v>204</v>
      </c>
      <c r="B30">
        <v>0</v>
      </c>
      <c r="C30" s="21">
        <v>403.21</v>
      </c>
      <c r="D30">
        <v>260.38156341093099</v>
      </c>
      <c r="E30">
        <v>0.42299999999999999</v>
      </c>
      <c r="F30">
        <v>7448</v>
      </c>
      <c r="G30">
        <v>21.5</v>
      </c>
      <c r="H30">
        <v>114</v>
      </c>
      <c r="I30">
        <v>0.2</v>
      </c>
    </row>
    <row r="31" spans="1:9" x14ac:dyDescent="0.3">
      <c r="A31" t="s">
        <v>186</v>
      </c>
      <c r="B31">
        <v>0</v>
      </c>
      <c r="C31" s="21">
        <v>136.49</v>
      </c>
      <c r="D31">
        <v>3603.7825764847398</v>
      </c>
      <c r="E31">
        <v>0.66500000000000004</v>
      </c>
      <c r="F31">
        <v>199135</v>
      </c>
      <c r="G31">
        <v>77.8</v>
      </c>
      <c r="H31">
        <v>23922</v>
      </c>
      <c r="I31">
        <v>218</v>
      </c>
    </row>
    <row r="32" spans="1:9" x14ac:dyDescent="0.3">
      <c r="A32" t="s">
        <v>120</v>
      </c>
      <c r="B32">
        <v>0</v>
      </c>
      <c r="C32" s="21">
        <v>89.98</v>
      </c>
      <c r="D32">
        <v>1643.6414513116299</v>
      </c>
      <c r="E32">
        <v>0.58099999999999996</v>
      </c>
      <c r="F32">
        <v>22558</v>
      </c>
      <c r="G32">
        <v>35.299999999999997</v>
      </c>
      <c r="H32">
        <v>27</v>
      </c>
      <c r="I32">
        <v>0</v>
      </c>
    </row>
    <row r="33" spans="1:9" x14ac:dyDescent="0.3">
      <c r="A33" t="s">
        <v>94</v>
      </c>
      <c r="B33">
        <v>0</v>
      </c>
      <c r="C33" s="21">
        <v>52.24</v>
      </c>
      <c r="D33">
        <v>1501.8082911532899</v>
      </c>
      <c r="E33">
        <v>0.56299999999999994</v>
      </c>
      <c r="F33">
        <v>5537</v>
      </c>
      <c r="G33">
        <v>28.5</v>
      </c>
      <c r="H33">
        <v>1041</v>
      </c>
      <c r="I33">
        <v>17</v>
      </c>
    </row>
    <row r="34" spans="1:9" x14ac:dyDescent="0.3">
      <c r="A34" t="s">
        <v>19</v>
      </c>
      <c r="B34">
        <v>0</v>
      </c>
      <c r="C34" s="21">
        <v>4</v>
      </c>
      <c r="D34">
        <v>46550.335507365002</v>
      </c>
      <c r="E34">
        <v>0.92200000000000004</v>
      </c>
      <c r="F34">
        <v>448128</v>
      </c>
      <c r="G34">
        <v>92.2</v>
      </c>
      <c r="H34">
        <v>19442</v>
      </c>
      <c r="I34">
        <v>496</v>
      </c>
    </row>
    <row r="35" spans="1:9" x14ac:dyDescent="0.3">
      <c r="A35" t="s">
        <v>202</v>
      </c>
      <c r="B35">
        <v>0</v>
      </c>
      <c r="C35" s="21">
        <v>7.61</v>
      </c>
      <c r="D35">
        <v>467.90724640765899</v>
      </c>
      <c r="E35">
        <v>0.38100000000000001</v>
      </c>
      <c r="F35">
        <v>7284</v>
      </c>
      <c r="G35">
        <v>13.200000000000001</v>
      </c>
      <c r="H35">
        <v>1020</v>
      </c>
      <c r="I35">
        <v>13</v>
      </c>
    </row>
    <row r="36" spans="1:9" x14ac:dyDescent="0.3">
      <c r="A36" t="s">
        <v>185</v>
      </c>
      <c r="B36">
        <v>0</v>
      </c>
      <c r="C36" s="21">
        <v>11.96</v>
      </c>
      <c r="D36">
        <v>706.82583284397197</v>
      </c>
      <c r="E36">
        <v>0.40100000000000002</v>
      </c>
      <c r="F36" t="s">
        <v>687</v>
      </c>
      <c r="G36">
        <v>16.100000000000001</v>
      </c>
      <c r="H36">
        <v>186</v>
      </c>
      <c r="I36">
        <v>7</v>
      </c>
    </row>
    <row r="37" spans="1:9" x14ac:dyDescent="0.3">
      <c r="A37" t="s">
        <v>29</v>
      </c>
      <c r="B37">
        <v>0</v>
      </c>
      <c r="C37" s="21">
        <v>22.98</v>
      </c>
      <c r="D37">
        <v>14896.4538665783</v>
      </c>
      <c r="E37">
        <v>0.84699999999999998</v>
      </c>
      <c r="F37">
        <v>391912</v>
      </c>
      <c r="G37">
        <v>80.8</v>
      </c>
      <c r="H37">
        <v>35926</v>
      </c>
      <c r="I37">
        <v>926</v>
      </c>
    </row>
    <row r="38" spans="1:9" x14ac:dyDescent="0.3">
      <c r="A38" t="s">
        <v>8</v>
      </c>
      <c r="B38">
        <v>0</v>
      </c>
      <c r="C38" s="21">
        <v>146</v>
      </c>
      <c r="D38">
        <v>10003.555002564301</v>
      </c>
      <c r="E38">
        <v>0.75800000000000001</v>
      </c>
      <c r="F38">
        <v>111163</v>
      </c>
      <c r="G38">
        <v>22.599999999999998</v>
      </c>
      <c r="H38">
        <v>62</v>
      </c>
      <c r="I38">
        <v>3</v>
      </c>
    </row>
    <row r="39" spans="1:9" x14ac:dyDescent="0.3">
      <c r="A39" t="s">
        <v>52</v>
      </c>
      <c r="B39">
        <v>97</v>
      </c>
      <c r="C39" s="21">
        <v>41</v>
      </c>
      <c r="D39">
        <v>6432.3875833954498</v>
      </c>
      <c r="E39">
        <v>0.76100000000000001</v>
      </c>
      <c r="F39">
        <v>185704</v>
      </c>
      <c r="G39">
        <v>71.3</v>
      </c>
      <c r="H39">
        <v>38827</v>
      </c>
      <c r="I39">
        <v>988</v>
      </c>
    </row>
    <row r="40" spans="1:9" x14ac:dyDescent="0.3">
      <c r="A40" t="s">
        <v>149</v>
      </c>
      <c r="B40">
        <v>20</v>
      </c>
      <c r="C40" s="21">
        <v>15.79</v>
      </c>
      <c r="D40">
        <v>2304.1265077365401</v>
      </c>
      <c r="E40">
        <v>0.60799999999999998</v>
      </c>
      <c r="F40">
        <v>13073</v>
      </c>
      <c r="G40">
        <v>31.099999999999998</v>
      </c>
      <c r="H40">
        <v>1393</v>
      </c>
      <c r="I40">
        <v>21</v>
      </c>
    </row>
    <row r="41" spans="1:9" x14ac:dyDescent="0.3">
      <c r="A41" t="s">
        <v>81</v>
      </c>
      <c r="B41">
        <v>304</v>
      </c>
      <c r="C41" s="21">
        <v>98.98</v>
      </c>
      <c r="D41">
        <v>12238.3750542872</v>
      </c>
      <c r="E41">
        <v>0.79400000000000004</v>
      </c>
      <c r="F41">
        <v>110766</v>
      </c>
      <c r="G41">
        <v>81.300000000000011</v>
      </c>
      <c r="H41">
        <v>36973</v>
      </c>
      <c r="I41">
        <v>492</v>
      </c>
    </row>
    <row r="42" spans="1:9" x14ac:dyDescent="0.3">
      <c r="A42" t="s">
        <v>55</v>
      </c>
      <c r="B42">
        <v>49</v>
      </c>
      <c r="C42" s="21">
        <v>72.3</v>
      </c>
      <c r="D42">
        <v>14627.294713512199</v>
      </c>
      <c r="E42">
        <v>0.83699999999999997</v>
      </c>
      <c r="F42">
        <v>279842</v>
      </c>
      <c r="G42">
        <v>65.7</v>
      </c>
      <c r="H42">
        <v>55725</v>
      </c>
      <c r="I42">
        <v>1166</v>
      </c>
    </row>
    <row r="43" spans="1:9" x14ac:dyDescent="0.3">
      <c r="A43" t="s">
        <v>96</v>
      </c>
      <c r="B43">
        <v>0</v>
      </c>
      <c r="C43" s="21">
        <v>101.87</v>
      </c>
      <c r="D43">
        <v>9295.9016358872195</v>
      </c>
      <c r="E43">
        <v>0.77800000000000002</v>
      </c>
      <c r="F43">
        <v>153513</v>
      </c>
      <c r="G43">
        <v>28.4</v>
      </c>
      <c r="H43">
        <v>1772</v>
      </c>
      <c r="I43">
        <v>17</v>
      </c>
    </row>
    <row r="44" spans="1:9" x14ac:dyDescent="0.3">
      <c r="A44" t="s">
        <v>86</v>
      </c>
      <c r="B44">
        <v>41</v>
      </c>
      <c r="C44" s="21">
        <v>148.56</v>
      </c>
      <c r="D44">
        <v>28284.907631400602</v>
      </c>
      <c r="E44">
        <v>0.873</v>
      </c>
      <c r="F44">
        <v>780186</v>
      </c>
      <c r="G44">
        <v>75.900000000000006</v>
      </c>
      <c r="H44">
        <v>24547</v>
      </c>
      <c r="I44">
        <v>148</v>
      </c>
    </row>
    <row r="45" spans="1:9" x14ac:dyDescent="0.3">
      <c r="A45" t="s">
        <v>26</v>
      </c>
      <c r="B45">
        <v>39</v>
      </c>
      <c r="C45" s="21">
        <v>135.43</v>
      </c>
      <c r="D45">
        <v>23451.7357205427</v>
      </c>
      <c r="E45">
        <v>0.89100000000000001</v>
      </c>
      <c r="F45">
        <v>532701</v>
      </c>
      <c r="G45">
        <v>76.900000000000006</v>
      </c>
      <c r="H45">
        <v>86280</v>
      </c>
      <c r="I45">
        <v>1419</v>
      </c>
    </row>
    <row r="46" spans="1:9" x14ac:dyDescent="0.3">
      <c r="A46" t="s">
        <v>28</v>
      </c>
      <c r="B46">
        <v>56</v>
      </c>
      <c r="C46" s="21">
        <v>134.91</v>
      </c>
      <c r="D46">
        <v>60656.938516814</v>
      </c>
      <c r="E46">
        <v>0.93</v>
      </c>
      <c r="F46">
        <v>2142046</v>
      </c>
      <c r="G46">
        <v>92.2</v>
      </c>
      <c r="H46">
        <v>33261</v>
      </c>
      <c r="I46">
        <v>334</v>
      </c>
    </row>
    <row r="47" spans="1:9" x14ac:dyDescent="0.3">
      <c r="A47" t="s">
        <v>144</v>
      </c>
      <c r="B47">
        <v>0</v>
      </c>
      <c r="C47" s="21">
        <v>46.89</v>
      </c>
      <c r="D47">
        <v>3252.3204085454399</v>
      </c>
      <c r="E47">
        <v>0.495</v>
      </c>
      <c r="F47">
        <v>106071</v>
      </c>
      <c r="G47">
        <v>27.7</v>
      </c>
      <c r="H47">
        <v>5941</v>
      </c>
      <c r="I47">
        <v>61</v>
      </c>
    </row>
    <row r="48" spans="1:9" hidden="1" x14ac:dyDescent="0.3">
      <c r="A48" t="s">
        <v>167</v>
      </c>
      <c r="B48">
        <v>0</v>
      </c>
      <c r="C48" s="21">
        <v>97.17</v>
      </c>
      <c r="D48">
        <v>8110.5169340463399</v>
      </c>
      <c r="E48">
        <v>0.74199999999999999</v>
      </c>
      <c r="F48">
        <v>119855</v>
      </c>
      <c r="G48">
        <v>0</v>
      </c>
      <c r="H48">
        <v>1568</v>
      </c>
      <c r="I48">
        <v>0</v>
      </c>
    </row>
    <row r="49" spans="1:9" x14ac:dyDescent="0.3">
      <c r="A49" t="s">
        <v>48</v>
      </c>
      <c r="B49">
        <v>0</v>
      </c>
      <c r="C49" s="21">
        <v>216.36</v>
      </c>
      <c r="D49">
        <v>8282.1230868923194</v>
      </c>
      <c r="E49">
        <v>0.745</v>
      </c>
      <c r="F49">
        <v>90664</v>
      </c>
      <c r="G49">
        <v>65.400000000000006</v>
      </c>
      <c r="H49">
        <v>18439</v>
      </c>
      <c r="I49">
        <v>229</v>
      </c>
    </row>
    <row r="50" spans="1:9" x14ac:dyDescent="0.3">
      <c r="A50" t="s">
        <v>119</v>
      </c>
      <c r="B50">
        <v>0</v>
      </c>
      <c r="C50" s="21">
        <v>37.01</v>
      </c>
      <c r="D50">
        <v>545.21620531037502</v>
      </c>
      <c r="E50">
        <v>0.45900000000000002</v>
      </c>
      <c r="F50" t="s">
        <v>687</v>
      </c>
      <c r="G50">
        <v>11.299999999999999</v>
      </c>
      <c r="H50">
        <v>237</v>
      </c>
      <c r="I50">
        <v>7</v>
      </c>
    </row>
    <row r="51" spans="1:9" x14ac:dyDescent="0.3">
      <c r="A51" t="s">
        <v>32</v>
      </c>
      <c r="B51">
        <v>15</v>
      </c>
      <c r="C51" s="21">
        <v>64</v>
      </c>
      <c r="D51">
        <v>6183.8238248217303</v>
      </c>
      <c r="E51">
        <v>0.75800000000000001</v>
      </c>
      <c r="F51">
        <v>46956</v>
      </c>
      <c r="G51">
        <v>63.3</v>
      </c>
      <c r="H51">
        <v>13329</v>
      </c>
      <c r="I51">
        <v>818</v>
      </c>
    </row>
    <row r="52" spans="1:9" x14ac:dyDescent="0.3">
      <c r="A52" t="s">
        <v>61</v>
      </c>
      <c r="B52">
        <v>0</v>
      </c>
      <c r="C52" s="21">
        <v>101</v>
      </c>
      <c r="D52">
        <v>3161.3246843337502</v>
      </c>
      <c r="E52">
        <v>0.7</v>
      </c>
      <c r="F52">
        <v>9670</v>
      </c>
      <c r="G52">
        <v>30.6</v>
      </c>
      <c r="H52">
        <v>1552</v>
      </c>
      <c r="I52">
        <v>86</v>
      </c>
    </row>
    <row r="53" spans="1:9" x14ac:dyDescent="0.3">
      <c r="A53" t="s">
        <v>143</v>
      </c>
      <c r="B53">
        <v>21</v>
      </c>
      <c r="C53" s="21">
        <v>318.67</v>
      </c>
      <c r="D53">
        <v>4187.2500311068898</v>
      </c>
      <c r="E53">
        <v>0.66700000000000004</v>
      </c>
      <c r="F53">
        <v>103780</v>
      </c>
      <c r="G53">
        <v>61.5</v>
      </c>
      <c r="H53">
        <v>8098</v>
      </c>
      <c r="I53">
        <v>237</v>
      </c>
    </row>
    <row r="54" spans="1:9" x14ac:dyDescent="0.3">
      <c r="A54" t="s">
        <v>161</v>
      </c>
      <c r="B54">
        <v>0</v>
      </c>
      <c r="C54" s="21">
        <v>48.42</v>
      </c>
      <c r="D54">
        <v>8130.4071776241199</v>
      </c>
      <c r="E54">
        <v>0.58799999999999997</v>
      </c>
      <c r="F54">
        <v>58940</v>
      </c>
      <c r="G54">
        <v>19.2</v>
      </c>
      <c r="H54">
        <v>3781</v>
      </c>
      <c r="I54">
        <v>60</v>
      </c>
    </row>
    <row r="55" spans="1:9" x14ac:dyDescent="0.3">
      <c r="A55" t="s">
        <v>162</v>
      </c>
      <c r="B55">
        <v>21</v>
      </c>
      <c r="C55" s="21">
        <v>28.88</v>
      </c>
      <c r="D55">
        <v>566.71167938987105</v>
      </c>
      <c r="E55">
        <v>0.434</v>
      </c>
      <c r="F55">
        <v>6630</v>
      </c>
      <c r="G55">
        <v>23.700000000000003</v>
      </c>
      <c r="H55">
        <v>543</v>
      </c>
      <c r="I55">
        <v>2</v>
      </c>
    </row>
    <row r="56" spans="1:9" x14ac:dyDescent="0.3">
      <c r="A56" t="s">
        <v>62</v>
      </c>
      <c r="B56">
        <v>0</v>
      </c>
      <c r="C56" s="21">
        <v>29.22</v>
      </c>
      <c r="D56">
        <v>23740.163796304201</v>
      </c>
      <c r="E56">
        <v>0.88200000000000001</v>
      </c>
      <c r="F56">
        <v>551274</v>
      </c>
      <c r="G56">
        <v>79</v>
      </c>
      <c r="H56">
        <v>29914</v>
      </c>
      <c r="I56">
        <v>270</v>
      </c>
    </row>
    <row r="57" spans="1:9" x14ac:dyDescent="0.3">
      <c r="A57" t="s">
        <v>179</v>
      </c>
      <c r="B57">
        <v>0</v>
      </c>
      <c r="C57" s="21">
        <v>66.760000000000005</v>
      </c>
      <c r="D57">
        <v>4001.5782851201898</v>
      </c>
      <c r="E57">
        <v>0.61099999999999999</v>
      </c>
      <c r="F57">
        <v>105320</v>
      </c>
      <c r="G57">
        <v>31.400000000000002</v>
      </c>
      <c r="H57">
        <v>12185</v>
      </c>
      <c r="I57">
        <v>392</v>
      </c>
    </row>
    <row r="58" spans="1:9" x14ac:dyDescent="0.3">
      <c r="A58" t="s">
        <v>148</v>
      </c>
      <c r="B58">
        <v>0</v>
      </c>
      <c r="C58" s="21">
        <v>101.1</v>
      </c>
      <c r="D58">
        <v>827.54433260203598</v>
      </c>
      <c r="E58">
        <v>0.47</v>
      </c>
      <c r="F58">
        <v>16376</v>
      </c>
      <c r="G58">
        <v>34.4</v>
      </c>
      <c r="H58">
        <v>1140</v>
      </c>
      <c r="I58">
        <v>18</v>
      </c>
    </row>
    <row r="59" spans="1:9" x14ac:dyDescent="0.3">
      <c r="A59" t="s">
        <v>194</v>
      </c>
      <c r="B59">
        <v>0</v>
      </c>
      <c r="C59" s="21">
        <v>48.27</v>
      </c>
      <c r="D59">
        <v>6185.1003384203304</v>
      </c>
      <c r="E59">
        <v>0.72399999999999998</v>
      </c>
      <c r="F59">
        <v>27269</v>
      </c>
      <c r="G59">
        <v>58.5</v>
      </c>
      <c r="H59">
        <v>61</v>
      </c>
      <c r="I59">
        <v>2</v>
      </c>
    </row>
    <row r="60" spans="1:9" x14ac:dyDescent="0.3">
      <c r="A60" t="s">
        <v>43</v>
      </c>
      <c r="B60">
        <v>0</v>
      </c>
      <c r="C60" s="21">
        <v>16.329999999999998</v>
      </c>
      <c r="D60">
        <v>48678.365212476201</v>
      </c>
      <c r="E60">
        <v>0.92500000000000004</v>
      </c>
      <c r="F60">
        <v>486826</v>
      </c>
      <c r="G60">
        <v>92.5</v>
      </c>
      <c r="H60">
        <v>7558</v>
      </c>
      <c r="I60">
        <v>116</v>
      </c>
    </row>
    <row r="61" spans="1:9" x14ac:dyDescent="0.3">
      <c r="A61" t="s">
        <v>10</v>
      </c>
      <c r="B61">
        <v>100</v>
      </c>
      <c r="C61" s="21">
        <v>123.38</v>
      </c>
      <c r="D61">
        <v>40318.752735601804</v>
      </c>
      <c r="E61">
        <v>0.89100000000000001</v>
      </c>
      <c r="F61">
        <v>630804</v>
      </c>
      <c r="G61">
        <v>81.199999999999989</v>
      </c>
      <c r="H61">
        <v>46076</v>
      </c>
      <c r="I61">
        <v>1112</v>
      </c>
    </row>
    <row r="62" spans="1:9" x14ac:dyDescent="0.3">
      <c r="A62" t="s">
        <v>156</v>
      </c>
      <c r="B62">
        <v>0</v>
      </c>
      <c r="C62" s="21">
        <v>7.72</v>
      </c>
      <c r="D62">
        <v>7773.1989199763802</v>
      </c>
      <c r="E62">
        <v>0.70199999999999996</v>
      </c>
      <c r="F62">
        <v>187190</v>
      </c>
      <c r="G62">
        <v>36.1</v>
      </c>
      <c r="H62">
        <v>4558</v>
      </c>
      <c r="I62">
        <v>30</v>
      </c>
    </row>
    <row r="63" spans="1:9" x14ac:dyDescent="0.3">
      <c r="A63" t="s">
        <v>198</v>
      </c>
      <c r="B63">
        <v>0</v>
      </c>
      <c r="C63" s="21">
        <v>208.43</v>
      </c>
      <c r="D63">
        <v>776.44449674262103</v>
      </c>
      <c r="E63">
        <v>0.46600000000000003</v>
      </c>
      <c r="F63">
        <v>13431</v>
      </c>
      <c r="G63">
        <v>43.3</v>
      </c>
      <c r="H63">
        <v>1613</v>
      </c>
      <c r="I63">
        <v>52</v>
      </c>
    </row>
    <row r="64" spans="1:9" x14ac:dyDescent="0.3">
      <c r="A64" t="s">
        <v>116</v>
      </c>
      <c r="B64">
        <v>21</v>
      </c>
      <c r="C64" s="21">
        <v>53.51</v>
      </c>
      <c r="D64">
        <v>4439.3239783445297</v>
      </c>
      <c r="E64">
        <v>0.78600000000000003</v>
      </c>
      <c r="F64">
        <v>519605</v>
      </c>
      <c r="G64">
        <v>54.2</v>
      </c>
      <c r="H64">
        <v>63233</v>
      </c>
      <c r="I64">
        <v>758</v>
      </c>
    </row>
    <row r="65" spans="1:9" x14ac:dyDescent="0.3">
      <c r="A65" t="s">
        <v>9</v>
      </c>
      <c r="B65">
        <v>118</v>
      </c>
      <c r="C65" s="21">
        <v>232.8</v>
      </c>
      <c r="D65">
        <v>46231.563365768103</v>
      </c>
      <c r="E65">
        <v>0.93899999999999995</v>
      </c>
      <c r="F65">
        <v>446180</v>
      </c>
      <c r="G65">
        <v>86.8</v>
      </c>
      <c r="H65">
        <v>25320</v>
      </c>
      <c r="I65">
        <v>620</v>
      </c>
    </row>
    <row r="66" spans="1:9" x14ac:dyDescent="0.3">
      <c r="A66" t="s">
        <v>98</v>
      </c>
      <c r="B66">
        <v>0</v>
      </c>
      <c r="C66" s="21">
        <v>126.95</v>
      </c>
      <c r="D66">
        <v>2202.6292074756502</v>
      </c>
      <c r="E66">
        <v>0.59599999999999997</v>
      </c>
      <c r="F66">
        <v>23106</v>
      </c>
      <c r="G66">
        <v>66.3</v>
      </c>
      <c r="H66">
        <v>1892</v>
      </c>
      <c r="I66">
        <v>11</v>
      </c>
    </row>
    <row r="67" spans="1:9" x14ac:dyDescent="0.3">
      <c r="A67" t="s">
        <v>44</v>
      </c>
      <c r="B67">
        <v>114</v>
      </c>
      <c r="C67" s="21">
        <v>81.27</v>
      </c>
      <c r="D67">
        <v>19604.4891246964</v>
      </c>
      <c r="E67">
        <v>0.872</v>
      </c>
      <c r="F67">
        <v>378153</v>
      </c>
      <c r="G67">
        <v>74.3</v>
      </c>
      <c r="H67">
        <v>14531</v>
      </c>
      <c r="I67">
        <v>539</v>
      </c>
    </row>
    <row r="68" spans="1:9" hidden="1" x14ac:dyDescent="0.3">
      <c r="A68" t="s">
        <v>177</v>
      </c>
      <c r="B68">
        <v>0</v>
      </c>
      <c r="C68" s="21">
        <v>316.35000000000002</v>
      </c>
      <c r="D68">
        <v>10817.7327260744</v>
      </c>
      <c r="E68">
        <v>0.76300000000000001</v>
      </c>
      <c r="F68">
        <v>162335</v>
      </c>
      <c r="G68">
        <v>0</v>
      </c>
      <c r="H68">
        <v>1232</v>
      </c>
      <c r="I68">
        <v>9</v>
      </c>
    </row>
    <row r="69" spans="1:9" x14ac:dyDescent="0.3">
      <c r="A69" t="s">
        <v>139</v>
      </c>
      <c r="B69">
        <v>0</v>
      </c>
      <c r="C69" s="21">
        <v>162.36000000000001</v>
      </c>
      <c r="D69">
        <v>4363.1387934982104</v>
      </c>
      <c r="E69">
        <v>0.65100000000000002</v>
      </c>
      <c r="F69">
        <v>40219</v>
      </c>
      <c r="G69">
        <v>52.599999999999994</v>
      </c>
      <c r="H69">
        <v>8451</v>
      </c>
      <c r="I69">
        <v>299</v>
      </c>
    </row>
    <row r="70" spans="1:9" x14ac:dyDescent="0.3">
      <c r="A70" t="s">
        <v>147</v>
      </c>
      <c r="B70">
        <v>0</v>
      </c>
      <c r="C70" s="21">
        <v>49.7</v>
      </c>
      <c r="D70">
        <v>967.36068416954697</v>
      </c>
      <c r="E70">
        <v>0.46600000000000003</v>
      </c>
      <c r="F70">
        <v>8784</v>
      </c>
      <c r="G70">
        <v>31.400000000000002</v>
      </c>
      <c r="H70">
        <v>1070</v>
      </c>
      <c r="I70">
        <v>6</v>
      </c>
    </row>
    <row r="71" spans="1:9" x14ac:dyDescent="0.3">
      <c r="A71" t="s">
        <v>178</v>
      </c>
      <c r="B71">
        <v>0</v>
      </c>
      <c r="C71" s="21">
        <v>44.42</v>
      </c>
      <c r="D71">
        <v>688.35161528889898</v>
      </c>
      <c r="E71">
        <v>0.46100000000000002</v>
      </c>
      <c r="F71">
        <v>19850</v>
      </c>
      <c r="G71">
        <v>26.299999999999997</v>
      </c>
      <c r="H71">
        <v>1259</v>
      </c>
      <c r="I71">
        <v>23</v>
      </c>
    </row>
    <row r="72" spans="1:9" x14ac:dyDescent="0.3">
      <c r="A72" t="s">
        <v>154</v>
      </c>
      <c r="B72">
        <v>0</v>
      </c>
      <c r="C72" s="21">
        <v>3.64</v>
      </c>
      <c r="D72">
        <v>6609.5872736507699</v>
      </c>
      <c r="E72">
        <v>0.67</v>
      </c>
      <c r="F72">
        <v>58154</v>
      </c>
      <c r="G72">
        <v>61.5</v>
      </c>
      <c r="H72">
        <v>9057</v>
      </c>
      <c r="I72">
        <v>216</v>
      </c>
    </row>
    <row r="73" spans="1:9" x14ac:dyDescent="0.3">
      <c r="A73" t="s">
        <v>159</v>
      </c>
      <c r="B73">
        <v>0</v>
      </c>
      <c r="C73" s="21">
        <v>421.32</v>
      </c>
      <c r="D73">
        <v>714.83024698084898</v>
      </c>
      <c r="E73">
        <v>0.503</v>
      </c>
      <c r="F73">
        <v>3998</v>
      </c>
      <c r="G73">
        <v>45.7</v>
      </c>
      <c r="H73">
        <v>961</v>
      </c>
      <c r="I73">
        <v>21</v>
      </c>
    </row>
    <row r="74" spans="1:9" x14ac:dyDescent="0.3">
      <c r="A74" t="s">
        <v>105</v>
      </c>
      <c r="B74">
        <v>58</v>
      </c>
      <c r="C74" s="21">
        <v>81.41</v>
      </c>
      <c r="D74">
        <v>2574.9081022042101</v>
      </c>
      <c r="E74">
        <v>0.623</v>
      </c>
      <c r="F74">
        <v>34804</v>
      </c>
      <c r="G74">
        <v>54.2</v>
      </c>
      <c r="H74">
        <v>13815</v>
      </c>
      <c r="I74">
        <v>342</v>
      </c>
    </row>
    <row r="75" spans="1:9" x14ac:dyDescent="0.3">
      <c r="A75" t="s">
        <v>63</v>
      </c>
      <c r="B75">
        <v>0</v>
      </c>
      <c r="C75" s="21">
        <v>6781.83</v>
      </c>
      <c r="D75">
        <v>49180.094301945297</v>
      </c>
      <c r="E75">
        <v>0.93899999999999995</v>
      </c>
      <c r="F75">
        <v>819094</v>
      </c>
      <c r="G75">
        <v>60.199999999999996</v>
      </c>
      <c r="H75">
        <v>1318</v>
      </c>
      <c r="I75">
        <v>22</v>
      </c>
    </row>
    <row r="76" spans="1:9" x14ac:dyDescent="0.3">
      <c r="A76" t="s">
        <v>71</v>
      </c>
      <c r="B76">
        <v>13</v>
      </c>
      <c r="C76" s="21">
        <v>104.96</v>
      </c>
      <c r="D76">
        <v>16879.138985190399</v>
      </c>
      <c r="E76">
        <v>0.84499999999999997</v>
      </c>
      <c r="F76">
        <v>312900</v>
      </c>
      <c r="G76">
        <v>66.3</v>
      </c>
      <c r="H76">
        <v>37005</v>
      </c>
      <c r="I76">
        <v>1224</v>
      </c>
    </row>
    <row r="77" spans="1:9" x14ac:dyDescent="0.3">
      <c r="A77" t="s">
        <v>49</v>
      </c>
      <c r="B77">
        <v>0</v>
      </c>
      <c r="C77" s="21">
        <v>3.56</v>
      </c>
      <c r="D77">
        <v>71344.613668847305</v>
      </c>
      <c r="E77">
        <v>0.93799999999999994</v>
      </c>
      <c r="F77">
        <v>1359384</v>
      </c>
      <c r="G77">
        <v>95.8</v>
      </c>
      <c r="H77">
        <v>17463</v>
      </c>
      <c r="I77">
        <v>85</v>
      </c>
    </row>
    <row r="78" spans="1:9" x14ac:dyDescent="0.3">
      <c r="A78" t="s">
        <v>39</v>
      </c>
      <c r="B78">
        <v>74</v>
      </c>
      <c r="C78" s="21">
        <v>41148</v>
      </c>
      <c r="D78">
        <v>2116.1773859896798</v>
      </c>
      <c r="E78">
        <v>0.64700000000000002</v>
      </c>
      <c r="F78">
        <v>137033</v>
      </c>
      <c r="G78">
        <v>69</v>
      </c>
      <c r="H78">
        <v>7668</v>
      </c>
      <c r="I78">
        <v>110</v>
      </c>
    </row>
    <row r="79" spans="1:9" x14ac:dyDescent="0.3">
      <c r="A79" t="s">
        <v>42</v>
      </c>
      <c r="B79">
        <v>0</v>
      </c>
      <c r="C79" s="21">
        <v>140.75</v>
      </c>
      <c r="D79">
        <v>4135.5692743486798</v>
      </c>
      <c r="E79">
        <v>0.70699999999999996</v>
      </c>
      <c r="F79">
        <v>31395</v>
      </c>
      <c r="G79">
        <v>64.800000000000011</v>
      </c>
      <c r="H79">
        <v>3508</v>
      </c>
      <c r="I79">
        <v>100</v>
      </c>
    </row>
    <row r="80" spans="1:9" x14ac:dyDescent="0.3">
      <c r="A80" t="s">
        <v>11</v>
      </c>
      <c r="B80">
        <v>37</v>
      </c>
      <c r="C80" s="21">
        <v>51</v>
      </c>
      <c r="D80">
        <v>7282.0059456427498</v>
      </c>
      <c r="E80">
        <v>0.79700000000000004</v>
      </c>
      <c r="F80">
        <v>102070</v>
      </c>
      <c r="G80">
        <v>23.799999999999997</v>
      </c>
      <c r="H80">
        <v>16087</v>
      </c>
      <c r="I80">
        <v>676</v>
      </c>
    </row>
    <row r="81" spans="1:9" x14ac:dyDescent="0.3">
      <c r="A81" t="s">
        <v>64</v>
      </c>
      <c r="B81">
        <v>20</v>
      </c>
      <c r="C81" s="21">
        <v>89.68</v>
      </c>
      <c r="D81">
        <v>5729.6773580271501</v>
      </c>
      <c r="E81">
        <v>0.68899999999999995</v>
      </c>
      <c r="F81">
        <v>130268</v>
      </c>
      <c r="G81">
        <v>37.400000000000006</v>
      </c>
      <c r="H81">
        <v>15030</v>
      </c>
      <c r="I81">
        <v>319</v>
      </c>
    </row>
    <row r="82" spans="1:9" x14ac:dyDescent="0.3">
      <c r="A82" t="s">
        <v>27</v>
      </c>
      <c r="B82">
        <v>146</v>
      </c>
      <c r="C82" s="21">
        <v>70.03</v>
      </c>
      <c r="D82">
        <v>81636.578554892898</v>
      </c>
      <c r="E82">
        <v>0.94199999999999995</v>
      </c>
      <c r="F82">
        <v>583848</v>
      </c>
      <c r="G82">
        <v>92.4</v>
      </c>
      <c r="H82">
        <v>37088</v>
      </c>
      <c r="I82">
        <v>578</v>
      </c>
    </row>
    <row r="83" spans="1:9" x14ac:dyDescent="0.3">
      <c r="A83" t="s">
        <v>22</v>
      </c>
      <c r="B83">
        <v>44</v>
      </c>
      <c r="C83" s="21">
        <v>422</v>
      </c>
      <c r="D83">
        <v>46376.466510398699</v>
      </c>
      <c r="E83">
        <v>0.90600000000000003</v>
      </c>
      <c r="F83">
        <v>1079110</v>
      </c>
      <c r="G83">
        <v>78.600000000000009</v>
      </c>
      <c r="H83">
        <v>64042</v>
      </c>
      <c r="I83">
        <v>464</v>
      </c>
    </row>
    <row r="84" spans="1:9" x14ac:dyDescent="0.3">
      <c r="A84" t="s">
        <v>6</v>
      </c>
      <c r="B84">
        <v>83</v>
      </c>
      <c r="C84" s="21">
        <v>199.97</v>
      </c>
      <c r="D84">
        <v>33089.573307680199</v>
      </c>
      <c r="E84">
        <v>0.88300000000000001</v>
      </c>
      <c r="F84">
        <v>503735</v>
      </c>
      <c r="G84">
        <v>75.199999999999989</v>
      </c>
      <c r="H84">
        <v>40420</v>
      </c>
      <c r="I84">
        <v>1402</v>
      </c>
    </row>
    <row r="85" spans="1:9" x14ac:dyDescent="0.3">
      <c r="A85" t="s">
        <v>99</v>
      </c>
      <c r="B85">
        <v>0</v>
      </c>
      <c r="C85" s="21">
        <v>79.97</v>
      </c>
      <c r="D85">
        <v>2276.3403291841601</v>
      </c>
      <c r="E85">
        <v>0.51600000000000001</v>
      </c>
      <c r="F85">
        <v>11655</v>
      </c>
      <c r="G85">
        <v>40.5</v>
      </c>
      <c r="H85">
        <v>984</v>
      </c>
      <c r="I85">
        <v>5</v>
      </c>
    </row>
    <row r="86" spans="1:9" x14ac:dyDescent="0.3">
      <c r="A86" t="s">
        <v>136</v>
      </c>
      <c r="B86">
        <v>0</v>
      </c>
      <c r="C86" s="21">
        <v>248.08</v>
      </c>
      <c r="D86">
        <v>5369.4939903126797</v>
      </c>
      <c r="E86">
        <v>0.72599999999999998</v>
      </c>
      <c r="F86">
        <v>52677</v>
      </c>
      <c r="G86">
        <v>69.599999999999994</v>
      </c>
      <c r="H86">
        <v>4938</v>
      </c>
      <c r="I86">
        <v>112</v>
      </c>
    </row>
    <row r="87" spans="1:9" x14ac:dyDescent="0.3">
      <c r="A87" t="s">
        <v>35</v>
      </c>
      <c r="B87">
        <v>0</v>
      </c>
      <c r="C87" s="21">
        <v>333.38</v>
      </c>
      <c r="D87">
        <v>40063.4853523743</v>
      </c>
      <c r="E87">
        <v>0.91500000000000004</v>
      </c>
      <c r="F87">
        <v>49391</v>
      </c>
      <c r="G87">
        <v>79.900000000000006</v>
      </c>
      <c r="H87">
        <v>2780</v>
      </c>
      <c r="I87">
        <v>38</v>
      </c>
    </row>
    <row r="88" spans="1:9" x14ac:dyDescent="0.3">
      <c r="A88" t="s">
        <v>90</v>
      </c>
      <c r="B88">
        <v>48</v>
      </c>
      <c r="C88" s="21">
        <v>122</v>
      </c>
      <c r="D88">
        <v>4405.4805957702201</v>
      </c>
      <c r="E88">
        <v>0.72299999999999998</v>
      </c>
      <c r="F88">
        <v>358516</v>
      </c>
      <c r="G88">
        <v>39.300000000000004</v>
      </c>
      <c r="H88">
        <v>31083</v>
      </c>
      <c r="I88">
        <v>410</v>
      </c>
    </row>
    <row r="89" spans="1:9" x14ac:dyDescent="0.3">
      <c r="A89" t="s">
        <v>80</v>
      </c>
      <c r="B89">
        <v>0</v>
      </c>
      <c r="C89" s="21">
        <v>6.69</v>
      </c>
      <c r="D89">
        <v>9792.6259279935493</v>
      </c>
      <c r="E89">
        <v>0.81699999999999995</v>
      </c>
      <c r="F89">
        <v>314382</v>
      </c>
      <c r="G89">
        <v>29.4</v>
      </c>
      <c r="H89">
        <v>9197</v>
      </c>
      <c r="I89">
        <v>127</v>
      </c>
    </row>
    <row r="90" spans="1:9" x14ac:dyDescent="0.3">
      <c r="A90" t="s">
        <v>124</v>
      </c>
      <c r="B90">
        <v>0</v>
      </c>
      <c r="C90" s="21">
        <v>81.75</v>
      </c>
      <c r="D90">
        <v>1816.5237954751201</v>
      </c>
      <c r="E90">
        <v>0.57899999999999996</v>
      </c>
      <c r="F90">
        <v>21092</v>
      </c>
      <c r="G90">
        <v>51.8</v>
      </c>
      <c r="H90">
        <v>1833</v>
      </c>
      <c r="I90">
        <v>32</v>
      </c>
    </row>
    <row r="91" spans="1:9" x14ac:dyDescent="0.3">
      <c r="A91" t="s">
        <v>87</v>
      </c>
      <c r="B91">
        <v>21</v>
      </c>
      <c r="C91" s="21">
        <v>248.07</v>
      </c>
      <c r="D91">
        <v>31999.271891386001</v>
      </c>
      <c r="E91">
        <v>0.80800000000000005</v>
      </c>
      <c r="F91">
        <v>335940</v>
      </c>
      <c r="G91">
        <v>39.300000000000004</v>
      </c>
      <c r="H91">
        <v>37244</v>
      </c>
      <c r="I91">
        <v>221</v>
      </c>
    </row>
    <row r="92" spans="1:9" x14ac:dyDescent="0.3">
      <c r="A92" t="s">
        <v>118</v>
      </c>
      <c r="B92">
        <v>0</v>
      </c>
      <c r="C92" s="21">
        <v>31.56</v>
      </c>
      <c r="D92">
        <v>1317.7707720430101</v>
      </c>
      <c r="E92">
        <v>0.67400000000000004</v>
      </c>
      <c r="F92">
        <v>97148</v>
      </c>
      <c r="G92">
        <v>48.9</v>
      </c>
      <c r="H92">
        <v>12713</v>
      </c>
      <c r="I92">
        <v>212</v>
      </c>
    </row>
    <row r="93" spans="1:9" x14ac:dyDescent="0.3">
      <c r="A93" t="s">
        <v>171</v>
      </c>
      <c r="B93">
        <v>0</v>
      </c>
      <c r="C93" s="21">
        <v>27.42</v>
      </c>
      <c r="D93">
        <v>2625.38711055149</v>
      </c>
      <c r="E93">
        <v>0.60399999999999998</v>
      </c>
      <c r="F93">
        <v>13541</v>
      </c>
      <c r="G93">
        <v>21.400000000000002</v>
      </c>
      <c r="H93">
        <v>6</v>
      </c>
      <c r="I93">
        <v>0</v>
      </c>
    </row>
    <row r="94" spans="1:9" x14ac:dyDescent="0.3">
      <c r="A94" t="s">
        <v>74</v>
      </c>
      <c r="B94">
        <v>0</v>
      </c>
      <c r="C94" s="21">
        <v>29.59</v>
      </c>
      <c r="D94">
        <v>17885.427444822599</v>
      </c>
      <c r="E94">
        <v>0.85399999999999998</v>
      </c>
      <c r="F94">
        <v>582199</v>
      </c>
      <c r="G94">
        <v>74.900000000000006</v>
      </c>
      <c r="H94">
        <v>31790</v>
      </c>
      <c r="I94">
        <v>574</v>
      </c>
    </row>
    <row r="95" spans="1:9" x14ac:dyDescent="0.3">
      <c r="A95" t="s">
        <v>72</v>
      </c>
      <c r="B95">
        <v>27</v>
      </c>
      <c r="C95" s="21">
        <v>672.06</v>
      </c>
      <c r="D95">
        <v>7784.3168569297504</v>
      </c>
      <c r="E95">
        <v>0.73</v>
      </c>
      <c r="F95">
        <v>362276</v>
      </c>
      <c r="G95">
        <v>43.6</v>
      </c>
      <c r="H95">
        <v>40020</v>
      </c>
      <c r="I95">
        <v>324</v>
      </c>
    </row>
    <row r="96" spans="1:9" x14ac:dyDescent="0.3">
      <c r="A96" t="s">
        <v>189</v>
      </c>
      <c r="B96">
        <v>0</v>
      </c>
      <c r="C96" s="21">
        <v>46.12</v>
      </c>
      <c r="D96">
        <v>522.99916777623002</v>
      </c>
      <c r="E96">
        <v>0.46500000000000002</v>
      </c>
      <c r="F96">
        <v>12136</v>
      </c>
      <c r="G96">
        <v>54.5</v>
      </c>
      <c r="H96">
        <v>373</v>
      </c>
      <c r="I96">
        <v>16</v>
      </c>
    </row>
    <row r="97" spans="1:9" x14ac:dyDescent="0.3">
      <c r="A97" t="s">
        <v>172</v>
      </c>
      <c r="B97">
        <v>305</v>
      </c>
      <c r="C97" s="21">
        <v>3.66</v>
      </c>
      <c r="D97">
        <v>4810.0823851312898</v>
      </c>
      <c r="E97">
        <v>0.70799999999999996</v>
      </c>
      <c r="F97">
        <v>89000</v>
      </c>
      <c r="G97">
        <v>20.2</v>
      </c>
      <c r="H97">
        <v>16255</v>
      </c>
      <c r="I97">
        <v>251</v>
      </c>
    </row>
    <row r="98" spans="1:9" hidden="1" x14ac:dyDescent="0.3">
      <c r="A98" t="s">
        <v>127</v>
      </c>
      <c r="B98">
        <v>0</v>
      </c>
      <c r="C98" s="21">
        <v>239.88</v>
      </c>
      <c r="D98">
        <v>178799.449955691</v>
      </c>
      <c r="E98">
        <v>0.91700000000000004</v>
      </c>
      <c r="F98">
        <v>613538</v>
      </c>
      <c r="G98">
        <v>0</v>
      </c>
      <c r="H98">
        <v>63682</v>
      </c>
      <c r="I98">
        <v>1362</v>
      </c>
    </row>
    <row r="99" spans="1:9" x14ac:dyDescent="0.3">
      <c r="A99" t="s">
        <v>68</v>
      </c>
      <c r="B99">
        <v>115</v>
      </c>
      <c r="C99" s="21">
        <v>42.78</v>
      </c>
      <c r="D99">
        <v>19795.215752154301</v>
      </c>
      <c r="E99">
        <v>0.86899999999999999</v>
      </c>
      <c r="F99">
        <v>685151</v>
      </c>
      <c r="G99">
        <v>75</v>
      </c>
      <c r="H99">
        <v>64742</v>
      </c>
      <c r="I99">
        <v>959</v>
      </c>
    </row>
    <row r="100" spans="1:9" x14ac:dyDescent="0.3">
      <c r="A100" t="s">
        <v>36</v>
      </c>
      <c r="B100">
        <v>0</v>
      </c>
      <c r="C100" s="21">
        <v>237.39</v>
      </c>
      <c r="D100">
        <v>115480.86757021501</v>
      </c>
      <c r="E100">
        <v>0.90900000000000003</v>
      </c>
      <c r="F100">
        <v>2895195</v>
      </c>
      <c r="G100">
        <v>88.100000000000009</v>
      </c>
      <c r="H100">
        <v>78267</v>
      </c>
      <c r="I100">
        <v>890</v>
      </c>
    </row>
    <row r="101" spans="1:9" hidden="1" x14ac:dyDescent="0.3">
      <c r="A101" t="s">
        <v>138</v>
      </c>
      <c r="B101">
        <v>0</v>
      </c>
      <c r="C101" s="21">
        <v>21158.05</v>
      </c>
      <c r="D101">
        <v>84096.705445575906</v>
      </c>
      <c r="E101">
        <v>0.91400000000000003</v>
      </c>
      <c r="F101">
        <v>6645</v>
      </c>
      <c r="G101">
        <v>0</v>
      </c>
      <c r="H101">
        <v>72</v>
      </c>
      <c r="I101">
        <v>0</v>
      </c>
    </row>
    <row r="102" spans="1:9" x14ac:dyDescent="0.3">
      <c r="A102" t="s">
        <v>130</v>
      </c>
      <c r="B102">
        <v>0</v>
      </c>
      <c r="C102" s="21">
        <v>43.75</v>
      </c>
      <c r="D102">
        <v>522.98951092679795</v>
      </c>
      <c r="E102">
        <v>0.52100000000000002</v>
      </c>
      <c r="F102">
        <v>3751</v>
      </c>
      <c r="G102">
        <v>56.4</v>
      </c>
      <c r="H102">
        <v>652</v>
      </c>
      <c r="I102">
        <v>10</v>
      </c>
    </row>
    <row r="103" spans="1:9" x14ac:dyDescent="0.3">
      <c r="A103" t="s">
        <v>216</v>
      </c>
      <c r="B103">
        <v>0</v>
      </c>
      <c r="C103" s="21">
        <v>148.24</v>
      </c>
      <c r="D103">
        <v>434.77249401426502</v>
      </c>
      <c r="E103">
        <v>0.48499999999999999</v>
      </c>
      <c r="F103">
        <v>6268</v>
      </c>
      <c r="G103">
        <v>55</v>
      </c>
      <c r="H103">
        <v>895</v>
      </c>
      <c r="I103">
        <v>23</v>
      </c>
    </row>
    <row r="104" spans="1:9" x14ac:dyDescent="0.3">
      <c r="A104" t="s">
        <v>30</v>
      </c>
      <c r="B104">
        <v>83</v>
      </c>
      <c r="C104" s="21">
        <v>99</v>
      </c>
      <c r="D104">
        <v>11414.2936538307</v>
      </c>
      <c r="E104">
        <v>0.80400000000000005</v>
      </c>
      <c r="F104">
        <v>132148</v>
      </c>
      <c r="G104">
        <v>71.599999999999994</v>
      </c>
      <c r="H104">
        <v>5405</v>
      </c>
      <c r="I104">
        <v>20</v>
      </c>
    </row>
    <row r="105" spans="1:9" hidden="1" x14ac:dyDescent="0.3">
      <c r="A105" t="s">
        <v>155</v>
      </c>
      <c r="B105">
        <v>0</v>
      </c>
      <c r="C105" s="21">
        <v>1257.6300000000001</v>
      </c>
      <c r="D105">
        <v>10626.4844404173</v>
      </c>
      <c r="E105">
        <v>0.71899999999999997</v>
      </c>
      <c r="F105">
        <v>695451</v>
      </c>
      <c r="G105">
        <v>0</v>
      </c>
      <c r="H105">
        <v>27169</v>
      </c>
      <c r="I105">
        <v>92</v>
      </c>
    </row>
    <row r="106" spans="1:9" x14ac:dyDescent="0.3">
      <c r="A106" t="s">
        <v>146</v>
      </c>
      <c r="B106">
        <v>0</v>
      </c>
      <c r="C106" s="21">
        <v>15.3</v>
      </c>
      <c r="D106">
        <v>886.79427127170504</v>
      </c>
      <c r="E106">
        <v>0.42699999999999999</v>
      </c>
      <c r="F106">
        <v>6716</v>
      </c>
      <c r="G106">
        <v>49.2</v>
      </c>
      <c r="H106">
        <v>386</v>
      </c>
      <c r="I106">
        <v>16</v>
      </c>
    </row>
    <row r="107" spans="1:9" x14ac:dyDescent="0.3">
      <c r="A107" t="s">
        <v>101</v>
      </c>
      <c r="B107">
        <v>0</v>
      </c>
      <c r="C107" s="21">
        <v>1633.54</v>
      </c>
      <c r="D107">
        <v>33752.370516335199</v>
      </c>
      <c r="E107">
        <v>0.88500000000000001</v>
      </c>
      <c r="F107">
        <v>1320345</v>
      </c>
      <c r="G107">
        <v>79.5</v>
      </c>
      <c r="H107">
        <v>37139</v>
      </c>
      <c r="I107">
        <v>561</v>
      </c>
    </row>
    <row r="108" spans="1:9" x14ac:dyDescent="0.3">
      <c r="A108" t="s">
        <v>187</v>
      </c>
      <c r="B108">
        <v>0</v>
      </c>
      <c r="C108" s="21">
        <v>3.87</v>
      </c>
      <c r="D108">
        <v>1677.91772830989</v>
      </c>
      <c r="E108">
        <v>0.52700000000000002</v>
      </c>
      <c r="F108">
        <v>29391</v>
      </c>
      <c r="G108">
        <v>39.200000000000003</v>
      </c>
      <c r="H108">
        <v>3460</v>
      </c>
      <c r="I108">
        <v>88</v>
      </c>
    </row>
    <row r="109" spans="1:9" x14ac:dyDescent="0.3">
      <c r="A109" t="s">
        <v>108</v>
      </c>
      <c r="B109">
        <v>0</v>
      </c>
      <c r="C109" s="21">
        <v>620.38</v>
      </c>
      <c r="D109">
        <v>11168.618800149799</v>
      </c>
      <c r="E109">
        <v>0.79600000000000004</v>
      </c>
      <c r="F109">
        <v>227464</v>
      </c>
      <c r="G109">
        <v>82.2</v>
      </c>
      <c r="H109">
        <v>437</v>
      </c>
      <c r="I109">
        <v>8</v>
      </c>
    </row>
    <row r="110" spans="1:9" x14ac:dyDescent="0.3">
      <c r="A110" t="s">
        <v>50</v>
      </c>
      <c r="B110">
        <v>70</v>
      </c>
      <c r="C110" s="21">
        <v>64.349999999999994</v>
      </c>
      <c r="D110">
        <v>9848.6043530112802</v>
      </c>
      <c r="E110">
        <v>0.76700000000000002</v>
      </c>
      <c r="F110">
        <v>33150</v>
      </c>
      <c r="G110">
        <v>60.9</v>
      </c>
      <c r="H110">
        <v>13195</v>
      </c>
      <c r="I110">
        <v>1127</v>
      </c>
    </row>
    <row r="111" spans="1:9" x14ac:dyDescent="0.3">
      <c r="A111" t="s">
        <v>76</v>
      </c>
      <c r="B111">
        <v>0</v>
      </c>
      <c r="C111" s="21">
        <v>79.239999999999995</v>
      </c>
      <c r="D111">
        <v>2956.8832437587298</v>
      </c>
      <c r="E111">
        <v>0.71099999999999997</v>
      </c>
      <c r="F111">
        <v>150650</v>
      </c>
      <c r="G111">
        <v>57.5</v>
      </c>
      <c r="H111">
        <v>38549</v>
      </c>
      <c r="I111">
        <v>827</v>
      </c>
    </row>
    <row r="112" spans="1:9" hidden="1" x14ac:dyDescent="0.3">
      <c r="A112" t="s">
        <v>131</v>
      </c>
      <c r="B112">
        <v>0</v>
      </c>
      <c r="C112" s="21">
        <v>18960.400000000001</v>
      </c>
      <c r="D112">
        <v>190532.46995215199</v>
      </c>
      <c r="E112">
        <v>0</v>
      </c>
      <c r="F112">
        <v>1318671</v>
      </c>
      <c r="G112">
        <v>0</v>
      </c>
      <c r="H112">
        <v>33276</v>
      </c>
      <c r="I112">
        <v>228</v>
      </c>
    </row>
    <row r="113" spans="1:9" x14ac:dyDescent="0.3">
      <c r="A113" t="s">
        <v>163</v>
      </c>
      <c r="B113">
        <v>21</v>
      </c>
      <c r="C113" s="21">
        <v>2.0699999999999998</v>
      </c>
      <c r="D113">
        <v>4295.2350287909803</v>
      </c>
      <c r="E113">
        <v>0.73499999999999999</v>
      </c>
      <c r="F113">
        <v>278941</v>
      </c>
      <c r="G113">
        <v>65</v>
      </c>
      <c r="H113">
        <v>481</v>
      </c>
      <c r="I113">
        <v>0.6</v>
      </c>
    </row>
    <row r="114" spans="1:9" x14ac:dyDescent="0.3">
      <c r="A114" t="s">
        <v>115</v>
      </c>
      <c r="B114">
        <v>0</v>
      </c>
      <c r="C114" s="21">
        <v>45.05</v>
      </c>
      <c r="D114">
        <v>8825.3445144051893</v>
      </c>
      <c r="E114">
        <v>0.81599999999999995</v>
      </c>
      <c r="F114">
        <v>343514</v>
      </c>
      <c r="G114">
        <v>56.5</v>
      </c>
      <c r="H114">
        <v>91516</v>
      </c>
      <c r="I114">
        <v>1218</v>
      </c>
    </row>
    <row r="115" spans="1:9" x14ac:dyDescent="0.3">
      <c r="A115" t="s">
        <v>67</v>
      </c>
      <c r="B115">
        <v>83</v>
      </c>
      <c r="C115" s="21">
        <v>81</v>
      </c>
      <c r="D115">
        <v>3282.0075972423201</v>
      </c>
      <c r="E115">
        <v>0.67600000000000005</v>
      </c>
      <c r="F115">
        <v>141623</v>
      </c>
      <c r="G115">
        <v>51</v>
      </c>
      <c r="H115">
        <v>12511</v>
      </c>
      <c r="I115">
        <v>218</v>
      </c>
    </row>
    <row r="116" spans="1:9" x14ac:dyDescent="0.3">
      <c r="A116" t="s">
        <v>173</v>
      </c>
      <c r="B116">
        <v>0</v>
      </c>
      <c r="C116" s="21">
        <v>35.74</v>
      </c>
      <c r="D116">
        <v>503.74520897530198</v>
      </c>
      <c r="E116">
        <v>0.44600000000000001</v>
      </c>
      <c r="F116">
        <v>10056</v>
      </c>
      <c r="G116">
        <v>36.5</v>
      </c>
      <c r="H116">
        <v>972</v>
      </c>
      <c r="I116">
        <v>9</v>
      </c>
    </row>
    <row r="117" spans="1:9" x14ac:dyDescent="0.3">
      <c r="A117" t="s">
        <v>157</v>
      </c>
      <c r="B117">
        <v>0</v>
      </c>
      <c r="C117" s="21">
        <v>80.319999999999993</v>
      </c>
      <c r="D117">
        <v>1420.74081277651</v>
      </c>
      <c r="E117">
        <v>0.58399999999999996</v>
      </c>
      <c r="F117">
        <v>40829</v>
      </c>
      <c r="G117">
        <v>35.5</v>
      </c>
      <c r="H117">
        <v>2501</v>
      </c>
      <c r="I117">
        <v>55</v>
      </c>
    </row>
    <row r="118" spans="1:9" x14ac:dyDescent="0.3">
      <c r="A118" t="s">
        <v>164</v>
      </c>
      <c r="B118">
        <v>38</v>
      </c>
      <c r="C118" s="21">
        <v>2.93</v>
      </c>
      <c r="D118">
        <v>4957.3585773500599</v>
      </c>
      <c r="E118">
        <v>0.64500000000000002</v>
      </c>
      <c r="F118">
        <v>97664</v>
      </c>
      <c r="G118">
        <v>64.3</v>
      </c>
      <c r="H118">
        <v>12409</v>
      </c>
      <c r="I118">
        <v>121</v>
      </c>
    </row>
    <row r="119" spans="1:9" x14ac:dyDescent="0.3">
      <c r="A119" t="s">
        <v>193</v>
      </c>
      <c r="B119">
        <v>120</v>
      </c>
      <c r="C119" s="21">
        <v>200.72</v>
      </c>
      <c r="D119">
        <v>1073.62180058699</v>
      </c>
      <c r="E119">
        <v>0.57899999999999996</v>
      </c>
      <c r="F119">
        <v>69160</v>
      </c>
      <c r="G119">
        <v>52.800000000000004</v>
      </c>
      <c r="H119">
        <v>9139</v>
      </c>
      <c r="I119">
        <v>67</v>
      </c>
    </row>
    <row r="120" spans="1:9" x14ac:dyDescent="0.3">
      <c r="A120" t="s">
        <v>16</v>
      </c>
      <c r="B120">
        <v>56</v>
      </c>
      <c r="C120" s="21">
        <v>423</v>
      </c>
      <c r="D120">
        <v>53052.814311237998</v>
      </c>
      <c r="E120">
        <v>0.93300000000000005</v>
      </c>
      <c r="F120">
        <v>406290</v>
      </c>
      <c r="G120">
        <v>90.1</v>
      </c>
      <c r="H120">
        <v>54711</v>
      </c>
      <c r="I120">
        <v>782</v>
      </c>
    </row>
    <row r="121" spans="1:9" x14ac:dyDescent="0.3">
      <c r="A121" t="s">
        <v>66</v>
      </c>
      <c r="B121">
        <v>49</v>
      </c>
      <c r="C121" s="21">
        <v>19</v>
      </c>
      <c r="D121">
        <v>43229.343479215197</v>
      </c>
      <c r="E121">
        <v>0.92100000000000004</v>
      </c>
      <c r="F121">
        <v>296014</v>
      </c>
      <c r="G121">
        <v>92.6</v>
      </c>
      <c r="H121">
        <v>455</v>
      </c>
      <c r="I121">
        <v>5</v>
      </c>
    </row>
    <row r="122" spans="1:9" x14ac:dyDescent="0.3">
      <c r="A122" t="s">
        <v>192</v>
      </c>
      <c r="B122">
        <v>0</v>
      </c>
      <c r="C122" s="21">
        <v>52.66</v>
      </c>
      <c r="D122">
        <v>1912.8991623303</v>
      </c>
      <c r="E122">
        <v>0.65100000000000002</v>
      </c>
      <c r="F122" t="s">
        <v>687</v>
      </c>
      <c r="G122">
        <v>35.5</v>
      </c>
      <c r="H122">
        <v>930</v>
      </c>
      <c r="I122">
        <v>25</v>
      </c>
    </row>
    <row r="123" spans="1:9" x14ac:dyDescent="0.3">
      <c r="A123" t="s">
        <v>126</v>
      </c>
      <c r="B123">
        <v>0</v>
      </c>
      <c r="C123" s="21">
        <v>18.809999999999999</v>
      </c>
      <c r="D123">
        <v>554.57994254998403</v>
      </c>
      <c r="E123">
        <v>0.377</v>
      </c>
      <c r="F123">
        <v>2858</v>
      </c>
      <c r="G123">
        <v>32.9</v>
      </c>
      <c r="H123">
        <v>174</v>
      </c>
      <c r="I123">
        <v>6</v>
      </c>
    </row>
    <row r="124" spans="1:9" x14ac:dyDescent="0.3">
      <c r="A124" t="s">
        <v>103</v>
      </c>
      <c r="B124">
        <v>0</v>
      </c>
      <c r="C124" s="21">
        <v>217.55</v>
      </c>
      <c r="D124">
        <v>2361.2069666529601</v>
      </c>
      <c r="E124">
        <v>0.53400000000000003</v>
      </c>
      <c r="F124">
        <v>5863</v>
      </c>
      <c r="G124">
        <v>41.2</v>
      </c>
      <c r="H124">
        <v>565</v>
      </c>
      <c r="I124">
        <v>7</v>
      </c>
    </row>
    <row r="125" spans="1:9" x14ac:dyDescent="0.3">
      <c r="A125" t="s">
        <v>83</v>
      </c>
      <c r="B125">
        <v>0</v>
      </c>
      <c r="C125" s="21">
        <v>80.78</v>
      </c>
      <c r="D125">
        <v>6093.1476904967603</v>
      </c>
      <c r="E125">
        <v>0.76</v>
      </c>
      <c r="F125">
        <v>210779</v>
      </c>
      <c r="G125">
        <v>59.699999999999996</v>
      </c>
      <c r="H125">
        <v>43260</v>
      </c>
      <c r="I125">
        <v>1329</v>
      </c>
    </row>
    <row r="126" spans="1:9" x14ac:dyDescent="0.3">
      <c r="A126" t="s">
        <v>25</v>
      </c>
      <c r="B126">
        <v>0</v>
      </c>
      <c r="C126" s="21">
        <v>16.579999999999998</v>
      </c>
      <c r="D126">
        <v>74985.515256561601</v>
      </c>
      <c r="E126">
        <v>0.95399999999999996</v>
      </c>
      <c r="F126">
        <v>598653</v>
      </c>
      <c r="G126">
        <v>98.699999999999989</v>
      </c>
      <c r="H126">
        <v>11123</v>
      </c>
      <c r="I126">
        <v>100</v>
      </c>
    </row>
    <row r="127" spans="1:9" x14ac:dyDescent="0.3">
      <c r="A127" t="s">
        <v>97</v>
      </c>
      <c r="B127">
        <v>0</v>
      </c>
      <c r="C127" s="21">
        <v>15.01</v>
      </c>
      <c r="D127">
        <v>15343.062004275</v>
      </c>
      <c r="E127">
        <v>0.83399999999999996</v>
      </c>
      <c r="F127">
        <v>170575</v>
      </c>
      <c r="G127">
        <v>30.6</v>
      </c>
      <c r="H127">
        <v>25583</v>
      </c>
      <c r="I127">
        <v>293</v>
      </c>
    </row>
    <row r="128" spans="1:9" x14ac:dyDescent="0.3">
      <c r="A128" t="s">
        <v>38</v>
      </c>
      <c r="B128">
        <v>46</v>
      </c>
      <c r="C128" s="21">
        <v>277</v>
      </c>
      <c r="D128">
        <v>1186.6920804635599</v>
      </c>
      <c r="E128">
        <v>0.56000000000000005</v>
      </c>
      <c r="F128">
        <v>33868</v>
      </c>
      <c r="G128">
        <v>42.5</v>
      </c>
      <c r="H128">
        <v>2369</v>
      </c>
      <c r="I128">
        <v>50</v>
      </c>
    </row>
    <row r="129" spans="1:9" x14ac:dyDescent="0.3">
      <c r="A129" t="s">
        <v>112</v>
      </c>
      <c r="B129">
        <v>0</v>
      </c>
      <c r="C129" s="21">
        <v>826.69</v>
      </c>
      <c r="D129">
        <v>3424.4653131034902</v>
      </c>
      <c r="E129">
        <v>0.69</v>
      </c>
      <c r="F129">
        <v>189304</v>
      </c>
      <c r="G129">
        <v>38.9</v>
      </c>
      <c r="H129">
        <v>29911</v>
      </c>
      <c r="I129">
        <v>342</v>
      </c>
    </row>
    <row r="130" spans="1:9" x14ac:dyDescent="0.3">
      <c r="A130" t="s">
        <v>47</v>
      </c>
      <c r="B130">
        <v>67</v>
      </c>
      <c r="C130" s="21">
        <v>56.07</v>
      </c>
      <c r="D130">
        <v>15727.970386716899</v>
      </c>
      <c r="E130">
        <v>0.79500000000000004</v>
      </c>
      <c r="F130">
        <v>365336</v>
      </c>
      <c r="G130">
        <v>70.5</v>
      </c>
      <c r="H130">
        <v>70714</v>
      </c>
      <c r="I130">
        <v>1144</v>
      </c>
    </row>
    <row r="131" spans="1:9" x14ac:dyDescent="0.3">
      <c r="A131" t="s">
        <v>208</v>
      </c>
      <c r="B131">
        <v>14</v>
      </c>
      <c r="C131" s="21">
        <v>19.3</v>
      </c>
      <c r="D131">
        <v>2845.1906361258998</v>
      </c>
      <c r="E131">
        <v>0.54300000000000004</v>
      </c>
      <c r="F131">
        <v>4501</v>
      </c>
      <c r="G131">
        <v>60.300000000000004</v>
      </c>
      <c r="H131">
        <v>92</v>
      </c>
      <c r="I131">
        <v>1</v>
      </c>
    </row>
    <row r="132" spans="1:9" x14ac:dyDescent="0.3">
      <c r="A132" t="s">
        <v>128</v>
      </c>
      <c r="B132">
        <v>44</v>
      </c>
      <c r="C132" s="21">
        <v>17.100000000000001</v>
      </c>
      <c r="D132">
        <v>5406.4834160630098</v>
      </c>
      <c r="E132">
        <v>0.72399999999999998</v>
      </c>
      <c r="F132">
        <v>86945</v>
      </c>
      <c r="G132">
        <v>62.400000000000006</v>
      </c>
      <c r="H132">
        <v>17597</v>
      </c>
      <c r="I132">
        <v>360</v>
      </c>
    </row>
    <row r="133" spans="1:9" x14ac:dyDescent="0.3">
      <c r="A133" t="s">
        <v>46</v>
      </c>
      <c r="B133">
        <v>106</v>
      </c>
      <c r="C133" s="21">
        <v>25.02</v>
      </c>
      <c r="D133">
        <v>6977.7678203101204</v>
      </c>
      <c r="E133">
        <v>0.75900000000000001</v>
      </c>
      <c r="F133">
        <v>181412</v>
      </c>
      <c r="G133">
        <v>66</v>
      </c>
      <c r="H133">
        <v>32746</v>
      </c>
      <c r="I133">
        <v>1187</v>
      </c>
    </row>
    <row r="134" spans="1:9" x14ac:dyDescent="0.3">
      <c r="A134" t="s">
        <v>37</v>
      </c>
      <c r="B134">
        <v>0</v>
      </c>
      <c r="C134" s="21">
        <v>366</v>
      </c>
      <c r="D134">
        <v>3323.7670062920602</v>
      </c>
      <c r="E134">
        <v>0.71199999999999997</v>
      </c>
      <c r="F134">
        <v>67828</v>
      </c>
      <c r="G134">
        <v>66.399999999999991</v>
      </c>
      <c r="H134">
        <v>4619</v>
      </c>
      <c r="I134">
        <v>92</v>
      </c>
    </row>
    <row r="135" spans="1:9" x14ac:dyDescent="0.3">
      <c r="A135" t="s">
        <v>33</v>
      </c>
      <c r="B135">
        <v>49</v>
      </c>
      <c r="C135" s="21">
        <v>122.76</v>
      </c>
      <c r="D135">
        <v>15727.0306059784</v>
      </c>
      <c r="E135">
        <v>0.872</v>
      </c>
      <c r="F135">
        <v>217829</v>
      </c>
      <c r="G135">
        <v>66.2</v>
      </c>
      <c r="H135">
        <v>38721</v>
      </c>
      <c r="I135">
        <v>923</v>
      </c>
    </row>
    <row r="136" spans="1:9" x14ac:dyDescent="0.3">
      <c r="A136" t="s">
        <v>20</v>
      </c>
      <c r="B136">
        <v>45</v>
      </c>
      <c r="C136" s="21">
        <v>111.59</v>
      </c>
      <c r="D136">
        <v>23350.353854372799</v>
      </c>
      <c r="E136">
        <v>0.85</v>
      </c>
      <c r="F136">
        <v>660331</v>
      </c>
      <c r="G136">
        <v>80.3</v>
      </c>
      <c r="H136">
        <v>59837</v>
      </c>
      <c r="I136">
        <v>974</v>
      </c>
    </row>
    <row r="137" spans="1:9" x14ac:dyDescent="0.3">
      <c r="A137" t="s">
        <v>58</v>
      </c>
      <c r="B137">
        <v>0</v>
      </c>
      <c r="C137" s="21">
        <v>236.84</v>
      </c>
      <c r="D137">
        <v>64781.733197416797</v>
      </c>
      <c r="E137">
        <v>0.84799999999999998</v>
      </c>
      <c r="F137">
        <v>478834</v>
      </c>
      <c r="G137">
        <v>31.9</v>
      </c>
      <c r="H137">
        <v>52896</v>
      </c>
      <c r="I137">
        <v>88</v>
      </c>
    </row>
    <row r="138" spans="1:9" x14ac:dyDescent="0.3">
      <c r="A138" t="s">
        <v>34</v>
      </c>
      <c r="B138">
        <v>48</v>
      </c>
      <c r="C138" s="21">
        <v>81.400000000000006</v>
      </c>
      <c r="D138">
        <v>12914.107396409399</v>
      </c>
      <c r="E138">
        <v>0.81599999999999995</v>
      </c>
      <c r="F138">
        <v>274899</v>
      </c>
      <c r="G138">
        <v>64.900000000000006</v>
      </c>
      <c r="H138">
        <v>36863</v>
      </c>
      <c r="I138">
        <v>920</v>
      </c>
    </row>
    <row r="139" spans="1:9" x14ac:dyDescent="0.3">
      <c r="A139" t="s">
        <v>31</v>
      </c>
      <c r="B139">
        <v>33</v>
      </c>
      <c r="C139" s="21">
        <v>8.58</v>
      </c>
      <c r="D139">
        <v>11605.5663888626</v>
      </c>
      <c r="E139">
        <v>0.82399999999999995</v>
      </c>
      <c r="F139">
        <v>674797</v>
      </c>
      <c r="G139">
        <v>31.099999999999998</v>
      </c>
      <c r="H139">
        <v>25193</v>
      </c>
      <c r="I139">
        <v>469</v>
      </c>
    </row>
    <row r="140" spans="1:9" x14ac:dyDescent="0.3">
      <c r="A140" t="s">
        <v>123</v>
      </c>
      <c r="B140">
        <v>29</v>
      </c>
      <c r="C140" s="21">
        <v>469.83</v>
      </c>
      <c r="D140">
        <v>820.09121074290795</v>
      </c>
      <c r="E140">
        <v>0.53600000000000003</v>
      </c>
      <c r="F140">
        <v>62284</v>
      </c>
      <c r="G140">
        <v>31.6</v>
      </c>
      <c r="H140">
        <v>948</v>
      </c>
      <c r="I140">
        <v>13</v>
      </c>
    </row>
    <row r="141" spans="1:9" x14ac:dyDescent="0.3">
      <c r="A141" t="s">
        <v>18</v>
      </c>
      <c r="B141">
        <v>0</v>
      </c>
      <c r="C141" s="21">
        <v>516.72</v>
      </c>
      <c r="D141">
        <v>32143.0850115414</v>
      </c>
      <c r="E141">
        <v>0.90600000000000003</v>
      </c>
      <c r="F141">
        <v>102979</v>
      </c>
      <c r="G141">
        <v>80</v>
      </c>
      <c r="H141">
        <v>1448</v>
      </c>
      <c r="I141">
        <v>26</v>
      </c>
    </row>
    <row r="142" spans="1:9" hidden="1" x14ac:dyDescent="0.3">
      <c r="A142" t="s">
        <v>182</v>
      </c>
      <c r="B142">
        <v>0</v>
      </c>
      <c r="C142" s="21">
        <v>208.69</v>
      </c>
      <c r="D142">
        <v>19896.4957043824</v>
      </c>
      <c r="E142">
        <v>0.77700000000000002</v>
      </c>
      <c r="F142">
        <v>121138</v>
      </c>
      <c r="G142">
        <v>0</v>
      </c>
      <c r="H142">
        <v>655</v>
      </c>
      <c r="I142">
        <v>0</v>
      </c>
    </row>
    <row r="143" spans="1:9" hidden="1" x14ac:dyDescent="0.3">
      <c r="A143" t="s">
        <v>166</v>
      </c>
      <c r="B143">
        <v>0</v>
      </c>
      <c r="C143" s="21">
        <v>292.47000000000003</v>
      </c>
      <c r="D143">
        <v>11611.4221338795</v>
      </c>
      <c r="E143">
        <v>0.745</v>
      </c>
      <c r="F143">
        <v>123673</v>
      </c>
      <c r="G143">
        <v>0</v>
      </c>
      <c r="H143">
        <v>4101</v>
      </c>
      <c r="I143">
        <v>54</v>
      </c>
    </row>
    <row r="144" spans="1:9" hidden="1" x14ac:dyDescent="0.3">
      <c r="A144" t="s">
        <v>93</v>
      </c>
      <c r="B144">
        <v>52</v>
      </c>
      <c r="C144" s="21">
        <v>567.89</v>
      </c>
      <c r="D144">
        <v>47313.3524531488</v>
      </c>
      <c r="E144">
        <v>0</v>
      </c>
      <c r="F144">
        <v>941215</v>
      </c>
      <c r="G144">
        <v>0</v>
      </c>
      <c r="H144">
        <v>84219</v>
      </c>
      <c r="I144">
        <v>1913</v>
      </c>
    </row>
    <row r="145" spans="1:9" x14ac:dyDescent="0.3">
      <c r="A145" t="s">
        <v>41</v>
      </c>
      <c r="B145">
        <v>0</v>
      </c>
      <c r="C145" s="21">
        <v>15.92</v>
      </c>
      <c r="D145">
        <v>23139.802114032998</v>
      </c>
      <c r="E145">
        <v>0.85699999999999998</v>
      </c>
      <c r="F145">
        <v>339565</v>
      </c>
      <c r="G145">
        <v>19.3</v>
      </c>
      <c r="H145">
        <v>10422</v>
      </c>
      <c r="I145">
        <v>181</v>
      </c>
    </row>
    <row r="146" spans="1:9" x14ac:dyDescent="0.3">
      <c r="A146" t="s">
        <v>100</v>
      </c>
      <c r="B146">
        <v>0</v>
      </c>
      <c r="C146" s="21">
        <v>82.4</v>
      </c>
      <c r="D146">
        <v>1452.13466440408</v>
      </c>
      <c r="E146">
        <v>0.51400000000000001</v>
      </c>
      <c r="F146">
        <v>18164</v>
      </c>
      <c r="G146">
        <v>58.099999999999994</v>
      </c>
      <c r="H146">
        <v>1425</v>
      </c>
      <c r="I146">
        <v>33</v>
      </c>
    </row>
    <row r="147" spans="1:9" x14ac:dyDescent="0.3">
      <c r="A147" t="s">
        <v>53</v>
      </c>
      <c r="B147">
        <v>50</v>
      </c>
      <c r="C147" s="21">
        <v>89.08</v>
      </c>
      <c r="D147">
        <v>7359.3485333911303</v>
      </c>
      <c r="E147">
        <v>0.79900000000000004</v>
      </c>
      <c r="F147">
        <v>289936</v>
      </c>
      <c r="G147">
        <v>64.099999999999994</v>
      </c>
      <c r="H147">
        <v>43683</v>
      </c>
      <c r="I147">
        <v>442</v>
      </c>
    </row>
    <row r="148" spans="1:9" hidden="1" x14ac:dyDescent="0.3">
      <c r="A148" t="s">
        <v>174</v>
      </c>
      <c r="B148">
        <v>0</v>
      </c>
      <c r="C148" s="21">
        <v>212.66</v>
      </c>
      <c r="D148">
        <v>17381.6510825923</v>
      </c>
      <c r="E148">
        <v>0.80100000000000005</v>
      </c>
      <c r="F148">
        <v>52691</v>
      </c>
      <c r="G148">
        <v>0</v>
      </c>
      <c r="H148">
        <v>9849</v>
      </c>
      <c r="I148">
        <v>30</v>
      </c>
    </row>
    <row r="149" spans="1:9" x14ac:dyDescent="0.3">
      <c r="A149" t="s">
        <v>207</v>
      </c>
      <c r="B149">
        <v>0</v>
      </c>
      <c r="C149" s="21">
        <v>110.14</v>
      </c>
      <c r="D149">
        <v>527.53363182244698</v>
      </c>
      <c r="E149">
        <v>0.438</v>
      </c>
      <c r="F149" t="s">
        <v>687</v>
      </c>
      <c r="G149">
        <v>48.6</v>
      </c>
      <c r="H149">
        <v>383</v>
      </c>
      <c r="I149">
        <v>10</v>
      </c>
    </row>
    <row r="150" spans="1:9" x14ac:dyDescent="0.3">
      <c r="A150" t="s">
        <v>54</v>
      </c>
      <c r="B150">
        <v>55</v>
      </c>
      <c r="C150" s="21">
        <v>7894.26</v>
      </c>
      <c r="D150">
        <v>64102.737610840602</v>
      </c>
      <c r="E150">
        <v>0.93500000000000005</v>
      </c>
      <c r="F150">
        <v>1031483</v>
      </c>
      <c r="G150">
        <v>60.199999999999996</v>
      </c>
      <c r="H150">
        <v>10083</v>
      </c>
      <c r="I150">
        <v>5</v>
      </c>
    </row>
    <row r="151" spans="1:9" x14ac:dyDescent="0.3">
      <c r="A151" t="s">
        <v>78</v>
      </c>
      <c r="B151">
        <v>0</v>
      </c>
      <c r="C151" s="21">
        <v>111.15</v>
      </c>
      <c r="D151">
        <v>19255.895672180501</v>
      </c>
      <c r="E151">
        <v>0.85699999999999998</v>
      </c>
      <c r="F151">
        <v>303675</v>
      </c>
      <c r="G151">
        <v>71.7</v>
      </c>
      <c r="H151">
        <v>42670</v>
      </c>
      <c r="I151">
        <v>713</v>
      </c>
    </row>
    <row r="152" spans="1:9" x14ac:dyDescent="0.3">
      <c r="A152" t="s">
        <v>57</v>
      </c>
      <c r="B152">
        <v>0</v>
      </c>
      <c r="C152" s="21">
        <v>10281</v>
      </c>
      <c r="D152">
        <v>26062.166819916201</v>
      </c>
      <c r="E152">
        <v>0.90200000000000002</v>
      </c>
      <c r="F152">
        <v>370051</v>
      </c>
      <c r="G152">
        <v>75</v>
      </c>
      <c r="H152">
        <v>74913</v>
      </c>
      <c r="I152">
        <v>1592</v>
      </c>
    </row>
    <row r="153" spans="1:9" hidden="1" x14ac:dyDescent="0.3">
      <c r="A153" t="s">
        <v>196</v>
      </c>
      <c r="B153">
        <v>0</v>
      </c>
      <c r="C153" s="21">
        <v>23.81</v>
      </c>
      <c r="D153">
        <v>105.31068240487799</v>
      </c>
      <c r="E153">
        <v>0</v>
      </c>
      <c r="F153" t="s">
        <v>687</v>
      </c>
      <c r="G153">
        <v>0</v>
      </c>
      <c r="H153">
        <v>294</v>
      </c>
      <c r="I153">
        <v>8</v>
      </c>
    </row>
    <row r="154" spans="1:9" x14ac:dyDescent="0.3">
      <c r="A154" t="s">
        <v>45</v>
      </c>
      <c r="B154">
        <v>35</v>
      </c>
      <c r="C154" s="21">
        <v>48.14</v>
      </c>
      <c r="D154">
        <v>6001.3895762868597</v>
      </c>
      <c r="E154">
        <v>0.70499999999999996</v>
      </c>
      <c r="F154">
        <v>131982</v>
      </c>
      <c r="G154">
        <v>72.400000000000006</v>
      </c>
      <c r="H154">
        <v>23316</v>
      </c>
      <c r="I154">
        <v>671</v>
      </c>
    </row>
    <row r="155" spans="1:9" x14ac:dyDescent="0.3">
      <c r="A155" t="s">
        <v>7</v>
      </c>
      <c r="B155">
        <v>56</v>
      </c>
      <c r="C155" s="21">
        <v>92.76</v>
      </c>
      <c r="D155">
        <v>29815.717808982899</v>
      </c>
      <c r="E155">
        <v>0.89300000000000002</v>
      </c>
      <c r="F155">
        <v>645039</v>
      </c>
      <c r="G155">
        <v>82.899999999999991</v>
      </c>
      <c r="H155">
        <v>55671</v>
      </c>
      <c r="I155">
        <v>1186</v>
      </c>
    </row>
    <row r="156" spans="1:9" x14ac:dyDescent="0.3">
      <c r="A156" t="s">
        <v>109</v>
      </c>
      <c r="B156">
        <v>95</v>
      </c>
      <c r="C156" s="21">
        <v>332.31</v>
      </c>
      <c r="D156">
        <v>3939.6841975958</v>
      </c>
      <c r="E156">
        <v>0.78</v>
      </c>
      <c r="F156">
        <v>72570</v>
      </c>
      <c r="G156">
        <v>62.699999999999996</v>
      </c>
      <c r="H156">
        <v>2649</v>
      </c>
      <c r="I156">
        <v>13</v>
      </c>
    </row>
    <row r="157" spans="1:9" hidden="1" x14ac:dyDescent="0.3">
      <c r="A157" t="s">
        <v>206</v>
      </c>
      <c r="B157">
        <v>0</v>
      </c>
      <c r="C157" s="21">
        <v>284.11</v>
      </c>
      <c r="D157">
        <v>7463.5378309342204</v>
      </c>
      <c r="E157">
        <v>0.72799999999999998</v>
      </c>
      <c r="F157">
        <v>223740</v>
      </c>
      <c r="G157">
        <v>0</v>
      </c>
      <c r="H157">
        <v>6208</v>
      </c>
      <c r="I157">
        <v>18</v>
      </c>
    </row>
    <row r="158" spans="1:9" x14ac:dyDescent="0.3">
      <c r="A158" t="s">
        <v>183</v>
      </c>
      <c r="B158">
        <v>0</v>
      </c>
      <c r="C158" s="21">
        <v>22.17</v>
      </c>
      <c r="D158">
        <v>815.06010081404997</v>
      </c>
      <c r="E158">
        <v>0.50700000000000001</v>
      </c>
      <c r="F158" t="s">
        <v>687</v>
      </c>
      <c r="G158">
        <v>27</v>
      </c>
      <c r="H158">
        <v>592</v>
      </c>
      <c r="I158">
        <v>36</v>
      </c>
    </row>
    <row r="159" spans="1:9" x14ac:dyDescent="0.3">
      <c r="A159" t="s">
        <v>175</v>
      </c>
      <c r="B159">
        <v>0</v>
      </c>
      <c r="C159" s="21">
        <v>3.47</v>
      </c>
      <c r="D159">
        <v>6359.6348344179196</v>
      </c>
      <c r="E159">
        <v>0.72399999999999998</v>
      </c>
      <c r="F159">
        <v>57802</v>
      </c>
      <c r="G159">
        <v>69.800000000000011</v>
      </c>
      <c r="H159">
        <v>13476</v>
      </c>
      <c r="I159">
        <v>251</v>
      </c>
    </row>
    <row r="160" spans="1:9" x14ac:dyDescent="0.3">
      <c r="A160" t="s">
        <v>24</v>
      </c>
      <c r="B160">
        <v>0</v>
      </c>
      <c r="C160" s="21">
        <v>22.97</v>
      </c>
      <c r="D160">
        <v>52895.956699620103</v>
      </c>
      <c r="E160">
        <v>0.93700000000000006</v>
      </c>
      <c r="F160">
        <v>485106</v>
      </c>
      <c r="G160">
        <v>93.9</v>
      </c>
      <c r="H160">
        <v>53990</v>
      </c>
      <c r="I160">
        <v>1086</v>
      </c>
    </row>
    <row r="161" spans="1:9" x14ac:dyDescent="0.3">
      <c r="A161" t="s">
        <v>13</v>
      </c>
      <c r="B161">
        <v>41</v>
      </c>
      <c r="C161" s="21">
        <v>207.98</v>
      </c>
      <c r="D161">
        <v>85134.954826318703</v>
      </c>
      <c r="E161">
        <v>0.94599999999999995</v>
      </c>
      <c r="F161">
        <v>475909</v>
      </c>
      <c r="G161">
        <v>90.3</v>
      </c>
      <c r="H161">
        <v>58604</v>
      </c>
      <c r="I161">
        <v>1040</v>
      </c>
    </row>
    <row r="162" spans="1:9" x14ac:dyDescent="0.3">
      <c r="A162" t="s">
        <v>169</v>
      </c>
      <c r="B162">
        <v>0</v>
      </c>
      <c r="C162" s="21">
        <v>92.18</v>
      </c>
      <c r="D162">
        <v>1193.85303949527</v>
      </c>
      <c r="E162">
        <v>0.54900000000000004</v>
      </c>
      <c r="F162" t="s">
        <v>687</v>
      </c>
      <c r="G162">
        <v>14.299999999999999</v>
      </c>
      <c r="H162">
        <v>760</v>
      </c>
      <c r="I162">
        <v>49</v>
      </c>
    </row>
    <row r="163" spans="1:9" x14ac:dyDescent="0.3">
      <c r="A163" t="s">
        <v>85</v>
      </c>
      <c r="B163">
        <v>0</v>
      </c>
      <c r="C163" s="21">
        <v>652.11</v>
      </c>
      <c r="D163">
        <v>26910</v>
      </c>
      <c r="E163">
        <v>0.91100000000000003</v>
      </c>
      <c r="F163">
        <v>5974</v>
      </c>
      <c r="G163">
        <v>77.300000000000011</v>
      </c>
      <c r="H163">
        <v>37</v>
      </c>
      <c r="I163">
        <v>0.3</v>
      </c>
    </row>
    <row r="164" spans="1:9" x14ac:dyDescent="0.3">
      <c r="A164" t="s">
        <v>153</v>
      </c>
      <c r="B164">
        <v>0</v>
      </c>
      <c r="C164" s="21">
        <v>59.14</v>
      </c>
      <c r="D164">
        <v>1084.37349142841</v>
      </c>
      <c r="E164">
        <v>0.52800000000000002</v>
      </c>
      <c r="F164" t="s">
        <v>687</v>
      </c>
      <c r="G164">
        <v>51.6</v>
      </c>
      <c r="H164">
        <v>8</v>
      </c>
      <c r="I164">
        <v>0.3</v>
      </c>
    </row>
    <row r="165" spans="1:9" x14ac:dyDescent="0.3">
      <c r="A165" t="s">
        <v>40</v>
      </c>
      <c r="B165">
        <v>67</v>
      </c>
      <c r="C165" s="21">
        <v>130</v>
      </c>
      <c r="D165">
        <v>7784.7390802285599</v>
      </c>
      <c r="E165">
        <v>0.76500000000000001</v>
      </c>
      <c r="F165">
        <v>17423</v>
      </c>
      <c r="G165">
        <v>63.2</v>
      </c>
      <c r="H165">
        <v>187</v>
      </c>
      <c r="I165">
        <v>1</v>
      </c>
    </row>
    <row r="166" spans="1:9" x14ac:dyDescent="0.3">
      <c r="A166" t="s">
        <v>209</v>
      </c>
      <c r="B166">
        <v>0</v>
      </c>
      <c r="C166" s="21">
        <v>78.239999999999995</v>
      </c>
      <c r="D166">
        <v>1560.5098401616499</v>
      </c>
      <c r="E166">
        <v>0.626</v>
      </c>
      <c r="F166">
        <v>13593</v>
      </c>
      <c r="G166">
        <v>71.900000000000006</v>
      </c>
      <c r="H166">
        <v>40</v>
      </c>
      <c r="I166">
        <v>0</v>
      </c>
    </row>
    <row r="167" spans="1:9" x14ac:dyDescent="0.3">
      <c r="A167" t="s">
        <v>141</v>
      </c>
      <c r="B167">
        <v>0</v>
      </c>
      <c r="C167" s="21">
        <v>133.18</v>
      </c>
      <c r="D167">
        <v>899.490744447515</v>
      </c>
      <c r="E167">
        <v>0.51300000000000001</v>
      </c>
      <c r="F167">
        <v>23633</v>
      </c>
      <c r="G167">
        <v>33</v>
      </c>
      <c r="H167">
        <v>542</v>
      </c>
      <c r="I167">
        <v>9</v>
      </c>
    </row>
    <row r="168" spans="1:9" x14ac:dyDescent="0.3">
      <c r="A168" t="s">
        <v>122</v>
      </c>
      <c r="B168">
        <v>14</v>
      </c>
      <c r="C168" s="21">
        <v>264.58999999999997</v>
      </c>
      <c r="D168">
        <v>16637.2598128426</v>
      </c>
      <c r="E168">
        <v>0.79900000000000004</v>
      </c>
      <c r="F168">
        <v>57181</v>
      </c>
      <c r="G168">
        <v>71.599999999999994</v>
      </c>
      <c r="H168">
        <v>5318</v>
      </c>
      <c r="I168">
        <v>95</v>
      </c>
    </row>
    <row r="169" spans="1:9" x14ac:dyDescent="0.3">
      <c r="A169" t="s">
        <v>75</v>
      </c>
      <c r="B169">
        <v>28</v>
      </c>
      <c r="C169" s="21">
        <v>71.650000000000006</v>
      </c>
      <c r="D169">
        <v>3317.5152755870499</v>
      </c>
      <c r="E169">
        <v>0.73899999999999999</v>
      </c>
      <c r="F169">
        <v>67495</v>
      </c>
      <c r="G169">
        <v>67.2</v>
      </c>
      <c r="H169">
        <v>16258</v>
      </c>
      <c r="I169">
        <v>512</v>
      </c>
    </row>
    <row r="170" spans="1:9" x14ac:dyDescent="0.3">
      <c r="A170" t="s">
        <v>14</v>
      </c>
      <c r="B170">
        <v>4</v>
      </c>
      <c r="C170" s="21">
        <v>106.12</v>
      </c>
      <c r="D170">
        <v>9126.5624587478796</v>
      </c>
      <c r="E170">
        <v>0.80600000000000005</v>
      </c>
      <c r="F170">
        <v>332314</v>
      </c>
      <c r="G170">
        <v>40.9</v>
      </c>
      <c r="H170">
        <v>28504</v>
      </c>
      <c r="I170">
        <v>292</v>
      </c>
    </row>
    <row r="171" spans="1:9" x14ac:dyDescent="0.3">
      <c r="A171" t="s">
        <v>59</v>
      </c>
      <c r="B171">
        <v>22</v>
      </c>
      <c r="C171" s="21">
        <v>116.87</v>
      </c>
      <c r="D171">
        <v>43103.323058315902</v>
      </c>
      <c r="E171">
        <v>0.86599999999999999</v>
      </c>
      <c r="F171">
        <v>2430769</v>
      </c>
      <c r="G171">
        <v>27.599999999999998</v>
      </c>
      <c r="H171">
        <v>27197</v>
      </c>
      <c r="I171">
        <v>78</v>
      </c>
    </row>
    <row r="172" spans="1:9" x14ac:dyDescent="0.3">
      <c r="A172" t="s">
        <v>137</v>
      </c>
      <c r="B172">
        <v>0</v>
      </c>
      <c r="C172" s="21">
        <v>165.62</v>
      </c>
      <c r="D172">
        <v>736.60308673117197</v>
      </c>
      <c r="E172">
        <v>0.52800000000000002</v>
      </c>
      <c r="F172">
        <v>17423</v>
      </c>
      <c r="G172">
        <v>50.199999999999996</v>
      </c>
      <c r="H172">
        <v>837</v>
      </c>
      <c r="I172">
        <v>7</v>
      </c>
    </row>
    <row r="173" spans="1:9" x14ac:dyDescent="0.3">
      <c r="A173" t="s">
        <v>12</v>
      </c>
      <c r="B173">
        <v>172</v>
      </c>
      <c r="C173" s="21">
        <v>279.95</v>
      </c>
      <c r="D173">
        <v>41854.503067717</v>
      </c>
      <c r="E173">
        <v>0.92</v>
      </c>
      <c r="F173">
        <v>987438</v>
      </c>
      <c r="G173">
        <v>85.199999999999989</v>
      </c>
      <c r="H173">
        <v>52638</v>
      </c>
      <c r="I173">
        <v>1410</v>
      </c>
    </row>
    <row r="174" spans="1:9" x14ac:dyDescent="0.3">
      <c r="A174" t="s">
        <v>60</v>
      </c>
      <c r="B174">
        <v>38</v>
      </c>
      <c r="C174" s="21">
        <v>69.489999999999995</v>
      </c>
      <c r="D174">
        <v>3495.5311625907598</v>
      </c>
      <c r="E174">
        <v>0.75</v>
      </c>
      <c r="F174">
        <v>138988</v>
      </c>
      <c r="G174">
        <v>59</v>
      </c>
      <c r="H174">
        <v>27142</v>
      </c>
      <c r="I174">
        <v>497</v>
      </c>
    </row>
    <row r="175" spans="1:9" x14ac:dyDescent="0.3">
      <c r="A175" t="s">
        <v>84</v>
      </c>
      <c r="B175">
        <v>0</v>
      </c>
      <c r="C175" s="21">
        <v>18.87</v>
      </c>
      <c r="D175">
        <v>16190.138438071899</v>
      </c>
      <c r="E175">
        <v>0.80800000000000005</v>
      </c>
      <c r="F175">
        <v>226594</v>
      </c>
      <c r="G175">
        <v>83.800000000000011</v>
      </c>
      <c r="H175">
        <v>10392</v>
      </c>
      <c r="I175">
        <v>105</v>
      </c>
    </row>
    <row r="176" spans="1:9" x14ac:dyDescent="0.3">
      <c r="A176" t="s">
        <v>5</v>
      </c>
      <c r="B176">
        <v>0</v>
      </c>
      <c r="C176" s="21">
        <v>24</v>
      </c>
      <c r="D176">
        <v>65133.731652104303</v>
      </c>
      <c r="E176">
        <v>0.92</v>
      </c>
      <c r="F176">
        <v>889931</v>
      </c>
      <c r="G176">
        <v>79.599999999999994</v>
      </c>
      <c r="H176">
        <v>76462</v>
      </c>
      <c r="I176">
        <v>1277</v>
      </c>
    </row>
    <row r="177" spans="1:9" x14ac:dyDescent="0.3">
      <c r="A177" t="s">
        <v>102</v>
      </c>
      <c r="B177">
        <v>0</v>
      </c>
      <c r="C177" s="21">
        <v>72.989999999999995</v>
      </c>
      <c r="D177">
        <v>1756.1634958847801</v>
      </c>
      <c r="E177">
        <v>0.71</v>
      </c>
      <c r="F177">
        <v>40839</v>
      </c>
      <c r="G177">
        <v>20.099999999999998</v>
      </c>
      <c r="H177">
        <v>2320</v>
      </c>
      <c r="I177">
        <v>18</v>
      </c>
    </row>
    <row r="178" spans="1:9" x14ac:dyDescent="0.3">
      <c r="A178" t="s">
        <v>110</v>
      </c>
      <c r="B178">
        <v>57</v>
      </c>
      <c r="C178" s="21">
        <v>35.159999999999997</v>
      </c>
      <c r="D178">
        <v>4732.8200934200004</v>
      </c>
      <c r="E178">
        <v>0.72599999999999998</v>
      </c>
      <c r="F178">
        <v>89208</v>
      </c>
      <c r="G178">
        <v>28.799999999999997</v>
      </c>
      <c r="H178">
        <v>4325</v>
      </c>
      <c r="I178">
        <v>40</v>
      </c>
    </row>
    <row r="179" spans="1:9" x14ac:dyDescent="0.3">
      <c r="A179" t="s">
        <v>95</v>
      </c>
      <c r="B179">
        <v>21</v>
      </c>
      <c r="C179" s="21">
        <v>290.48</v>
      </c>
      <c r="D179">
        <v>2715.2758742436499</v>
      </c>
      <c r="E179">
        <v>0.69299999999999995</v>
      </c>
      <c r="F179">
        <v>14634</v>
      </c>
      <c r="G179">
        <v>30.8</v>
      </c>
      <c r="H179">
        <v>16</v>
      </c>
      <c r="I179">
        <v>0.4</v>
      </c>
    </row>
    <row r="180" spans="1:9" x14ac:dyDescent="0.3">
      <c r="A180" t="s">
        <v>142</v>
      </c>
      <c r="B180">
        <v>0</v>
      </c>
      <c r="C180" s="21">
        <v>21.8</v>
      </c>
      <c r="D180">
        <v>1292.4820763310599</v>
      </c>
      <c r="E180">
        <v>0.59099999999999997</v>
      </c>
      <c r="F180">
        <v>43710</v>
      </c>
      <c r="G180">
        <v>50.9</v>
      </c>
      <c r="H180">
        <v>2321</v>
      </c>
      <c r="I180">
        <v>33</v>
      </c>
    </row>
    <row r="181" spans="1:9" x14ac:dyDescent="0.3">
      <c r="A181" t="s">
        <v>181</v>
      </c>
      <c r="B181">
        <v>33</v>
      </c>
      <c r="C181" s="21">
        <v>38.799999999999997</v>
      </c>
      <c r="D181">
        <v>1463.9859129117599</v>
      </c>
      <c r="E181">
        <v>0.56299999999999994</v>
      </c>
      <c r="F181">
        <v>17816</v>
      </c>
      <c r="G181">
        <v>31.6</v>
      </c>
      <c r="H181">
        <v>2037</v>
      </c>
      <c r="I181">
        <v>64</v>
      </c>
    </row>
  </sheetData>
  <autoFilter ref="A2:I181" xr:uid="{408BABAF-538D-44C9-9078-1EA33073B608}">
    <filterColumn colId="6">
      <filters>
        <filter val="11.3"/>
        <filter val="13.2"/>
        <filter val="14.3"/>
        <filter val="16.1"/>
        <filter val="19.2"/>
        <filter val="19.3"/>
        <filter val="20.1"/>
        <filter val="20.2"/>
        <filter val="21.4"/>
        <filter val="21.5"/>
        <filter val="22.6"/>
        <filter val="23.7"/>
        <filter val="23.8"/>
        <filter val="24.8"/>
        <filter val="25.5"/>
        <filter val="26.3"/>
        <filter val="27"/>
        <filter val="27.5"/>
        <filter val="27.6"/>
        <filter val="27.7"/>
        <filter val="28.4"/>
        <filter val="28.5"/>
        <filter val="28.8"/>
        <filter val="29.4"/>
        <filter val="30.6"/>
        <filter val="30.8"/>
        <filter val="31.1"/>
        <filter val="31.4"/>
        <filter val="31.6"/>
        <filter val="31.9"/>
        <filter val="32.9"/>
        <filter val="33"/>
        <filter val="34.4"/>
        <filter val="35.3"/>
        <filter val="35.5"/>
        <filter val="36.1"/>
        <filter val="36.5"/>
        <filter val="37.2"/>
        <filter val="37.4"/>
        <filter val="38.9"/>
        <filter val="39.2"/>
        <filter val="39.3"/>
        <filter val="40.1"/>
        <filter val="40.4"/>
        <filter val="40.5"/>
        <filter val="40.9"/>
        <filter val="41.2"/>
        <filter val="42.5"/>
        <filter val="43.3"/>
        <filter val="43.6"/>
        <filter val="45.7"/>
        <filter val="48.4"/>
        <filter val="48.6"/>
        <filter val="48.9"/>
        <filter val="49.2"/>
        <filter val="50.2"/>
        <filter val="50.9"/>
        <filter val="51"/>
        <filter val="51.6"/>
        <filter val="51.8"/>
        <filter val="52.6"/>
        <filter val="52.8"/>
        <filter val="53"/>
        <filter val="54.2"/>
        <filter val="54.5"/>
        <filter val="55"/>
        <filter val="55.4"/>
        <filter val="56.4"/>
        <filter val="56.5"/>
        <filter val="57.5"/>
        <filter val="58.1"/>
        <filter val="58.5"/>
        <filter val="58.8"/>
        <filter val="58.9"/>
        <filter val="59"/>
        <filter val="59.7"/>
        <filter val="60.2"/>
        <filter val="60.3"/>
        <filter val="60.9"/>
        <filter val="61.5"/>
        <filter val="62.4"/>
        <filter val="62.7"/>
        <filter val="63.2"/>
        <filter val="63.3"/>
        <filter val="64.1"/>
        <filter val="64.3"/>
        <filter val="64.8"/>
        <filter val="64.9"/>
        <filter val="65"/>
        <filter val="65.4"/>
        <filter val="65.7"/>
        <filter val="66"/>
        <filter val="66.2"/>
        <filter val="66.3"/>
        <filter val="66.4"/>
        <filter val="67.2"/>
        <filter val="68.6"/>
        <filter val="69"/>
        <filter val="69.6"/>
        <filter val="69.8"/>
        <filter val="70.2"/>
        <filter val="70.3"/>
        <filter val="70.5"/>
        <filter val="71.3"/>
        <filter val="71.6"/>
        <filter val="71.7"/>
        <filter val="71.9"/>
        <filter val="72.4"/>
        <filter val="74.3"/>
        <filter val="74.9"/>
        <filter val="75"/>
        <filter val="75.2"/>
        <filter val="75.9"/>
        <filter val="76.4"/>
        <filter val="76.9"/>
        <filter val="77.3"/>
        <filter val="77.8"/>
        <filter val="78.1"/>
        <filter val="78.6"/>
        <filter val="79"/>
        <filter val="79.5"/>
        <filter val="79.6"/>
        <filter val="79.9"/>
        <filter val="80"/>
        <filter val="80.3"/>
        <filter val="80.8"/>
        <filter val="81.2"/>
        <filter val="81.3"/>
        <filter val="82.2"/>
        <filter val="82.9"/>
        <filter val="83.8"/>
        <filter val="85.2"/>
        <filter val="86.8"/>
        <filter val="88.1"/>
        <filter val="90.1"/>
        <filter val="90.3"/>
        <filter val="90.9"/>
        <filter val="92.2"/>
        <filter val="92.4"/>
        <filter val="92.5"/>
        <filter val="92.6"/>
        <filter val="93.9"/>
        <filter val="95.8"/>
        <filter val="98.7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00C-B64D-4869-A2D2-39C783CF4530}">
  <dimension ref="C3:M10"/>
  <sheetViews>
    <sheetView workbookViewId="0">
      <selection activeCell="L4" sqref="L4"/>
    </sheetView>
  </sheetViews>
  <sheetFormatPr defaultRowHeight="14.4" x14ac:dyDescent="0.3"/>
  <cols>
    <col min="3" max="3" width="14.33203125" customWidth="1"/>
    <col min="4" max="4" width="17.6640625" bestFit="1" customWidth="1"/>
    <col min="5" max="5" width="13.44140625" customWidth="1"/>
    <col min="6" max="6" width="13.33203125" bestFit="1" customWidth="1"/>
    <col min="7" max="7" width="8.21875" customWidth="1"/>
    <col min="8" max="8" width="14.44140625" bestFit="1" customWidth="1"/>
    <col min="9" max="9" width="15.21875" bestFit="1" customWidth="1"/>
    <col min="10" max="10" width="13.21875" bestFit="1" customWidth="1"/>
    <col min="11" max="11" width="10.5546875" customWidth="1"/>
    <col min="12" max="12" width="12" bestFit="1" customWidth="1"/>
  </cols>
  <sheetData>
    <row r="3" spans="3:13" x14ac:dyDescent="0.3">
      <c r="C3" s="24" t="s">
        <v>211</v>
      </c>
      <c r="D3" s="24" t="s">
        <v>221</v>
      </c>
      <c r="E3" s="24" t="s">
        <v>719</v>
      </c>
      <c r="F3" s="24" t="s">
        <v>720</v>
      </c>
      <c r="G3" s="24" t="s">
        <v>217</v>
      </c>
      <c r="H3" s="24" t="s">
        <v>721</v>
      </c>
      <c r="I3" s="24" t="s">
        <v>220</v>
      </c>
      <c r="J3" s="24" t="s">
        <v>722</v>
      </c>
      <c r="K3" s="24" t="s">
        <v>724</v>
      </c>
      <c r="L3" s="24" t="s">
        <v>723</v>
      </c>
    </row>
    <row r="4" spans="3:13" x14ac:dyDescent="0.3">
      <c r="C4" t="s">
        <v>81</v>
      </c>
      <c r="D4">
        <v>304</v>
      </c>
      <c r="E4">
        <v>98.98</v>
      </c>
      <c r="F4">
        <v>12238.3750542872</v>
      </c>
      <c r="G4">
        <v>0.79400000000000004</v>
      </c>
      <c r="H4">
        <v>110766</v>
      </c>
      <c r="I4">
        <v>81.300000000000011</v>
      </c>
      <c r="J4">
        <v>111</v>
      </c>
      <c r="K4">
        <v>189308</v>
      </c>
      <c r="L4" s="25">
        <f>69080+61.16*(D4)-26.94*(E4)+0.3697*(F4)+95940*(G4)+0.02278*(H4)-1767*(I4)+11.45*(J4)</f>
        <v>25844.105537569983</v>
      </c>
      <c r="M4">
        <f>K4-L4</f>
        <v>163463.89446243001</v>
      </c>
    </row>
    <row r="5" spans="3:13" x14ac:dyDescent="0.3">
      <c r="C5" t="s">
        <v>46</v>
      </c>
      <c r="D5">
        <v>106</v>
      </c>
      <c r="E5">
        <v>25.02</v>
      </c>
      <c r="F5">
        <v>6977.7678203101204</v>
      </c>
      <c r="G5">
        <v>0.75900000000000001</v>
      </c>
      <c r="H5">
        <v>181412</v>
      </c>
      <c r="I5">
        <v>66</v>
      </c>
      <c r="J5">
        <v>31</v>
      </c>
      <c r="K5">
        <v>1088096</v>
      </c>
      <c r="L5" s="25">
        <f t="shared" ref="L5:L10" si="0">69080+61.16*(D5)-26.94*(E5)+0.3697*(F5)+95940*(G5)+0.02278*(H5)-1767*(I5)+11.45*(J5)</f>
        <v>38152.577323168676</v>
      </c>
    </row>
    <row r="6" spans="3:13" x14ac:dyDescent="0.3">
      <c r="C6" t="s">
        <v>52</v>
      </c>
      <c r="D6">
        <v>97</v>
      </c>
      <c r="E6">
        <v>41</v>
      </c>
      <c r="F6">
        <v>6432.3875833954498</v>
      </c>
      <c r="G6">
        <v>0.76100000000000001</v>
      </c>
      <c r="H6">
        <v>185704</v>
      </c>
      <c r="I6">
        <v>71.3</v>
      </c>
      <c r="J6">
        <v>28</v>
      </c>
      <c r="K6">
        <v>1987418</v>
      </c>
      <c r="L6" s="25">
        <f t="shared" si="0"/>
        <v>27860.210809581309</v>
      </c>
    </row>
    <row r="7" spans="3:13" x14ac:dyDescent="0.3">
      <c r="C7" t="s">
        <v>15</v>
      </c>
      <c r="D7">
        <v>89</v>
      </c>
      <c r="E7">
        <v>375.73</v>
      </c>
      <c r="F7">
        <v>46198.310320541103</v>
      </c>
      <c r="G7">
        <v>0.91900000000000004</v>
      </c>
      <c r="H7">
        <v>669070</v>
      </c>
      <c r="I7">
        <v>76.399999999999991</v>
      </c>
      <c r="J7">
        <v>91</v>
      </c>
      <c r="K7">
        <v>686827</v>
      </c>
      <c r="L7" s="25">
        <f t="shared" si="0"/>
        <v>50934.013725504061</v>
      </c>
    </row>
    <row r="8" spans="3:13" x14ac:dyDescent="0.3">
      <c r="C8" t="s">
        <v>35</v>
      </c>
      <c r="D8">
        <v>0</v>
      </c>
      <c r="E8">
        <v>333.38</v>
      </c>
      <c r="F8">
        <v>40063.4853523743</v>
      </c>
      <c r="G8">
        <v>0.91500000000000004</v>
      </c>
      <c r="H8">
        <v>49391</v>
      </c>
      <c r="I8">
        <v>79.900000000000006</v>
      </c>
      <c r="J8">
        <v>0</v>
      </c>
      <c r="K8">
        <v>351020</v>
      </c>
      <c r="L8" s="25">
        <f t="shared" si="0"/>
        <v>22637.140314772754</v>
      </c>
    </row>
    <row r="9" spans="3:13" x14ac:dyDescent="0.3">
      <c r="C9" t="s">
        <v>18</v>
      </c>
      <c r="D9">
        <v>0</v>
      </c>
      <c r="E9">
        <v>516.72</v>
      </c>
      <c r="F9">
        <v>32143.0850115414</v>
      </c>
      <c r="G9">
        <v>0.90600000000000003</v>
      </c>
      <c r="H9">
        <v>102979</v>
      </c>
      <c r="I9">
        <v>80</v>
      </c>
      <c r="J9">
        <v>0</v>
      </c>
      <c r="K9">
        <v>74262</v>
      </c>
      <c r="L9" s="25">
        <f t="shared" si="0"/>
        <v>14950.363348766841</v>
      </c>
    </row>
    <row r="10" spans="3:13" x14ac:dyDescent="0.3">
      <c r="C10" t="s">
        <v>5</v>
      </c>
      <c r="D10">
        <v>0</v>
      </c>
      <c r="E10">
        <v>24</v>
      </c>
      <c r="F10">
        <v>65133.731652104303</v>
      </c>
      <c r="G10">
        <v>0.92</v>
      </c>
      <c r="H10">
        <v>889931</v>
      </c>
      <c r="I10">
        <v>79.599999999999994</v>
      </c>
      <c r="J10">
        <v>0</v>
      </c>
      <c r="K10">
        <v>25392311</v>
      </c>
      <c r="L10" s="25">
        <f t="shared" si="0"/>
        <v>60397.60877178298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F421-0822-4D29-B674-530CC4F7B0E3}">
  <dimension ref="A1:D162"/>
  <sheetViews>
    <sheetView zoomScaleNormal="100" workbookViewId="0">
      <selection activeCell="P16" sqref="P16"/>
    </sheetView>
  </sheetViews>
  <sheetFormatPr defaultRowHeight="14.4" x14ac:dyDescent="0.3"/>
  <cols>
    <col min="1" max="1" width="20.5546875" bestFit="1" customWidth="1"/>
  </cols>
  <sheetData>
    <row r="1" spans="1:4" x14ac:dyDescent="0.3">
      <c r="A1" t="s">
        <v>690</v>
      </c>
      <c r="B1" t="s">
        <v>220</v>
      </c>
      <c r="C1" t="s">
        <v>689</v>
      </c>
      <c r="D1" t="s">
        <v>682</v>
      </c>
    </row>
    <row r="2" spans="1:4" x14ac:dyDescent="0.3">
      <c r="A2" t="s">
        <v>92</v>
      </c>
      <c r="B2">
        <v>28.5</v>
      </c>
      <c r="C2">
        <v>1384</v>
      </c>
      <c r="D2">
        <v>60</v>
      </c>
    </row>
    <row r="3" spans="1:4" x14ac:dyDescent="0.3">
      <c r="A3" t="s">
        <v>91</v>
      </c>
      <c r="B3">
        <v>58.9</v>
      </c>
      <c r="C3">
        <v>24567</v>
      </c>
      <c r="D3">
        <v>453</v>
      </c>
    </row>
    <row r="4" spans="1:4" x14ac:dyDescent="0.3">
      <c r="A4" t="s">
        <v>56</v>
      </c>
      <c r="B4">
        <v>40.099999999999994</v>
      </c>
      <c r="C4">
        <v>2373</v>
      </c>
      <c r="D4">
        <v>64</v>
      </c>
    </row>
    <row r="5" spans="1:4" x14ac:dyDescent="0.3">
      <c r="A5" t="s">
        <v>180</v>
      </c>
      <c r="B5">
        <v>37.200000000000003</v>
      </c>
      <c r="C5">
        <v>576</v>
      </c>
      <c r="D5">
        <v>14</v>
      </c>
    </row>
    <row r="6" spans="1:4" x14ac:dyDescent="0.3">
      <c r="A6" t="s">
        <v>51</v>
      </c>
      <c r="B6">
        <v>70.199999999999989</v>
      </c>
      <c r="C6">
        <v>40808</v>
      </c>
      <c r="D6">
        <v>1025</v>
      </c>
    </row>
    <row r="7" spans="1:4" x14ac:dyDescent="0.3">
      <c r="A7" t="s">
        <v>69</v>
      </c>
      <c r="B7">
        <v>55.4</v>
      </c>
      <c r="C7">
        <v>55863</v>
      </c>
      <c r="D7">
        <v>1021</v>
      </c>
    </row>
    <row r="8" spans="1:4" x14ac:dyDescent="0.3">
      <c r="A8" t="s">
        <v>23</v>
      </c>
      <c r="B8">
        <v>90.9</v>
      </c>
      <c r="C8">
        <v>1120</v>
      </c>
      <c r="D8">
        <v>35</v>
      </c>
    </row>
    <row r="9" spans="1:4" x14ac:dyDescent="0.3">
      <c r="A9" t="s">
        <v>17</v>
      </c>
      <c r="B9">
        <v>82.899999999999991</v>
      </c>
      <c r="C9">
        <v>44480</v>
      </c>
      <c r="D9">
        <v>811</v>
      </c>
    </row>
    <row r="10" spans="1:4" x14ac:dyDescent="0.3">
      <c r="A10" t="s">
        <v>82</v>
      </c>
      <c r="B10">
        <v>27.5</v>
      </c>
      <c r="C10">
        <v>22426</v>
      </c>
      <c r="D10">
        <v>301</v>
      </c>
    </row>
    <row r="11" spans="1:4" x14ac:dyDescent="0.3">
      <c r="A11" t="s">
        <v>70</v>
      </c>
      <c r="B11">
        <v>25.5</v>
      </c>
      <c r="C11">
        <v>57210</v>
      </c>
      <c r="D11">
        <v>211</v>
      </c>
    </row>
    <row r="12" spans="1:4" x14ac:dyDescent="0.3">
      <c r="A12" t="s">
        <v>133</v>
      </c>
      <c r="B12">
        <v>58.8</v>
      </c>
      <c r="C12">
        <v>3206</v>
      </c>
      <c r="D12">
        <v>48</v>
      </c>
    </row>
    <row r="13" spans="1:4" x14ac:dyDescent="0.3">
      <c r="A13" t="s">
        <v>107</v>
      </c>
      <c r="B13">
        <v>24.8</v>
      </c>
      <c r="C13">
        <v>24780</v>
      </c>
      <c r="D13">
        <v>172</v>
      </c>
    </row>
    <row r="14" spans="1:4" x14ac:dyDescent="0.3">
      <c r="A14" t="s">
        <v>15</v>
      </c>
      <c r="B14">
        <v>76.399999999999991</v>
      </c>
      <c r="C14">
        <v>59118</v>
      </c>
      <c r="D14">
        <v>1775</v>
      </c>
    </row>
    <row r="15" spans="1:4" x14ac:dyDescent="0.3">
      <c r="A15" t="s">
        <v>165</v>
      </c>
      <c r="B15">
        <v>50.9</v>
      </c>
      <c r="C15">
        <v>296</v>
      </c>
      <c r="D15">
        <v>4</v>
      </c>
    </row>
    <row r="16" spans="1:4" x14ac:dyDescent="0.3">
      <c r="A16" t="s">
        <v>199</v>
      </c>
      <c r="B16">
        <v>53</v>
      </c>
      <c r="C16">
        <v>1096</v>
      </c>
      <c r="D16">
        <v>1</v>
      </c>
    </row>
    <row r="17" spans="1:4" x14ac:dyDescent="0.3">
      <c r="A17" t="s">
        <v>117</v>
      </c>
      <c r="B17">
        <v>48.4</v>
      </c>
      <c r="C17">
        <v>16697</v>
      </c>
      <c r="D17">
        <v>835</v>
      </c>
    </row>
    <row r="18" spans="1:4" x14ac:dyDescent="0.3">
      <c r="A18" t="s">
        <v>73</v>
      </c>
      <c r="B18">
        <v>48.6</v>
      </c>
      <c r="C18">
        <v>36528</v>
      </c>
      <c r="D18">
        <v>1393</v>
      </c>
    </row>
    <row r="19" spans="1:4" x14ac:dyDescent="0.3">
      <c r="A19" t="s">
        <v>197</v>
      </c>
      <c r="B19">
        <v>78.099999999999994</v>
      </c>
      <c r="C19">
        <v>8265</v>
      </c>
      <c r="D19">
        <v>44</v>
      </c>
    </row>
    <row r="20" spans="1:4" x14ac:dyDescent="0.3">
      <c r="A20" t="s">
        <v>21</v>
      </c>
      <c r="B20">
        <v>68.600000000000009</v>
      </c>
      <c r="C20">
        <v>41025</v>
      </c>
      <c r="D20">
        <v>1009</v>
      </c>
    </row>
    <row r="21" spans="1:4" x14ac:dyDescent="0.3">
      <c r="A21" t="s">
        <v>77</v>
      </c>
      <c r="B21">
        <v>70.3</v>
      </c>
      <c r="C21">
        <v>30992</v>
      </c>
      <c r="D21">
        <v>1272</v>
      </c>
    </row>
    <row r="22" spans="1:4" x14ac:dyDescent="0.3">
      <c r="A22" t="s">
        <v>88</v>
      </c>
      <c r="B22">
        <v>40.4</v>
      </c>
      <c r="C22">
        <v>465</v>
      </c>
      <c r="D22">
        <v>5</v>
      </c>
    </row>
    <row r="23" spans="1:4" x14ac:dyDescent="0.3">
      <c r="A23" t="s">
        <v>204</v>
      </c>
      <c r="B23">
        <v>21.5</v>
      </c>
      <c r="C23">
        <v>114</v>
      </c>
      <c r="D23">
        <v>0.2</v>
      </c>
    </row>
    <row r="24" spans="1:4" x14ac:dyDescent="0.3">
      <c r="A24" t="s">
        <v>186</v>
      </c>
      <c r="B24">
        <v>77.8</v>
      </c>
      <c r="C24">
        <v>23922</v>
      </c>
      <c r="D24">
        <v>218</v>
      </c>
    </row>
    <row r="25" spans="1:4" x14ac:dyDescent="0.3">
      <c r="A25" t="s">
        <v>120</v>
      </c>
      <c r="B25">
        <v>35.299999999999997</v>
      </c>
      <c r="C25">
        <v>27</v>
      </c>
      <c r="D25">
        <v>0</v>
      </c>
    </row>
    <row r="26" spans="1:4" x14ac:dyDescent="0.3">
      <c r="A26" t="s">
        <v>94</v>
      </c>
      <c r="B26">
        <v>28.5</v>
      </c>
      <c r="C26">
        <v>1041</v>
      </c>
      <c r="D26">
        <v>17</v>
      </c>
    </row>
    <row r="27" spans="1:4" x14ac:dyDescent="0.3">
      <c r="A27" t="s">
        <v>19</v>
      </c>
      <c r="B27">
        <v>92.2</v>
      </c>
      <c r="C27">
        <v>19442</v>
      </c>
      <c r="D27">
        <v>496</v>
      </c>
    </row>
    <row r="28" spans="1:4" x14ac:dyDescent="0.3">
      <c r="A28" t="s">
        <v>202</v>
      </c>
      <c r="B28">
        <v>13.200000000000001</v>
      </c>
      <c r="C28">
        <v>1020</v>
      </c>
      <c r="D28">
        <v>13</v>
      </c>
    </row>
    <row r="29" spans="1:4" x14ac:dyDescent="0.3">
      <c r="A29" t="s">
        <v>185</v>
      </c>
      <c r="B29">
        <v>16.100000000000001</v>
      </c>
      <c r="C29">
        <v>186</v>
      </c>
      <c r="D29">
        <v>7</v>
      </c>
    </row>
    <row r="30" spans="1:4" x14ac:dyDescent="0.3">
      <c r="A30" t="s">
        <v>29</v>
      </c>
      <c r="B30">
        <v>80.8</v>
      </c>
      <c r="C30">
        <v>35926</v>
      </c>
      <c r="D30">
        <v>926</v>
      </c>
    </row>
    <row r="31" spans="1:4" x14ac:dyDescent="0.3">
      <c r="A31" t="s">
        <v>8</v>
      </c>
      <c r="B31">
        <v>22.599999999999998</v>
      </c>
      <c r="C31">
        <v>62</v>
      </c>
      <c r="D31">
        <v>3</v>
      </c>
    </row>
    <row r="32" spans="1:4" x14ac:dyDescent="0.3">
      <c r="A32" t="s">
        <v>52</v>
      </c>
      <c r="B32">
        <v>71.3</v>
      </c>
      <c r="C32">
        <v>38827</v>
      </c>
      <c r="D32">
        <v>988</v>
      </c>
    </row>
    <row r="33" spans="1:4" x14ac:dyDescent="0.3">
      <c r="A33" t="s">
        <v>149</v>
      </c>
      <c r="B33">
        <v>31.099999999999998</v>
      </c>
      <c r="C33">
        <v>1393</v>
      </c>
      <c r="D33">
        <v>21</v>
      </c>
    </row>
    <row r="34" spans="1:4" x14ac:dyDescent="0.3">
      <c r="A34" t="s">
        <v>81</v>
      </c>
      <c r="B34">
        <v>81.300000000000011</v>
      </c>
      <c r="C34">
        <v>36973</v>
      </c>
      <c r="D34">
        <v>492</v>
      </c>
    </row>
    <row r="35" spans="1:4" x14ac:dyDescent="0.3">
      <c r="A35" t="s">
        <v>55</v>
      </c>
      <c r="B35">
        <v>65.7</v>
      </c>
      <c r="C35">
        <v>55725</v>
      </c>
      <c r="D35">
        <v>1166</v>
      </c>
    </row>
    <row r="36" spans="1:4" x14ac:dyDescent="0.3">
      <c r="A36" t="s">
        <v>96</v>
      </c>
      <c r="B36">
        <v>28.4</v>
      </c>
      <c r="C36">
        <v>1772</v>
      </c>
      <c r="D36">
        <v>17</v>
      </c>
    </row>
    <row r="37" spans="1:4" x14ac:dyDescent="0.3">
      <c r="A37" t="s">
        <v>86</v>
      </c>
      <c r="B37">
        <v>75.900000000000006</v>
      </c>
      <c r="C37">
        <v>24547</v>
      </c>
      <c r="D37">
        <v>148</v>
      </c>
    </row>
    <row r="38" spans="1:4" x14ac:dyDescent="0.3">
      <c r="A38" t="s">
        <v>26</v>
      </c>
      <c r="B38">
        <v>76.900000000000006</v>
      </c>
      <c r="C38">
        <v>86280</v>
      </c>
      <c r="D38">
        <v>1419</v>
      </c>
    </row>
    <row r="39" spans="1:4" x14ac:dyDescent="0.3">
      <c r="A39" t="s">
        <v>28</v>
      </c>
      <c r="B39">
        <v>92.2</v>
      </c>
      <c r="C39">
        <v>33261</v>
      </c>
      <c r="D39">
        <v>334</v>
      </c>
    </row>
    <row r="40" spans="1:4" x14ac:dyDescent="0.3">
      <c r="A40" t="s">
        <v>144</v>
      </c>
      <c r="B40">
        <v>27.7</v>
      </c>
      <c r="C40">
        <v>5941</v>
      </c>
      <c r="D40">
        <v>61</v>
      </c>
    </row>
    <row r="41" spans="1:4" x14ac:dyDescent="0.3">
      <c r="A41" t="s">
        <v>48</v>
      </c>
      <c r="B41">
        <v>65.400000000000006</v>
      </c>
      <c r="C41">
        <v>18439</v>
      </c>
      <c r="D41">
        <v>229</v>
      </c>
    </row>
    <row r="42" spans="1:4" x14ac:dyDescent="0.3">
      <c r="A42" t="s">
        <v>119</v>
      </c>
      <c r="B42">
        <v>11.299999999999999</v>
      </c>
      <c r="C42">
        <v>237</v>
      </c>
      <c r="D42">
        <v>7</v>
      </c>
    </row>
    <row r="43" spans="1:4" x14ac:dyDescent="0.3">
      <c r="A43" t="s">
        <v>32</v>
      </c>
      <c r="B43">
        <v>63.3</v>
      </c>
      <c r="C43">
        <v>13329</v>
      </c>
      <c r="D43">
        <v>818</v>
      </c>
    </row>
    <row r="44" spans="1:4" x14ac:dyDescent="0.3">
      <c r="A44" t="s">
        <v>61</v>
      </c>
      <c r="B44">
        <v>30.6</v>
      </c>
      <c r="C44">
        <v>1552</v>
      </c>
      <c r="D44">
        <v>86</v>
      </c>
    </row>
    <row r="45" spans="1:4" x14ac:dyDescent="0.3">
      <c r="A45" t="s">
        <v>143</v>
      </c>
      <c r="B45">
        <v>61.5</v>
      </c>
      <c r="C45">
        <v>8098</v>
      </c>
      <c r="D45">
        <v>237</v>
      </c>
    </row>
    <row r="46" spans="1:4" x14ac:dyDescent="0.3">
      <c r="A46" t="s">
        <v>161</v>
      </c>
      <c r="B46">
        <v>19.2</v>
      </c>
      <c r="C46">
        <v>3781</v>
      </c>
      <c r="D46">
        <v>60</v>
      </c>
    </row>
    <row r="47" spans="1:4" x14ac:dyDescent="0.3">
      <c r="A47" t="s">
        <v>162</v>
      </c>
      <c r="B47">
        <v>23.700000000000003</v>
      </c>
      <c r="C47">
        <v>543</v>
      </c>
      <c r="D47">
        <v>2</v>
      </c>
    </row>
    <row r="48" spans="1:4" x14ac:dyDescent="0.3">
      <c r="A48" t="s">
        <v>62</v>
      </c>
      <c r="B48">
        <v>79</v>
      </c>
      <c r="C48">
        <v>29914</v>
      </c>
      <c r="D48">
        <v>270</v>
      </c>
    </row>
    <row r="49" spans="1:4" x14ac:dyDescent="0.3">
      <c r="A49" t="s">
        <v>179</v>
      </c>
      <c r="B49">
        <v>31.400000000000002</v>
      </c>
      <c r="C49">
        <v>12185</v>
      </c>
      <c r="D49">
        <v>392</v>
      </c>
    </row>
    <row r="50" spans="1:4" x14ac:dyDescent="0.3">
      <c r="A50" t="s">
        <v>148</v>
      </c>
      <c r="B50">
        <v>34.4</v>
      </c>
      <c r="C50">
        <v>1140</v>
      </c>
      <c r="D50">
        <v>18</v>
      </c>
    </row>
    <row r="51" spans="1:4" x14ac:dyDescent="0.3">
      <c r="A51" t="s">
        <v>194</v>
      </c>
      <c r="B51">
        <v>58.5</v>
      </c>
      <c r="C51">
        <v>61</v>
      </c>
      <c r="D51">
        <v>2</v>
      </c>
    </row>
    <row r="52" spans="1:4" x14ac:dyDescent="0.3">
      <c r="A52" t="s">
        <v>43</v>
      </c>
      <c r="B52">
        <v>92.5</v>
      </c>
      <c r="C52">
        <v>7558</v>
      </c>
      <c r="D52">
        <v>116</v>
      </c>
    </row>
    <row r="53" spans="1:4" x14ac:dyDescent="0.3">
      <c r="A53" t="s">
        <v>10</v>
      </c>
      <c r="B53">
        <v>81.199999999999989</v>
      </c>
      <c r="C53">
        <v>46076</v>
      </c>
      <c r="D53">
        <v>1112</v>
      </c>
    </row>
    <row r="54" spans="1:4" x14ac:dyDescent="0.3">
      <c r="A54" t="s">
        <v>156</v>
      </c>
      <c r="B54">
        <v>36.1</v>
      </c>
      <c r="C54">
        <v>4558</v>
      </c>
      <c r="D54">
        <v>30</v>
      </c>
    </row>
    <row r="55" spans="1:4" x14ac:dyDescent="0.3">
      <c r="A55" t="s">
        <v>198</v>
      </c>
      <c r="B55">
        <v>43.3</v>
      </c>
      <c r="C55">
        <v>1613</v>
      </c>
      <c r="D55">
        <v>52</v>
      </c>
    </row>
    <row r="56" spans="1:4" x14ac:dyDescent="0.3">
      <c r="A56" t="s">
        <v>116</v>
      </c>
      <c r="B56">
        <v>54.2</v>
      </c>
      <c r="C56">
        <v>63233</v>
      </c>
      <c r="D56">
        <v>758</v>
      </c>
    </row>
    <row r="57" spans="1:4" x14ac:dyDescent="0.3">
      <c r="A57" t="s">
        <v>9</v>
      </c>
      <c r="B57">
        <v>86.8</v>
      </c>
      <c r="C57">
        <v>25320</v>
      </c>
      <c r="D57">
        <v>620</v>
      </c>
    </row>
    <row r="58" spans="1:4" x14ac:dyDescent="0.3">
      <c r="A58" t="s">
        <v>98</v>
      </c>
      <c r="B58">
        <v>66.3</v>
      </c>
      <c r="C58">
        <v>1892</v>
      </c>
      <c r="D58">
        <v>11</v>
      </c>
    </row>
    <row r="59" spans="1:4" x14ac:dyDescent="0.3">
      <c r="A59" t="s">
        <v>44</v>
      </c>
      <c r="B59">
        <v>74.3</v>
      </c>
      <c r="C59">
        <v>14531</v>
      </c>
      <c r="D59">
        <v>539</v>
      </c>
    </row>
    <row r="60" spans="1:4" x14ac:dyDescent="0.3">
      <c r="A60" t="s">
        <v>139</v>
      </c>
      <c r="B60">
        <v>52.599999999999994</v>
      </c>
      <c r="C60">
        <v>8451</v>
      </c>
      <c r="D60">
        <v>299</v>
      </c>
    </row>
    <row r="61" spans="1:4" x14ac:dyDescent="0.3">
      <c r="A61" t="s">
        <v>147</v>
      </c>
      <c r="B61">
        <v>31.400000000000002</v>
      </c>
      <c r="C61">
        <v>1070</v>
      </c>
      <c r="D61">
        <v>6</v>
      </c>
    </row>
    <row r="62" spans="1:4" x14ac:dyDescent="0.3">
      <c r="A62" t="s">
        <v>178</v>
      </c>
      <c r="B62">
        <v>26.299999999999997</v>
      </c>
      <c r="C62">
        <v>1259</v>
      </c>
      <c r="D62">
        <v>23</v>
      </c>
    </row>
    <row r="63" spans="1:4" x14ac:dyDescent="0.3">
      <c r="A63" t="s">
        <v>154</v>
      </c>
      <c r="B63">
        <v>61.5</v>
      </c>
      <c r="C63">
        <v>9057</v>
      </c>
      <c r="D63">
        <v>216</v>
      </c>
    </row>
    <row r="64" spans="1:4" x14ac:dyDescent="0.3">
      <c r="A64" t="s">
        <v>159</v>
      </c>
      <c r="B64">
        <v>45.7</v>
      </c>
      <c r="C64">
        <v>961</v>
      </c>
      <c r="D64">
        <v>21</v>
      </c>
    </row>
    <row r="65" spans="1:4" x14ac:dyDescent="0.3">
      <c r="A65" t="s">
        <v>105</v>
      </c>
      <c r="B65">
        <v>54.2</v>
      </c>
      <c r="C65">
        <v>13815</v>
      </c>
      <c r="D65">
        <v>342</v>
      </c>
    </row>
    <row r="66" spans="1:4" x14ac:dyDescent="0.3">
      <c r="A66" t="s">
        <v>63</v>
      </c>
      <c r="B66">
        <v>60.199999999999996</v>
      </c>
      <c r="C66">
        <v>1318</v>
      </c>
      <c r="D66">
        <v>22</v>
      </c>
    </row>
    <row r="67" spans="1:4" x14ac:dyDescent="0.3">
      <c r="A67" t="s">
        <v>71</v>
      </c>
      <c r="B67">
        <v>66.3</v>
      </c>
      <c r="C67">
        <v>37005</v>
      </c>
      <c r="D67">
        <v>1224</v>
      </c>
    </row>
    <row r="68" spans="1:4" x14ac:dyDescent="0.3">
      <c r="A68" t="s">
        <v>49</v>
      </c>
      <c r="B68">
        <v>95.8</v>
      </c>
      <c r="C68">
        <v>17463</v>
      </c>
      <c r="D68">
        <v>85</v>
      </c>
    </row>
    <row r="69" spans="1:4" x14ac:dyDescent="0.3">
      <c r="A69" t="s">
        <v>39</v>
      </c>
      <c r="B69">
        <v>69</v>
      </c>
      <c r="C69">
        <v>7668</v>
      </c>
      <c r="D69">
        <v>110</v>
      </c>
    </row>
    <row r="70" spans="1:4" x14ac:dyDescent="0.3">
      <c r="A70" t="s">
        <v>42</v>
      </c>
      <c r="B70">
        <v>64.800000000000011</v>
      </c>
      <c r="C70">
        <v>3508</v>
      </c>
      <c r="D70">
        <v>100</v>
      </c>
    </row>
    <row r="71" spans="1:4" x14ac:dyDescent="0.3">
      <c r="A71" t="s">
        <v>11</v>
      </c>
      <c r="B71">
        <v>23.799999999999997</v>
      </c>
      <c r="C71">
        <v>16087</v>
      </c>
      <c r="D71">
        <v>676</v>
      </c>
    </row>
    <row r="72" spans="1:4" x14ac:dyDescent="0.3">
      <c r="A72" t="s">
        <v>64</v>
      </c>
      <c r="B72">
        <v>37.400000000000006</v>
      </c>
      <c r="C72">
        <v>15030</v>
      </c>
      <c r="D72">
        <v>319</v>
      </c>
    </row>
    <row r="73" spans="1:4" x14ac:dyDescent="0.3">
      <c r="A73" t="s">
        <v>27</v>
      </c>
      <c r="B73">
        <v>92.4</v>
      </c>
      <c r="C73">
        <v>37088</v>
      </c>
      <c r="D73">
        <v>578</v>
      </c>
    </row>
    <row r="74" spans="1:4" x14ac:dyDescent="0.3">
      <c r="A74" t="s">
        <v>22</v>
      </c>
      <c r="B74">
        <v>78.600000000000009</v>
      </c>
      <c r="C74">
        <v>64042</v>
      </c>
      <c r="D74">
        <v>464</v>
      </c>
    </row>
    <row r="75" spans="1:4" x14ac:dyDescent="0.3">
      <c r="A75" t="s">
        <v>6</v>
      </c>
      <c r="B75">
        <v>75.199999999999989</v>
      </c>
      <c r="C75">
        <v>40420</v>
      </c>
      <c r="D75">
        <v>1402</v>
      </c>
    </row>
    <row r="76" spans="1:4" x14ac:dyDescent="0.3">
      <c r="A76" t="s">
        <v>99</v>
      </c>
      <c r="B76">
        <v>40.5</v>
      </c>
      <c r="C76">
        <v>984</v>
      </c>
      <c r="D76">
        <v>5</v>
      </c>
    </row>
    <row r="77" spans="1:4" x14ac:dyDescent="0.3">
      <c r="A77" t="s">
        <v>136</v>
      </c>
      <c r="B77">
        <v>69.599999999999994</v>
      </c>
      <c r="C77">
        <v>4938</v>
      </c>
      <c r="D77">
        <v>112</v>
      </c>
    </row>
    <row r="78" spans="1:4" x14ac:dyDescent="0.3">
      <c r="A78" t="s">
        <v>35</v>
      </c>
      <c r="B78">
        <v>79.900000000000006</v>
      </c>
      <c r="C78">
        <v>2780</v>
      </c>
      <c r="D78">
        <v>38</v>
      </c>
    </row>
    <row r="79" spans="1:4" x14ac:dyDescent="0.3">
      <c r="A79" t="s">
        <v>90</v>
      </c>
      <c r="B79">
        <v>39.300000000000004</v>
      </c>
      <c r="C79">
        <v>31083</v>
      </c>
      <c r="D79">
        <v>410</v>
      </c>
    </row>
    <row r="80" spans="1:4" x14ac:dyDescent="0.3">
      <c r="A80" t="s">
        <v>80</v>
      </c>
      <c r="B80">
        <v>29.4</v>
      </c>
      <c r="C80">
        <v>9197</v>
      </c>
      <c r="D80">
        <v>127</v>
      </c>
    </row>
    <row r="81" spans="1:4" x14ac:dyDescent="0.3">
      <c r="A81" t="s">
        <v>124</v>
      </c>
      <c r="B81">
        <v>51.8</v>
      </c>
      <c r="C81">
        <v>1833</v>
      </c>
      <c r="D81">
        <v>32</v>
      </c>
    </row>
    <row r="82" spans="1:4" x14ac:dyDescent="0.3">
      <c r="A82" t="s">
        <v>87</v>
      </c>
      <c r="B82">
        <v>39.300000000000004</v>
      </c>
      <c r="C82">
        <v>37244</v>
      </c>
      <c r="D82">
        <v>221</v>
      </c>
    </row>
    <row r="83" spans="1:4" x14ac:dyDescent="0.3">
      <c r="A83" t="s">
        <v>118</v>
      </c>
      <c r="B83">
        <v>48.9</v>
      </c>
      <c r="C83">
        <v>12713</v>
      </c>
      <c r="D83">
        <v>212</v>
      </c>
    </row>
    <row r="84" spans="1:4" x14ac:dyDescent="0.3">
      <c r="A84" t="s">
        <v>171</v>
      </c>
      <c r="B84">
        <v>21.400000000000002</v>
      </c>
      <c r="C84">
        <v>6</v>
      </c>
      <c r="D84">
        <v>0</v>
      </c>
    </row>
    <row r="85" spans="1:4" x14ac:dyDescent="0.3">
      <c r="A85" t="s">
        <v>74</v>
      </c>
      <c r="B85">
        <v>74.900000000000006</v>
      </c>
      <c r="C85">
        <v>31790</v>
      </c>
      <c r="D85">
        <v>574</v>
      </c>
    </row>
    <row r="86" spans="1:4" x14ac:dyDescent="0.3">
      <c r="A86" t="s">
        <v>72</v>
      </c>
      <c r="B86">
        <v>43.6</v>
      </c>
      <c r="C86">
        <v>40020</v>
      </c>
      <c r="D86">
        <v>324</v>
      </c>
    </row>
    <row r="87" spans="1:4" x14ac:dyDescent="0.3">
      <c r="A87" t="s">
        <v>189</v>
      </c>
      <c r="B87">
        <v>54.5</v>
      </c>
      <c r="C87">
        <v>373</v>
      </c>
      <c r="D87">
        <v>16</v>
      </c>
    </row>
    <row r="88" spans="1:4" x14ac:dyDescent="0.3">
      <c r="A88" t="s">
        <v>172</v>
      </c>
      <c r="B88">
        <v>20.2</v>
      </c>
      <c r="C88">
        <v>16255</v>
      </c>
      <c r="D88">
        <v>251</v>
      </c>
    </row>
    <row r="89" spans="1:4" x14ac:dyDescent="0.3">
      <c r="A89" t="s">
        <v>68</v>
      </c>
      <c r="B89">
        <v>75</v>
      </c>
      <c r="C89">
        <v>64742</v>
      </c>
      <c r="D89">
        <v>959</v>
      </c>
    </row>
    <row r="90" spans="1:4" x14ac:dyDescent="0.3">
      <c r="A90" t="s">
        <v>36</v>
      </c>
      <c r="B90">
        <v>88.100000000000009</v>
      </c>
      <c r="C90">
        <v>78267</v>
      </c>
      <c r="D90">
        <v>890</v>
      </c>
    </row>
    <row r="91" spans="1:4" x14ac:dyDescent="0.3">
      <c r="A91" t="s">
        <v>130</v>
      </c>
      <c r="B91">
        <v>56.4</v>
      </c>
      <c r="C91">
        <v>652</v>
      </c>
      <c r="D91">
        <v>10</v>
      </c>
    </row>
    <row r="92" spans="1:4" x14ac:dyDescent="0.3">
      <c r="A92" t="s">
        <v>216</v>
      </c>
      <c r="B92">
        <v>55</v>
      </c>
      <c r="C92">
        <v>895</v>
      </c>
      <c r="D92">
        <v>23</v>
      </c>
    </row>
    <row r="93" spans="1:4" x14ac:dyDescent="0.3">
      <c r="A93" t="s">
        <v>30</v>
      </c>
      <c r="B93">
        <v>71.599999999999994</v>
      </c>
      <c r="C93">
        <v>5405</v>
      </c>
      <c r="D93">
        <v>20</v>
      </c>
    </row>
    <row r="94" spans="1:4" x14ac:dyDescent="0.3">
      <c r="A94" t="s">
        <v>146</v>
      </c>
      <c r="B94">
        <v>49.2</v>
      </c>
      <c r="C94">
        <v>386</v>
      </c>
      <c r="D94">
        <v>16</v>
      </c>
    </row>
    <row r="95" spans="1:4" x14ac:dyDescent="0.3">
      <c r="A95" t="s">
        <v>101</v>
      </c>
      <c r="B95">
        <v>79.5</v>
      </c>
      <c r="C95">
        <v>37139</v>
      </c>
      <c r="D95">
        <v>561</v>
      </c>
    </row>
    <row r="96" spans="1:4" x14ac:dyDescent="0.3">
      <c r="A96" t="s">
        <v>187</v>
      </c>
      <c r="B96">
        <v>39.200000000000003</v>
      </c>
      <c r="C96">
        <v>3460</v>
      </c>
      <c r="D96">
        <v>88</v>
      </c>
    </row>
    <row r="97" spans="1:4" x14ac:dyDescent="0.3">
      <c r="A97" t="s">
        <v>108</v>
      </c>
      <c r="B97">
        <v>82.2</v>
      </c>
      <c r="C97">
        <v>437</v>
      </c>
      <c r="D97">
        <v>8</v>
      </c>
    </row>
    <row r="98" spans="1:4" x14ac:dyDescent="0.3">
      <c r="A98" t="s">
        <v>50</v>
      </c>
      <c r="B98">
        <v>60.9</v>
      </c>
      <c r="C98">
        <v>13195</v>
      </c>
      <c r="D98">
        <v>1127</v>
      </c>
    </row>
    <row r="99" spans="1:4" x14ac:dyDescent="0.3">
      <c r="A99" t="s">
        <v>76</v>
      </c>
      <c r="B99">
        <v>57.5</v>
      </c>
      <c r="C99">
        <v>38549</v>
      </c>
      <c r="D99">
        <v>827</v>
      </c>
    </row>
    <row r="100" spans="1:4" x14ac:dyDescent="0.3">
      <c r="A100" t="s">
        <v>163</v>
      </c>
      <c r="B100">
        <v>65</v>
      </c>
      <c r="C100">
        <v>481</v>
      </c>
      <c r="D100">
        <v>0.6</v>
      </c>
    </row>
    <row r="101" spans="1:4" x14ac:dyDescent="0.3">
      <c r="A101" t="s">
        <v>115</v>
      </c>
      <c r="B101">
        <v>56.5</v>
      </c>
      <c r="C101">
        <v>91516</v>
      </c>
      <c r="D101">
        <v>1218</v>
      </c>
    </row>
    <row r="102" spans="1:4" x14ac:dyDescent="0.3">
      <c r="A102" t="s">
        <v>67</v>
      </c>
      <c r="B102">
        <v>51</v>
      </c>
      <c r="C102">
        <v>12511</v>
      </c>
      <c r="D102">
        <v>218</v>
      </c>
    </row>
    <row r="103" spans="1:4" x14ac:dyDescent="0.3">
      <c r="A103" t="s">
        <v>173</v>
      </c>
      <c r="B103">
        <v>36.5</v>
      </c>
      <c r="C103">
        <v>972</v>
      </c>
      <c r="D103">
        <v>9</v>
      </c>
    </row>
    <row r="104" spans="1:4" x14ac:dyDescent="0.3">
      <c r="A104" t="s">
        <v>157</v>
      </c>
      <c r="B104">
        <v>35.5</v>
      </c>
      <c r="C104">
        <v>2501</v>
      </c>
      <c r="D104">
        <v>55</v>
      </c>
    </row>
    <row r="105" spans="1:4" x14ac:dyDescent="0.3">
      <c r="A105" t="s">
        <v>164</v>
      </c>
      <c r="B105">
        <v>64.3</v>
      </c>
      <c r="C105">
        <v>12409</v>
      </c>
      <c r="D105">
        <v>121</v>
      </c>
    </row>
    <row r="106" spans="1:4" x14ac:dyDescent="0.3">
      <c r="A106" t="s">
        <v>193</v>
      </c>
      <c r="B106">
        <v>52.800000000000004</v>
      </c>
      <c r="C106">
        <v>9139</v>
      </c>
      <c r="D106">
        <v>67</v>
      </c>
    </row>
    <row r="107" spans="1:4" x14ac:dyDescent="0.3">
      <c r="A107" t="s">
        <v>16</v>
      </c>
      <c r="B107">
        <v>90.1</v>
      </c>
      <c r="C107">
        <v>54711</v>
      </c>
      <c r="D107">
        <v>782</v>
      </c>
    </row>
    <row r="108" spans="1:4" x14ac:dyDescent="0.3">
      <c r="A108" t="s">
        <v>66</v>
      </c>
      <c r="B108">
        <v>92.6</v>
      </c>
      <c r="C108">
        <v>455</v>
      </c>
      <c r="D108">
        <v>5</v>
      </c>
    </row>
    <row r="109" spans="1:4" x14ac:dyDescent="0.3">
      <c r="A109" t="s">
        <v>192</v>
      </c>
      <c r="B109">
        <v>35.5</v>
      </c>
      <c r="C109">
        <v>930</v>
      </c>
      <c r="D109">
        <v>25</v>
      </c>
    </row>
    <row r="110" spans="1:4" x14ac:dyDescent="0.3">
      <c r="A110" t="s">
        <v>126</v>
      </c>
      <c r="B110">
        <v>32.9</v>
      </c>
      <c r="C110">
        <v>174</v>
      </c>
      <c r="D110">
        <v>6</v>
      </c>
    </row>
    <row r="111" spans="1:4" x14ac:dyDescent="0.3">
      <c r="A111" t="s">
        <v>103</v>
      </c>
      <c r="B111">
        <v>41.2</v>
      </c>
      <c r="C111">
        <v>565</v>
      </c>
      <c r="D111">
        <v>7</v>
      </c>
    </row>
    <row r="112" spans="1:4" x14ac:dyDescent="0.3">
      <c r="A112" t="s">
        <v>83</v>
      </c>
      <c r="B112">
        <v>59.699999999999996</v>
      </c>
      <c r="C112">
        <v>43260</v>
      </c>
      <c r="D112">
        <v>1329</v>
      </c>
    </row>
    <row r="113" spans="1:4" x14ac:dyDescent="0.3">
      <c r="A113" t="s">
        <v>25</v>
      </c>
      <c r="B113">
        <v>98.699999999999989</v>
      </c>
      <c r="C113">
        <v>11123</v>
      </c>
      <c r="D113">
        <v>100</v>
      </c>
    </row>
    <row r="114" spans="1:4" x14ac:dyDescent="0.3">
      <c r="A114" t="s">
        <v>97</v>
      </c>
      <c r="B114">
        <v>30.6</v>
      </c>
      <c r="C114">
        <v>25583</v>
      </c>
      <c r="D114">
        <v>293</v>
      </c>
    </row>
    <row r="115" spans="1:4" x14ac:dyDescent="0.3">
      <c r="A115" t="s">
        <v>38</v>
      </c>
      <c r="B115">
        <v>42.5</v>
      </c>
      <c r="C115">
        <v>2369</v>
      </c>
      <c r="D115">
        <v>50</v>
      </c>
    </row>
    <row r="116" spans="1:4" x14ac:dyDescent="0.3">
      <c r="A116" t="s">
        <v>112</v>
      </c>
      <c r="B116">
        <v>38.9</v>
      </c>
      <c r="C116">
        <v>29911</v>
      </c>
      <c r="D116">
        <v>342</v>
      </c>
    </row>
    <row r="117" spans="1:4" x14ac:dyDescent="0.3">
      <c r="A117" t="s">
        <v>47</v>
      </c>
      <c r="B117">
        <v>70.5</v>
      </c>
      <c r="C117">
        <v>70714</v>
      </c>
      <c r="D117">
        <v>1144</v>
      </c>
    </row>
    <row r="118" spans="1:4" x14ac:dyDescent="0.3">
      <c r="A118" t="s">
        <v>208</v>
      </c>
      <c r="B118">
        <v>60.300000000000004</v>
      </c>
      <c r="C118">
        <v>92</v>
      </c>
      <c r="D118">
        <v>1</v>
      </c>
    </row>
    <row r="119" spans="1:4" x14ac:dyDescent="0.3">
      <c r="A119" t="s">
        <v>128</v>
      </c>
      <c r="B119">
        <v>62.400000000000006</v>
      </c>
      <c r="C119">
        <v>17597</v>
      </c>
      <c r="D119">
        <v>360</v>
      </c>
    </row>
    <row r="120" spans="1:4" x14ac:dyDescent="0.3">
      <c r="A120" t="s">
        <v>46</v>
      </c>
      <c r="B120">
        <v>66</v>
      </c>
      <c r="C120">
        <v>32746</v>
      </c>
      <c r="D120">
        <v>1187</v>
      </c>
    </row>
    <row r="121" spans="1:4" x14ac:dyDescent="0.3">
      <c r="A121" t="s">
        <v>37</v>
      </c>
      <c r="B121">
        <v>66.399999999999991</v>
      </c>
      <c r="C121">
        <v>4619</v>
      </c>
      <c r="D121">
        <v>92</v>
      </c>
    </row>
    <row r="122" spans="1:4" x14ac:dyDescent="0.3">
      <c r="A122" t="s">
        <v>33</v>
      </c>
      <c r="B122">
        <v>66.2</v>
      </c>
      <c r="C122">
        <v>38721</v>
      </c>
      <c r="D122">
        <v>923</v>
      </c>
    </row>
    <row r="123" spans="1:4" x14ac:dyDescent="0.3">
      <c r="A123" t="s">
        <v>20</v>
      </c>
      <c r="B123">
        <v>80.3</v>
      </c>
      <c r="C123">
        <v>59837</v>
      </c>
      <c r="D123">
        <v>974</v>
      </c>
    </row>
    <row r="124" spans="1:4" x14ac:dyDescent="0.3">
      <c r="A124" t="s">
        <v>58</v>
      </c>
      <c r="B124">
        <v>31.9</v>
      </c>
      <c r="C124">
        <v>52896</v>
      </c>
      <c r="D124">
        <v>88</v>
      </c>
    </row>
    <row r="125" spans="1:4" x14ac:dyDescent="0.3">
      <c r="A125" t="s">
        <v>34</v>
      </c>
      <c r="B125">
        <v>64.900000000000006</v>
      </c>
      <c r="C125">
        <v>36863</v>
      </c>
      <c r="D125">
        <v>920</v>
      </c>
    </row>
    <row r="126" spans="1:4" x14ac:dyDescent="0.3">
      <c r="A126" t="s">
        <v>31</v>
      </c>
      <c r="B126">
        <v>31.099999999999998</v>
      </c>
      <c r="C126">
        <v>25193</v>
      </c>
      <c r="D126">
        <v>469</v>
      </c>
    </row>
    <row r="127" spans="1:4" x14ac:dyDescent="0.3">
      <c r="A127" t="s">
        <v>123</v>
      </c>
      <c r="B127">
        <v>31.6</v>
      </c>
      <c r="C127">
        <v>948</v>
      </c>
      <c r="D127">
        <v>13</v>
      </c>
    </row>
    <row r="128" spans="1:4" x14ac:dyDescent="0.3">
      <c r="A128" t="s">
        <v>18</v>
      </c>
      <c r="B128">
        <v>80</v>
      </c>
      <c r="C128">
        <v>1448</v>
      </c>
      <c r="D128">
        <v>26</v>
      </c>
    </row>
    <row r="129" spans="1:4" x14ac:dyDescent="0.3">
      <c r="A129" t="s">
        <v>41</v>
      </c>
      <c r="B129">
        <v>19.3</v>
      </c>
      <c r="C129">
        <v>10422</v>
      </c>
      <c r="D129">
        <v>181</v>
      </c>
    </row>
    <row r="130" spans="1:4" x14ac:dyDescent="0.3">
      <c r="A130" t="s">
        <v>100</v>
      </c>
      <c r="B130">
        <v>58.099999999999994</v>
      </c>
      <c r="C130">
        <v>1425</v>
      </c>
      <c r="D130">
        <v>33</v>
      </c>
    </row>
    <row r="131" spans="1:4" x14ac:dyDescent="0.3">
      <c r="A131" t="s">
        <v>53</v>
      </c>
      <c r="B131">
        <v>64.099999999999994</v>
      </c>
      <c r="C131">
        <v>43683</v>
      </c>
      <c r="D131">
        <v>442</v>
      </c>
    </row>
    <row r="132" spans="1:4" x14ac:dyDescent="0.3">
      <c r="A132" t="s">
        <v>207</v>
      </c>
      <c r="B132">
        <v>48.6</v>
      </c>
      <c r="C132">
        <v>383</v>
      </c>
      <c r="D132">
        <v>10</v>
      </c>
    </row>
    <row r="133" spans="1:4" x14ac:dyDescent="0.3">
      <c r="A133" t="s">
        <v>54</v>
      </c>
      <c r="B133">
        <v>60.199999999999996</v>
      </c>
      <c r="C133">
        <v>10083</v>
      </c>
      <c r="D133">
        <v>5</v>
      </c>
    </row>
    <row r="134" spans="1:4" x14ac:dyDescent="0.3">
      <c r="A134" t="s">
        <v>78</v>
      </c>
      <c r="B134">
        <v>71.7</v>
      </c>
      <c r="C134">
        <v>42670</v>
      </c>
      <c r="D134">
        <v>713</v>
      </c>
    </row>
    <row r="135" spans="1:4" x14ac:dyDescent="0.3">
      <c r="A135" t="s">
        <v>57</v>
      </c>
      <c r="B135">
        <v>75</v>
      </c>
      <c r="C135">
        <v>74913</v>
      </c>
      <c r="D135">
        <v>1592</v>
      </c>
    </row>
    <row r="136" spans="1:4" x14ac:dyDescent="0.3">
      <c r="A136" t="s">
        <v>45</v>
      </c>
      <c r="B136">
        <v>72.400000000000006</v>
      </c>
      <c r="C136">
        <v>23316</v>
      </c>
      <c r="D136">
        <v>671</v>
      </c>
    </row>
    <row r="137" spans="1:4" x14ac:dyDescent="0.3">
      <c r="A137" t="s">
        <v>7</v>
      </c>
      <c r="B137">
        <v>82.899999999999991</v>
      </c>
      <c r="C137">
        <v>55671</v>
      </c>
      <c r="D137">
        <v>1186</v>
      </c>
    </row>
    <row r="138" spans="1:4" x14ac:dyDescent="0.3">
      <c r="A138" t="s">
        <v>109</v>
      </c>
      <c r="B138">
        <v>62.699999999999996</v>
      </c>
      <c r="C138">
        <v>2649</v>
      </c>
      <c r="D138">
        <v>13</v>
      </c>
    </row>
    <row r="139" spans="1:4" x14ac:dyDescent="0.3">
      <c r="A139" t="s">
        <v>183</v>
      </c>
      <c r="B139">
        <v>27</v>
      </c>
      <c r="C139">
        <v>592</v>
      </c>
      <c r="D139">
        <v>36</v>
      </c>
    </row>
    <row r="140" spans="1:4" x14ac:dyDescent="0.3">
      <c r="A140" t="s">
        <v>175</v>
      </c>
      <c r="B140">
        <v>69.800000000000011</v>
      </c>
      <c r="C140">
        <v>13476</v>
      </c>
      <c r="D140">
        <v>251</v>
      </c>
    </row>
    <row r="141" spans="1:4" x14ac:dyDescent="0.3">
      <c r="A141" t="s">
        <v>24</v>
      </c>
      <c r="B141">
        <v>93.9</v>
      </c>
      <c r="C141">
        <v>53990</v>
      </c>
      <c r="D141">
        <v>1086</v>
      </c>
    </row>
    <row r="142" spans="1:4" x14ac:dyDescent="0.3">
      <c r="A142" t="s">
        <v>13</v>
      </c>
      <c r="B142">
        <v>90.3</v>
      </c>
      <c r="C142">
        <v>58604</v>
      </c>
      <c r="D142">
        <v>1040</v>
      </c>
    </row>
    <row r="143" spans="1:4" x14ac:dyDescent="0.3">
      <c r="A143" t="s">
        <v>169</v>
      </c>
      <c r="B143">
        <v>14.299999999999999</v>
      </c>
      <c r="C143">
        <v>760</v>
      </c>
      <c r="D143">
        <v>49</v>
      </c>
    </row>
    <row r="144" spans="1:4" x14ac:dyDescent="0.3">
      <c r="A144" t="s">
        <v>85</v>
      </c>
      <c r="B144">
        <v>77.300000000000011</v>
      </c>
      <c r="C144">
        <v>37</v>
      </c>
      <c r="D144">
        <v>0.3</v>
      </c>
    </row>
    <row r="145" spans="1:4" x14ac:dyDescent="0.3">
      <c r="A145" t="s">
        <v>153</v>
      </c>
      <c r="B145">
        <v>51.6</v>
      </c>
      <c r="C145">
        <v>8</v>
      </c>
      <c r="D145">
        <v>0.3</v>
      </c>
    </row>
    <row r="146" spans="1:4" x14ac:dyDescent="0.3">
      <c r="A146" t="s">
        <v>40</v>
      </c>
      <c r="B146">
        <v>63.2</v>
      </c>
      <c r="C146">
        <v>187</v>
      </c>
      <c r="D146">
        <v>1</v>
      </c>
    </row>
    <row r="147" spans="1:4" x14ac:dyDescent="0.3">
      <c r="A147" t="s">
        <v>209</v>
      </c>
      <c r="B147">
        <v>71.900000000000006</v>
      </c>
      <c r="C147">
        <v>40</v>
      </c>
      <c r="D147">
        <v>0</v>
      </c>
    </row>
    <row r="148" spans="1:4" x14ac:dyDescent="0.3">
      <c r="A148" t="s">
        <v>141</v>
      </c>
      <c r="B148">
        <v>33</v>
      </c>
      <c r="C148">
        <v>542</v>
      </c>
      <c r="D148">
        <v>9</v>
      </c>
    </row>
    <row r="149" spans="1:4" x14ac:dyDescent="0.3">
      <c r="A149" t="s">
        <v>122</v>
      </c>
      <c r="B149">
        <v>71.599999999999994</v>
      </c>
      <c r="C149">
        <v>5318</v>
      </c>
      <c r="D149">
        <v>95</v>
      </c>
    </row>
    <row r="150" spans="1:4" x14ac:dyDescent="0.3">
      <c r="A150" t="s">
        <v>75</v>
      </c>
      <c r="B150">
        <v>67.2</v>
      </c>
      <c r="C150">
        <v>16258</v>
      </c>
      <c r="D150">
        <v>512</v>
      </c>
    </row>
    <row r="151" spans="1:4" x14ac:dyDescent="0.3">
      <c r="A151" t="s">
        <v>14</v>
      </c>
      <c r="B151">
        <v>40.9</v>
      </c>
      <c r="C151">
        <v>28504</v>
      </c>
      <c r="D151">
        <v>292</v>
      </c>
    </row>
    <row r="152" spans="1:4" x14ac:dyDescent="0.3">
      <c r="A152" t="s">
        <v>59</v>
      </c>
      <c r="B152">
        <v>27.599999999999998</v>
      </c>
      <c r="C152">
        <v>27197</v>
      </c>
      <c r="D152">
        <v>78</v>
      </c>
    </row>
    <row r="153" spans="1:4" x14ac:dyDescent="0.3">
      <c r="A153" t="s">
        <v>137</v>
      </c>
      <c r="B153">
        <v>50.199999999999996</v>
      </c>
      <c r="C153">
        <v>837</v>
      </c>
      <c r="D153">
        <v>7</v>
      </c>
    </row>
    <row r="154" spans="1:4" x14ac:dyDescent="0.3">
      <c r="A154" t="s">
        <v>12</v>
      </c>
      <c r="B154">
        <v>85.199999999999989</v>
      </c>
      <c r="C154">
        <v>52638</v>
      </c>
      <c r="D154">
        <v>1410</v>
      </c>
    </row>
    <row r="155" spans="1:4" x14ac:dyDescent="0.3">
      <c r="A155" t="s">
        <v>60</v>
      </c>
      <c r="B155">
        <v>59</v>
      </c>
      <c r="C155">
        <v>27142</v>
      </c>
      <c r="D155">
        <v>497</v>
      </c>
    </row>
    <row r="156" spans="1:4" x14ac:dyDescent="0.3">
      <c r="A156" t="s">
        <v>84</v>
      </c>
      <c r="B156">
        <v>83.800000000000011</v>
      </c>
      <c r="C156">
        <v>10392</v>
      </c>
      <c r="D156">
        <v>105</v>
      </c>
    </row>
    <row r="157" spans="1:4" x14ac:dyDescent="0.3">
      <c r="A157" t="s">
        <v>5</v>
      </c>
      <c r="B157">
        <v>79.599999999999994</v>
      </c>
      <c r="C157">
        <v>76462</v>
      </c>
      <c r="D157">
        <v>1277</v>
      </c>
    </row>
    <row r="158" spans="1:4" x14ac:dyDescent="0.3">
      <c r="A158" t="s">
        <v>102</v>
      </c>
      <c r="B158">
        <v>20.099999999999998</v>
      </c>
      <c r="C158">
        <v>2320</v>
      </c>
      <c r="D158">
        <v>18</v>
      </c>
    </row>
    <row r="159" spans="1:4" x14ac:dyDescent="0.3">
      <c r="A159" t="s">
        <v>110</v>
      </c>
      <c r="B159">
        <v>28.799999999999997</v>
      </c>
      <c r="C159">
        <v>4325</v>
      </c>
      <c r="D159">
        <v>40</v>
      </c>
    </row>
    <row r="160" spans="1:4" x14ac:dyDescent="0.3">
      <c r="A160" t="s">
        <v>95</v>
      </c>
      <c r="B160">
        <v>30.8</v>
      </c>
      <c r="C160">
        <v>16</v>
      </c>
      <c r="D160">
        <v>0.4</v>
      </c>
    </row>
    <row r="161" spans="1:4" x14ac:dyDescent="0.3">
      <c r="A161" t="s">
        <v>142</v>
      </c>
      <c r="B161">
        <v>50.9</v>
      </c>
      <c r="C161">
        <v>2321</v>
      </c>
      <c r="D161">
        <v>33</v>
      </c>
    </row>
    <row r="162" spans="1:4" x14ac:dyDescent="0.3">
      <c r="A162" t="s">
        <v>181</v>
      </c>
      <c r="B162">
        <v>31.6</v>
      </c>
      <c r="C162">
        <v>2037</v>
      </c>
      <c r="D162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4783-EBD0-4EAD-97B7-DBE44FC17EA9}">
  <dimension ref="A1:D170"/>
  <sheetViews>
    <sheetView zoomScaleNormal="100" workbookViewId="0">
      <selection activeCell="F12" sqref="F12"/>
    </sheetView>
  </sheetViews>
  <sheetFormatPr defaultRowHeight="14.4" x14ac:dyDescent="0.3"/>
  <cols>
    <col min="1" max="1" width="20.5546875" bestFit="1" customWidth="1"/>
    <col min="2" max="2" width="12.88671875" bestFit="1" customWidth="1"/>
    <col min="3" max="3" width="13.88671875" bestFit="1" customWidth="1"/>
    <col min="4" max="4" width="17.44140625" bestFit="1" customWidth="1"/>
  </cols>
  <sheetData>
    <row r="1" spans="1:4" x14ac:dyDescent="0.3">
      <c r="A1" t="s">
        <v>690</v>
      </c>
      <c r="B1" t="s">
        <v>688</v>
      </c>
      <c r="C1" t="s">
        <v>691</v>
      </c>
      <c r="D1" t="s">
        <v>692</v>
      </c>
    </row>
    <row r="2" spans="1:4" x14ac:dyDescent="0.3">
      <c r="A2" t="s">
        <v>92</v>
      </c>
      <c r="B2">
        <v>5995</v>
      </c>
      <c r="C2">
        <v>1384</v>
      </c>
      <c r="D2">
        <v>60</v>
      </c>
    </row>
    <row r="3" spans="1:4" x14ac:dyDescent="0.3">
      <c r="A3" t="s">
        <v>91</v>
      </c>
      <c r="B3">
        <v>112438</v>
      </c>
      <c r="C3">
        <v>24567</v>
      </c>
      <c r="D3">
        <v>453</v>
      </c>
    </row>
    <row r="4" spans="1:4" x14ac:dyDescent="0.3">
      <c r="A4" t="s">
        <v>79</v>
      </c>
      <c r="B4">
        <v>2328674</v>
      </c>
      <c r="C4">
        <v>121756</v>
      </c>
      <c r="D4">
        <v>1203</v>
      </c>
    </row>
    <row r="5" spans="1:4" x14ac:dyDescent="0.3">
      <c r="A5" t="s">
        <v>180</v>
      </c>
      <c r="B5">
        <v>5208</v>
      </c>
      <c r="C5">
        <v>576</v>
      </c>
      <c r="D5">
        <v>14</v>
      </c>
    </row>
    <row r="6" spans="1:4" x14ac:dyDescent="0.3">
      <c r="A6" t="s">
        <v>184</v>
      </c>
      <c r="B6">
        <v>83347</v>
      </c>
      <c r="C6">
        <v>1982</v>
      </c>
      <c r="D6">
        <v>61</v>
      </c>
    </row>
    <row r="7" spans="1:4" x14ac:dyDescent="0.3">
      <c r="A7" t="s">
        <v>51</v>
      </c>
      <c r="B7">
        <v>127820</v>
      </c>
      <c r="C7">
        <v>40808</v>
      </c>
      <c r="D7">
        <v>1025</v>
      </c>
    </row>
    <row r="8" spans="1:4" x14ac:dyDescent="0.3">
      <c r="A8" t="s">
        <v>69</v>
      </c>
      <c r="B8">
        <v>213273</v>
      </c>
      <c r="C8">
        <v>55863</v>
      </c>
      <c r="D8">
        <v>1021</v>
      </c>
    </row>
    <row r="9" spans="1:4" x14ac:dyDescent="0.3">
      <c r="A9" t="s">
        <v>23</v>
      </c>
      <c r="B9">
        <v>492581</v>
      </c>
      <c r="C9">
        <v>1120</v>
      </c>
      <c r="D9">
        <v>35</v>
      </c>
    </row>
    <row r="10" spans="1:4" x14ac:dyDescent="0.3">
      <c r="A10" t="s">
        <v>17</v>
      </c>
      <c r="B10">
        <v>459984</v>
      </c>
      <c r="C10">
        <v>44480</v>
      </c>
      <c r="D10">
        <v>811</v>
      </c>
    </row>
    <row r="11" spans="1:4" x14ac:dyDescent="0.3">
      <c r="A11" t="s">
        <v>82</v>
      </c>
      <c r="B11">
        <v>230408</v>
      </c>
      <c r="C11">
        <v>22426</v>
      </c>
      <c r="D11">
        <v>301</v>
      </c>
    </row>
    <row r="12" spans="1:4" x14ac:dyDescent="0.3">
      <c r="A12" t="s">
        <v>152</v>
      </c>
      <c r="B12">
        <v>145401</v>
      </c>
      <c r="C12">
        <v>20491</v>
      </c>
      <c r="D12">
        <v>443</v>
      </c>
    </row>
    <row r="13" spans="1:4" x14ac:dyDescent="0.3">
      <c r="A13" t="s">
        <v>70</v>
      </c>
      <c r="B13">
        <v>1503508</v>
      </c>
      <c r="C13">
        <v>57210</v>
      </c>
      <c r="D13">
        <v>211</v>
      </c>
    </row>
    <row r="14" spans="1:4" x14ac:dyDescent="0.3">
      <c r="A14" t="s">
        <v>133</v>
      </c>
      <c r="B14">
        <v>21317</v>
      </c>
      <c r="C14">
        <v>3206</v>
      </c>
      <c r="D14">
        <v>48</v>
      </c>
    </row>
    <row r="15" spans="1:4" x14ac:dyDescent="0.3">
      <c r="A15" t="s">
        <v>135</v>
      </c>
      <c r="B15">
        <v>323640</v>
      </c>
      <c r="C15">
        <v>4020</v>
      </c>
      <c r="D15">
        <v>31</v>
      </c>
    </row>
    <row r="16" spans="1:4" x14ac:dyDescent="0.3">
      <c r="A16" t="s">
        <v>107</v>
      </c>
      <c r="B16">
        <v>458373</v>
      </c>
      <c r="C16">
        <v>24780</v>
      </c>
      <c r="D16">
        <v>172</v>
      </c>
    </row>
    <row r="17" spans="1:4" x14ac:dyDescent="0.3">
      <c r="A17" t="s">
        <v>15</v>
      </c>
      <c r="B17">
        <v>669070</v>
      </c>
      <c r="C17">
        <v>59118</v>
      </c>
      <c r="D17">
        <v>1775</v>
      </c>
    </row>
    <row r="18" spans="1:4" x14ac:dyDescent="0.3">
      <c r="A18" t="s">
        <v>200</v>
      </c>
      <c r="B18">
        <v>166621</v>
      </c>
      <c r="C18">
        <v>29130</v>
      </c>
      <c r="D18">
        <v>722</v>
      </c>
    </row>
    <row r="19" spans="1:4" x14ac:dyDescent="0.3">
      <c r="A19" t="s">
        <v>165</v>
      </c>
      <c r="B19">
        <v>33180</v>
      </c>
      <c r="C19">
        <v>296</v>
      </c>
      <c r="D19">
        <v>4</v>
      </c>
    </row>
    <row r="20" spans="1:4" x14ac:dyDescent="0.3">
      <c r="A20" t="s">
        <v>199</v>
      </c>
      <c r="B20">
        <v>530464</v>
      </c>
      <c r="C20">
        <v>1096</v>
      </c>
      <c r="D20">
        <v>1</v>
      </c>
    </row>
    <row r="21" spans="1:4" x14ac:dyDescent="0.3">
      <c r="A21" t="s">
        <v>117</v>
      </c>
      <c r="B21">
        <v>42892</v>
      </c>
      <c r="C21">
        <v>16697</v>
      </c>
      <c r="D21">
        <v>835</v>
      </c>
    </row>
    <row r="22" spans="1:4" x14ac:dyDescent="0.3">
      <c r="A22" t="s">
        <v>73</v>
      </c>
      <c r="B22">
        <v>176185</v>
      </c>
      <c r="C22">
        <v>36528</v>
      </c>
      <c r="D22">
        <v>1393</v>
      </c>
    </row>
    <row r="23" spans="1:4" x14ac:dyDescent="0.3">
      <c r="A23" t="s">
        <v>197</v>
      </c>
      <c r="B23">
        <v>258172</v>
      </c>
      <c r="C23">
        <v>8265</v>
      </c>
      <c r="D23">
        <v>44</v>
      </c>
    </row>
    <row r="24" spans="1:4" x14ac:dyDescent="0.3">
      <c r="A24" t="s">
        <v>21</v>
      </c>
      <c r="B24">
        <v>134016</v>
      </c>
      <c r="C24">
        <v>41025</v>
      </c>
      <c r="D24">
        <v>1009</v>
      </c>
    </row>
    <row r="25" spans="1:4" x14ac:dyDescent="0.3">
      <c r="A25" t="s">
        <v>113</v>
      </c>
      <c r="B25">
        <v>202155</v>
      </c>
      <c r="C25">
        <v>398</v>
      </c>
      <c r="D25">
        <v>7</v>
      </c>
    </row>
    <row r="26" spans="1:4" x14ac:dyDescent="0.3">
      <c r="A26" t="s">
        <v>77</v>
      </c>
      <c r="B26">
        <v>189488</v>
      </c>
      <c r="C26">
        <v>30992</v>
      </c>
      <c r="D26">
        <v>1272</v>
      </c>
    </row>
    <row r="27" spans="1:4" x14ac:dyDescent="0.3">
      <c r="A27" t="s">
        <v>204</v>
      </c>
      <c r="B27">
        <v>7448</v>
      </c>
      <c r="C27">
        <v>114</v>
      </c>
      <c r="D27">
        <v>0.2</v>
      </c>
    </row>
    <row r="28" spans="1:4" x14ac:dyDescent="0.3">
      <c r="A28" t="s">
        <v>186</v>
      </c>
      <c r="B28">
        <v>199135</v>
      </c>
      <c r="C28">
        <v>23922</v>
      </c>
      <c r="D28">
        <v>218</v>
      </c>
    </row>
    <row r="29" spans="1:4" x14ac:dyDescent="0.3">
      <c r="A29" t="s">
        <v>120</v>
      </c>
      <c r="B29">
        <v>22558</v>
      </c>
      <c r="C29">
        <v>27</v>
      </c>
      <c r="D29">
        <v>0</v>
      </c>
    </row>
    <row r="30" spans="1:4" x14ac:dyDescent="0.3">
      <c r="A30" t="s">
        <v>94</v>
      </c>
      <c r="B30">
        <v>5537</v>
      </c>
      <c r="C30">
        <v>1041</v>
      </c>
      <c r="D30">
        <v>17</v>
      </c>
    </row>
    <row r="31" spans="1:4" x14ac:dyDescent="0.3">
      <c r="A31" t="s">
        <v>19</v>
      </c>
      <c r="B31">
        <v>448128</v>
      </c>
      <c r="C31">
        <v>19442</v>
      </c>
      <c r="D31">
        <v>496</v>
      </c>
    </row>
    <row r="32" spans="1:4" x14ac:dyDescent="0.3">
      <c r="A32" t="s">
        <v>202</v>
      </c>
      <c r="B32">
        <v>7284</v>
      </c>
      <c r="C32">
        <v>1020</v>
      </c>
      <c r="D32">
        <v>13</v>
      </c>
    </row>
    <row r="33" spans="1:4" x14ac:dyDescent="0.3">
      <c r="A33" t="s">
        <v>29</v>
      </c>
      <c r="B33">
        <v>391912</v>
      </c>
      <c r="C33">
        <v>35926</v>
      </c>
      <c r="D33">
        <v>926</v>
      </c>
    </row>
    <row r="34" spans="1:4" x14ac:dyDescent="0.3">
      <c r="A34" t="s">
        <v>8</v>
      </c>
      <c r="B34">
        <v>111163</v>
      </c>
      <c r="C34">
        <v>62</v>
      </c>
      <c r="D34">
        <v>3</v>
      </c>
    </row>
    <row r="35" spans="1:4" x14ac:dyDescent="0.3">
      <c r="A35" t="s">
        <v>52</v>
      </c>
      <c r="B35">
        <v>185704</v>
      </c>
      <c r="C35">
        <v>38827</v>
      </c>
      <c r="D35">
        <v>988</v>
      </c>
    </row>
    <row r="36" spans="1:4" x14ac:dyDescent="0.3">
      <c r="A36" t="s">
        <v>149</v>
      </c>
      <c r="B36">
        <v>13073</v>
      </c>
      <c r="C36">
        <v>1393</v>
      </c>
      <c r="D36">
        <v>21</v>
      </c>
    </row>
    <row r="37" spans="1:4" x14ac:dyDescent="0.3">
      <c r="A37" t="s">
        <v>81</v>
      </c>
      <c r="B37">
        <v>110766</v>
      </c>
      <c r="C37">
        <v>36973</v>
      </c>
      <c r="D37">
        <v>492</v>
      </c>
    </row>
    <row r="38" spans="1:4" x14ac:dyDescent="0.3">
      <c r="A38" t="s">
        <v>55</v>
      </c>
      <c r="B38">
        <v>279842</v>
      </c>
      <c r="C38">
        <v>55725</v>
      </c>
      <c r="D38">
        <v>1166</v>
      </c>
    </row>
    <row r="39" spans="1:4" x14ac:dyDescent="0.3">
      <c r="A39" t="s">
        <v>96</v>
      </c>
      <c r="B39">
        <v>153513</v>
      </c>
      <c r="C39">
        <v>1772</v>
      </c>
      <c r="D39">
        <v>17</v>
      </c>
    </row>
    <row r="40" spans="1:4" x14ac:dyDescent="0.3">
      <c r="A40" t="s">
        <v>86</v>
      </c>
      <c r="B40">
        <v>780186</v>
      </c>
      <c r="C40">
        <v>24547</v>
      </c>
      <c r="D40">
        <v>148</v>
      </c>
    </row>
    <row r="41" spans="1:4" x14ac:dyDescent="0.3">
      <c r="A41" t="s">
        <v>26</v>
      </c>
      <c r="B41">
        <v>532701</v>
      </c>
      <c r="C41">
        <v>86280</v>
      </c>
      <c r="D41">
        <v>1419</v>
      </c>
    </row>
    <row r="42" spans="1:4" x14ac:dyDescent="0.3">
      <c r="A42" t="s">
        <v>28</v>
      </c>
      <c r="B42">
        <v>2142046</v>
      </c>
      <c r="C42">
        <v>33261</v>
      </c>
      <c r="D42">
        <v>334</v>
      </c>
    </row>
    <row r="43" spans="1:4" x14ac:dyDescent="0.3">
      <c r="A43" t="s">
        <v>144</v>
      </c>
      <c r="B43">
        <v>106071</v>
      </c>
      <c r="C43">
        <v>5941</v>
      </c>
      <c r="D43">
        <v>61</v>
      </c>
    </row>
    <row r="44" spans="1:4" x14ac:dyDescent="0.3">
      <c r="A44" t="s">
        <v>167</v>
      </c>
      <c r="B44">
        <v>119855</v>
      </c>
      <c r="C44">
        <v>1568</v>
      </c>
      <c r="D44">
        <v>0</v>
      </c>
    </row>
    <row r="45" spans="1:4" x14ac:dyDescent="0.3">
      <c r="A45" t="s">
        <v>48</v>
      </c>
      <c r="B45">
        <v>90664</v>
      </c>
      <c r="C45">
        <v>18439</v>
      </c>
      <c r="D45">
        <v>229</v>
      </c>
    </row>
    <row r="46" spans="1:4" x14ac:dyDescent="0.3">
      <c r="A46" t="s">
        <v>32</v>
      </c>
      <c r="B46">
        <v>46956</v>
      </c>
      <c r="C46">
        <v>13329</v>
      </c>
      <c r="D46">
        <v>818</v>
      </c>
    </row>
    <row r="47" spans="1:4" x14ac:dyDescent="0.3">
      <c r="A47" t="s">
        <v>61</v>
      </c>
      <c r="B47">
        <v>9670</v>
      </c>
      <c r="C47">
        <v>1552</v>
      </c>
      <c r="D47">
        <v>86</v>
      </c>
    </row>
    <row r="48" spans="1:4" x14ac:dyDescent="0.3">
      <c r="A48" t="s">
        <v>143</v>
      </c>
      <c r="B48">
        <v>103780</v>
      </c>
      <c r="C48">
        <v>8098</v>
      </c>
      <c r="D48">
        <v>237</v>
      </c>
    </row>
    <row r="49" spans="1:4" x14ac:dyDescent="0.3">
      <c r="A49" t="s">
        <v>161</v>
      </c>
      <c r="B49">
        <v>58940</v>
      </c>
      <c r="C49">
        <v>3781</v>
      </c>
      <c r="D49">
        <v>60</v>
      </c>
    </row>
    <row r="50" spans="1:4" x14ac:dyDescent="0.3">
      <c r="A50" t="s">
        <v>162</v>
      </c>
      <c r="B50">
        <v>6630</v>
      </c>
      <c r="C50">
        <v>543</v>
      </c>
      <c r="D50">
        <v>2</v>
      </c>
    </row>
    <row r="51" spans="1:4" x14ac:dyDescent="0.3">
      <c r="A51" t="s">
        <v>62</v>
      </c>
      <c r="B51">
        <v>551274</v>
      </c>
      <c r="C51">
        <v>29914</v>
      </c>
      <c r="D51">
        <v>270</v>
      </c>
    </row>
    <row r="52" spans="1:4" x14ac:dyDescent="0.3">
      <c r="A52" t="s">
        <v>179</v>
      </c>
      <c r="B52">
        <v>105320</v>
      </c>
      <c r="C52">
        <v>12185</v>
      </c>
      <c r="D52">
        <v>392</v>
      </c>
    </row>
    <row r="53" spans="1:4" x14ac:dyDescent="0.3">
      <c r="A53" t="s">
        <v>148</v>
      </c>
      <c r="B53">
        <v>16376</v>
      </c>
      <c r="C53">
        <v>1140</v>
      </c>
      <c r="D53">
        <v>18</v>
      </c>
    </row>
    <row r="54" spans="1:4" x14ac:dyDescent="0.3">
      <c r="A54" t="s">
        <v>194</v>
      </c>
      <c r="B54">
        <v>27269</v>
      </c>
      <c r="C54">
        <v>61</v>
      </c>
      <c r="D54">
        <v>2</v>
      </c>
    </row>
    <row r="55" spans="1:4" x14ac:dyDescent="0.3">
      <c r="A55" t="s">
        <v>43</v>
      </c>
      <c r="B55">
        <v>486826</v>
      </c>
      <c r="C55">
        <v>7558</v>
      </c>
      <c r="D55">
        <v>116</v>
      </c>
    </row>
    <row r="56" spans="1:4" x14ac:dyDescent="0.3">
      <c r="A56" t="s">
        <v>10</v>
      </c>
      <c r="B56">
        <v>630804</v>
      </c>
      <c r="C56">
        <v>46076</v>
      </c>
      <c r="D56">
        <v>1112</v>
      </c>
    </row>
    <row r="57" spans="1:4" x14ac:dyDescent="0.3">
      <c r="A57" t="s">
        <v>156</v>
      </c>
      <c r="B57">
        <v>187190</v>
      </c>
      <c r="C57">
        <v>4558</v>
      </c>
      <c r="D57">
        <v>30</v>
      </c>
    </row>
    <row r="58" spans="1:4" x14ac:dyDescent="0.3">
      <c r="A58" t="s">
        <v>198</v>
      </c>
      <c r="B58">
        <v>13431</v>
      </c>
      <c r="C58">
        <v>1613</v>
      </c>
      <c r="D58">
        <v>52</v>
      </c>
    </row>
    <row r="59" spans="1:4" x14ac:dyDescent="0.3">
      <c r="A59" t="s">
        <v>116</v>
      </c>
      <c r="B59">
        <v>519605</v>
      </c>
      <c r="C59">
        <v>63233</v>
      </c>
      <c r="D59">
        <v>758</v>
      </c>
    </row>
    <row r="60" spans="1:4" x14ac:dyDescent="0.3">
      <c r="A60" t="s">
        <v>9</v>
      </c>
      <c r="B60">
        <v>446180</v>
      </c>
      <c r="C60">
        <v>25320</v>
      </c>
      <c r="D60">
        <v>620</v>
      </c>
    </row>
    <row r="61" spans="1:4" x14ac:dyDescent="0.3">
      <c r="A61" t="s">
        <v>98</v>
      </c>
      <c r="B61">
        <v>23106</v>
      </c>
      <c r="C61">
        <v>1892</v>
      </c>
      <c r="D61">
        <v>11</v>
      </c>
    </row>
    <row r="62" spans="1:4" x14ac:dyDescent="0.3">
      <c r="A62" t="s">
        <v>44</v>
      </c>
      <c r="B62">
        <v>378153</v>
      </c>
      <c r="C62">
        <v>14531</v>
      </c>
      <c r="D62">
        <v>539</v>
      </c>
    </row>
    <row r="63" spans="1:4" x14ac:dyDescent="0.3">
      <c r="A63" t="s">
        <v>177</v>
      </c>
      <c r="B63">
        <v>162335</v>
      </c>
      <c r="C63">
        <v>1232</v>
      </c>
      <c r="D63">
        <v>9</v>
      </c>
    </row>
    <row r="64" spans="1:4" x14ac:dyDescent="0.3">
      <c r="A64" t="s">
        <v>139</v>
      </c>
      <c r="B64">
        <v>40219</v>
      </c>
      <c r="C64">
        <v>8451</v>
      </c>
      <c r="D64">
        <v>299</v>
      </c>
    </row>
    <row r="65" spans="1:4" x14ac:dyDescent="0.3">
      <c r="A65" t="s">
        <v>147</v>
      </c>
      <c r="B65">
        <v>8784</v>
      </c>
      <c r="C65">
        <v>1070</v>
      </c>
      <c r="D65">
        <v>6</v>
      </c>
    </row>
    <row r="66" spans="1:4" x14ac:dyDescent="0.3">
      <c r="A66" t="s">
        <v>178</v>
      </c>
      <c r="B66">
        <v>19850</v>
      </c>
      <c r="C66">
        <v>1259</v>
      </c>
      <c r="D66">
        <v>23</v>
      </c>
    </row>
    <row r="67" spans="1:4" x14ac:dyDescent="0.3">
      <c r="A67" t="s">
        <v>154</v>
      </c>
      <c r="B67">
        <v>58154</v>
      </c>
      <c r="C67">
        <v>9057</v>
      </c>
      <c r="D67">
        <v>216</v>
      </c>
    </row>
    <row r="68" spans="1:4" x14ac:dyDescent="0.3">
      <c r="A68" t="s">
        <v>159</v>
      </c>
      <c r="B68">
        <v>3998</v>
      </c>
      <c r="C68">
        <v>961</v>
      </c>
      <c r="D68">
        <v>21</v>
      </c>
    </row>
    <row r="69" spans="1:4" x14ac:dyDescent="0.3">
      <c r="A69" t="s">
        <v>105</v>
      </c>
      <c r="B69">
        <v>34804</v>
      </c>
      <c r="C69">
        <v>13815</v>
      </c>
      <c r="D69">
        <v>342</v>
      </c>
    </row>
    <row r="70" spans="1:4" x14ac:dyDescent="0.3">
      <c r="A70" t="s">
        <v>63</v>
      </c>
      <c r="B70">
        <v>819094</v>
      </c>
      <c r="C70">
        <v>1318</v>
      </c>
      <c r="D70">
        <v>22</v>
      </c>
    </row>
    <row r="71" spans="1:4" x14ac:dyDescent="0.3">
      <c r="A71" t="s">
        <v>71</v>
      </c>
      <c r="B71">
        <v>312900</v>
      </c>
      <c r="C71">
        <v>37005</v>
      </c>
      <c r="D71">
        <v>1224</v>
      </c>
    </row>
    <row r="72" spans="1:4" x14ac:dyDescent="0.3">
      <c r="A72" t="s">
        <v>49</v>
      </c>
      <c r="B72">
        <v>1359384</v>
      </c>
      <c r="C72">
        <v>17463</v>
      </c>
      <c r="D72">
        <v>85</v>
      </c>
    </row>
    <row r="73" spans="1:4" x14ac:dyDescent="0.3">
      <c r="A73" t="s">
        <v>39</v>
      </c>
      <c r="B73">
        <v>137033</v>
      </c>
      <c r="C73">
        <v>7668</v>
      </c>
      <c r="D73">
        <v>110</v>
      </c>
    </row>
    <row r="74" spans="1:4" x14ac:dyDescent="0.3">
      <c r="A74" t="s">
        <v>42</v>
      </c>
      <c r="B74">
        <v>31395</v>
      </c>
      <c r="C74">
        <v>3508</v>
      </c>
      <c r="D74">
        <v>100</v>
      </c>
    </row>
    <row r="75" spans="1:4" x14ac:dyDescent="0.3">
      <c r="A75" t="s">
        <v>11</v>
      </c>
      <c r="B75">
        <v>102070</v>
      </c>
      <c r="C75">
        <v>16087</v>
      </c>
      <c r="D75">
        <v>676</v>
      </c>
    </row>
    <row r="76" spans="1:4" x14ac:dyDescent="0.3">
      <c r="A76" t="s">
        <v>64</v>
      </c>
      <c r="B76">
        <v>130268</v>
      </c>
      <c r="C76">
        <v>15030</v>
      </c>
      <c r="D76">
        <v>319</v>
      </c>
    </row>
    <row r="77" spans="1:4" x14ac:dyDescent="0.3">
      <c r="A77" t="s">
        <v>27</v>
      </c>
      <c r="B77">
        <v>583848</v>
      </c>
      <c r="C77">
        <v>37088</v>
      </c>
      <c r="D77">
        <v>578</v>
      </c>
    </row>
    <row r="78" spans="1:4" x14ac:dyDescent="0.3">
      <c r="A78" t="s">
        <v>22</v>
      </c>
      <c r="B78">
        <v>1079110</v>
      </c>
      <c r="C78">
        <v>64042</v>
      </c>
      <c r="D78">
        <v>464</v>
      </c>
    </row>
    <row r="79" spans="1:4" x14ac:dyDescent="0.3">
      <c r="A79" t="s">
        <v>6</v>
      </c>
      <c r="B79">
        <v>503735</v>
      </c>
      <c r="C79">
        <v>40420</v>
      </c>
      <c r="D79">
        <v>1402</v>
      </c>
    </row>
    <row r="80" spans="1:4" x14ac:dyDescent="0.3">
      <c r="A80" t="s">
        <v>99</v>
      </c>
      <c r="B80">
        <v>11655</v>
      </c>
      <c r="C80">
        <v>984</v>
      </c>
      <c r="D80">
        <v>5</v>
      </c>
    </row>
    <row r="81" spans="1:4" x14ac:dyDescent="0.3">
      <c r="A81" t="s">
        <v>136</v>
      </c>
      <c r="B81">
        <v>52677</v>
      </c>
      <c r="C81">
        <v>4938</v>
      </c>
      <c r="D81">
        <v>112</v>
      </c>
    </row>
    <row r="82" spans="1:4" x14ac:dyDescent="0.3">
      <c r="A82" t="s">
        <v>35</v>
      </c>
      <c r="B82">
        <v>49391</v>
      </c>
      <c r="C82">
        <v>2780</v>
      </c>
      <c r="D82">
        <v>38</v>
      </c>
    </row>
    <row r="83" spans="1:4" x14ac:dyDescent="0.3">
      <c r="A83" t="s">
        <v>90</v>
      </c>
      <c r="B83">
        <v>358516</v>
      </c>
      <c r="C83">
        <v>31083</v>
      </c>
      <c r="D83">
        <v>410</v>
      </c>
    </row>
    <row r="84" spans="1:4" x14ac:dyDescent="0.3">
      <c r="A84" t="s">
        <v>80</v>
      </c>
      <c r="B84">
        <v>314382</v>
      </c>
      <c r="C84">
        <v>9197</v>
      </c>
      <c r="D84">
        <v>127</v>
      </c>
    </row>
    <row r="85" spans="1:4" x14ac:dyDescent="0.3">
      <c r="A85" t="s">
        <v>124</v>
      </c>
      <c r="B85">
        <v>21092</v>
      </c>
      <c r="C85">
        <v>1833</v>
      </c>
      <c r="D85">
        <v>32</v>
      </c>
    </row>
    <row r="86" spans="1:4" x14ac:dyDescent="0.3">
      <c r="A86" t="s">
        <v>87</v>
      </c>
      <c r="B86">
        <v>335940</v>
      </c>
      <c r="C86">
        <v>37244</v>
      </c>
      <c r="D86">
        <v>221</v>
      </c>
    </row>
    <row r="87" spans="1:4" x14ac:dyDescent="0.3">
      <c r="A87" t="s">
        <v>118</v>
      </c>
      <c r="B87">
        <v>97148</v>
      </c>
      <c r="C87">
        <v>12713</v>
      </c>
      <c r="D87">
        <v>212</v>
      </c>
    </row>
    <row r="88" spans="1:4" x14ac:dyDescent="0.3">
      <c r="A88" t="s">
        <v>171</v>
      </c>
      <c r="B88">
        <v>13541</v>
      </c>
      <c r="C88">
        <v>6</v>
      </c>
      <c r="D88">
        <v>0</v>
      </c>
    </row>
    <row r="89" spans="1:4" x14ac:dyDescent="0.3">
      <c r="A89" t="s">
        <v>74</v>
      </c>
      <c r="B89">
        <v>582199</v>
      </c>
      <c r="C89">
        <v>31790</v>
      </c>
      <c r="D89">
        <v>574</v>
      </c>
    </row>
    <row r="90" spans="1:4" x14ac:dyDescent="0.3">
      <c r="A90" t="s">
        <v>72</v>
      </c>
      <c r="B90">
        <v>362276</v>
      </c>
      <c r="C90">
        <v>40020</v>
      </c>
      <c r="D90">
        <v>324</v>
      </c>
    </row>
    <row r="91" spans="1:4" x14ac:dyDescent="0.3">
      <c r="A91" t="s">
        <v>189</v>
      </c>
      <c r="B91">
        <v>12136</v>
      </c>
      <c r="C91">
        <v>373</v>
      </c>
      <c r="D91">
        <v>16</v>
      </c>
    </row>
    <row r="92" spans="1:4" x14ac:dyDescent="0.3">
      <c r="A92" t="s">
        <v>172</v>
      </c>
      <c r="B92">
        <v>89000</v>
      </c>
      <c r="C92">
        <v>16255</v>
      </c>
      <c r="D92">
        <v>251</v>
      </c>
    </row>
    <row r="93" spans="1:4" x14ac:dyDescent="0.3">
      <c r="A93" t="s">
        <v>127</v>
      </c>
      <c r="B93">
        <v>613538</v>
      </c>
      <c r="C93">
        <v>63682</v>
      </c>
      <c r="D93">
        <v>1362</v>
      </c>
    </row>
    <row r="94" spans="1:4" x14ac:dyDescent="0.3">
      <c r="A94" t="s">
        <v>68</v>
      </c>
      <c r="B94">
        <v>685151</v>
      </c>
      <c r="C94">
        <v>64742</v>
      </c>
      <c r="D94">
        <v>959</v>
      </c>
    </row>
    <row r="95" spans="1:4" x14ac:dyDescent="0.3">
      <c r="A95" t="s">
        <v>36</v>
      </c>
      <c r="B95">
        <v>2895195</v>
      </c>
      <c r="C95">
        <v>78267</v>
      </c>
      <c r="D95">
        <v>890</v>
      </c>
    </row>
    <row r="96" spans="1:4" x14ac:dyDescent="0.3">
      <c r="A96" t="s">
        <v>138</v>
      </c>
      <c r="B96">
        <v>6645</v>
      </c>
      <c r="C96">
        <v>72</v>
      </c>
      <c r="D96">
        <v>0</v>
      </c>
    </row>
    <row r="97" spans="1:4" x14ac:dyDescent="0.3">
      <c r="A97" t="s">
        <v>130</v>
      </c>
      <c r="B97">
        <v>3751</v>
      </c>
      <c r="C97">
        <v>652</v>
      </c>
      <c r="D97">
        <v>10</v>
      </c>
    </row>
    <row r="98" spans="1:4" x14ac:dyDescent="0.3">
      <c r="A98" t="s">
        <v>216</v>
      </c>
      <c r="B98">
        <v>6268</v>
      </c>
      <c r="C98">
        <v>895</v>
      </c>
      <c r="D98">
        <v>23</v>
      </c>
    </row>
    <row r="99" spans="1:4" x14ac:dyDescent="0.3">
      <c r="A99" t="s">
        <v>30</v>
      </c>
      <c r="B99">
        <v>132148</v>
      </c>
      <c r="C99">
        <v>5405</v>
      </c>
      <c r="D99">
        <v>20</v>
      </c>
    </row>
    <row r="100" spans="1:4" x14ac:dyDescent="0.3">
      <c r="A100" t="s">
        <v>155</v>
      </c>
      <c r="B100">
        <v>695451</v>
      </c>
      <c r="C100">
        <v>27169</v>
      </c>
      <c r="D100">
        <v>92</v>
      </c>
    </row>
    <row r="101" spans="1:4" x14ac:dyDescent="0.3">
      <c r="A101" t="s">
        <v>146</v>
      </c>
      <c r="B101">
        <v>6716</v>
      </c>
      <c r="C101">
        <v>386</v>
      </c>
      <c r="D101">
        <v>16</v>
      </c>
    </row>
    <row r="102" spans="1:4" x14ac:dyDescent="0.3">
      <c r="A102" t="s">
        <v>101</v>
      </c>
      <c r="B102">
        <v>1320345</v>
      </c>
      <c r="C102">
        <v>37139</v>
      </c>
      <c r="D102">
        <v>561</v>
      </c>
    </row>
    <row r="103" spans="1:4" x14ac:dyDescent="0.3">
      <c r="A103" t="s">
        <v>187</v>
      </c>
      <c r="B103">
        <v>29391</v>
      </c>
      <c r="C103">
        <v>3460</v>
      </c>
      <c r="D103">
        <v>88</v>
      </c>
    </row>
    <row r="104" spans="1:4" x14ac:dyDescent="0.3">
      <c r="A104" t="s">
        <v>108</v>
      </c>
      <c r="B104">
        <v>227464</v>
      </c>
      <c r="C104">
        <v>437</v>
      </c>
      <c r="D104">
        <v>8</v>
      </c>
    </row>
    <row r="105" spans="1:4" x14ac:dyDescent="0.3">
      <c r="A105" t="s">
        <v>50</v>
      </c>
      <c r="B105">
        <v>33150</v>
      </c>
      <c r="C105">
        <v>13195</v>
      </c>
      <c r="D105">
        <v>1127</v>
      </c>
    </row>
    <row r="106" spans="1:4" x14ac:dyDescent="0.3">
      <c r="A106" t="s">
        <v>76</v>
      </c>
      <c r="B106">
        <v>150650</v>
      </c>
      <c r="C106">
        <v>38549</v>
      </c>
      <c r="D106">
        <v>827</v>
      </c>
    </row>
    <row r="107" spans="1:4" x14ac:dyDescent="0.3">
      <c r="A107" t="s">
        <v>131</v>
      </c>
      <c r="B107">
        <v>1318671</v>
      </c>
      <c r="C107">
        <v>33276</v>
      </c>
      <c r="D107">
        <v>228</v>
      </c>
    </row>
    <row r="108" spans="1:4" x14ac:dyDescent="0.3">
      <c r="A108" t="s">
        <v>163</v>
      </c>
      <c r="B108">
        <v>278941</v>
      </c>
      <c r="C108">
        <v>481</v>
      </c>
      <c r="D108">
        <v>0.6</v>
      </c>
    </row>
    <row r="109" spans="1:4" x14ac:dyDescent="0.3">
      <c r="A109" t="s">
        <v>115</v>
      </c>
      <c r="B109">
        <v>343514</v>
      </c>
      <c r="C109">
        <v>91516</v>
      </c>
      <c r="D109">
        <v>1218</v>
      </c>
    </row>
    <row r="110" spans="1:4" x14ac:dyDescent="0.3">
      <c r="A110" t="s">
        <v>67</v>
      </c>
      <c r="B110">
        <v>141623</v>
      </c>
      <c r="C110">
        <v>12511</v>
      </c>
      <c r="D110">
        <v>218</v>
      </c>
    </row>
    <row r="111" spans="1:4" x14ac:dyDescent="0.3">
      <c r="A111" t="s">
        <v>173</v>
      </c>
      <c r="B111">
        <v>10056</v>
      </c>
      <c r="C111">
        <v>972</v>
      </c>
      <c r="D111">
        <v>9</v>
      </c>
    </row>
    <row r="112" spans="1:4" x14ac:dyDescent="0.3">
      <c r="A112" t="s">
        <v>157</v>
      </c>
      <c r="B112">
        <v>40829</v>
      </c>
      <c r="C112">
        <v>2501</v>
      </c>
      <c r="D112">
        <v>55</v>
      </c>
    </row>
    <row r="113" spans="1:4" x14ac:dyDescent="0.3">
      <c r="A113" t="s">
        <v>164</v>
      </c>
      <c r="B113">
        <v>97664</v>
      </c>
      <c r="C113">
        <v>12409</v>
      </c>
      <c r="D113">
        <v>121</v>
      </c>
    </row>
    <row r="114" spans="1:4" x14ac:dyDescent="0.3">
      <c r="A114" t="s">
        <v>193</v>
      </c>
      <c r="B114">
        <v>69160</v>
      </c>
      <c r="C114">
        <v>9139</v>
      </c>
      <c r="D114">
        <v>67</v>
      </c>
    </row>
    <row r="115" spans="1:4" x14ac:dyDescent="0.3">
      <c r="A115" t="s">
        <v>16</v>
      </c>
      <c r="B115">
        <v>406290</v>
      </c>
      <c r="C115">
        <v>54711</v>
      </c>
      <c r="D115">
        <v>782</v>
      </c>
    </row>
    <row r="116" spans="1:4" x14ac:dyDescent="0.3">
      <c r="A116" t="s">
        <v>66</v>
      </c>
      <c r="B116">
        <v>296014</v>
      </c>
      <c r="C116">
        <v>455</v>
      </c>
      <c r="D116">
        <v>5</v>
      </c>
    </row>
    <row r="117" spans="1:4" x14ac:dyDescent="0.3">
      <c r="A117" t="s">
        <v>126</v>
      </c>
      <c r="B117">
        <v>2858</v>
      </c>
      <c r="C117">
        <v>174</v>
      </c>
      <c r="D117">
        <v>6</v>
      </c>
    </row>
    <row r="118" spans="1:4" x14ac:dyDescent="0.3">
      <c r="A118" t="s">
        <v>103</v>
      </c>
      <c r="B118">
        <v>5863</v>
      </c>
      <c r="C118">
        <v>565</v>
      </c>
      <c r="D118">
        <v>7</v>
      </c>
    </row>
    <row r="119" spans="1:4" x14ac:dyDescent="0.3">
      <c r="A119" t="s">
        <v>83</v>
      </c>
      <c r="B119">
        <v>210779</v>
      </c>
      <c r="C119">
        <v>43260</v>
      </c>
      <c r="D119">
        <v>1329</v>
      </c>
    </row>
    <row r="120" spans="1:4" x14ac:dyDescent="0.3">
      <c r="A120" t="s">
        <v>25</v>
      </c>
      <c r="B120">
        <v>598653</v>
      </c>
      <c r="C120">
        <v>11123</v>
      </c>
      <c r="D120">
        <v>100</v>
      </c>
    </row>
    <row r="121" spans="1:4" x14ac:dyDescent="0.3">
      <c r="A121" t="s">
        <v>97</v>
      </c>
      <c r="B121">
        <v>170575</v>
      </c>
      <c r="C121">
        <v>25583</v>
      </c>
      <c r="D121">
        <v>293</v>
      </c>
    </row>
    <row r="122" spans="1:4" x14ac:dyDescent="0.3">
      <c r="A122" t="s">
        <v>38</v>
      </c>
      <c r="B122">
        <v>33868</v>
      </c>
      <c r="C122">
        <v>2369</v>
      </c>
      <c r="D122">
        <v>50</v>
      </c>
    </row>
    <row r="123" spans="1:4" x14ac:dyDescent="0.3">
      <c r="A123" t="s">
        <v>112</v>
      </c>
      <c r="B123">
        <v>189304</v>
      </c>
      <c r="C123">
        <v>29911</v>
      </c>
      <c r="D123">
        <v>342</v>
      </c>
    </row>
    <row r="124" spans="1:4" x14ac:dyDescent="0.3">
      <c r="A124" t="s">
        <v>47</v>
      </c>
      <c r="B124">
        <v>365336</v>
      </c>
      <c r="C124">
        <v>70714</v>
      </c>
      <c r="D124">
        <v>1144</v>
      </c>
    </row>
    <row r="125" spans="1:4" x14ac:dyDescent="0.3">
      <c r="A125" t="s">
        <v>208</v>
      </c>
      <c r="B125">
        <v>4501</v>
      </c>
      <c r="C125">
        <v>92</v>
      </c>
      <c r="D125">
        <v>1</v>
      </c>
    </row>
    <row r="126" spans="1:4" x14ac:dyDescent="0.3">
      <c r="A126" t="s">
        <v>128</v>
      </c>
      <c r="B126">
        <v>86945</v>
      </c>
      <c r="C126">
        <v>17597</v>
      </c>
      <c r="D126">
        <v>360</v>
      </c>
    </row>
    <row r="127" spans="1:4" x14ac:dyDescent="0.3">
      <c r="A127" t="s">
        <v>46</v>
      </c>
      <c r="B127">
        <v>181412</v>
      </c>
      <c r="C127">
        <v>32746</v>
      </c>
      <c r="D127">
        <v>1187</v>
      </c>
    </row>
    <row r="128" spans="1:4" x14ac:dyDescent="0.3">
      <c r="A128" t="s">
        <v>37</v>
      </c>
      <c r="B128">
        <v>67828</v>
      </c>
      <c r="C128">
        <v>4619</v>
      </c>
      <c r="D128">
        <v>92</v>
      </c>
    </row>
    <row r="129" spans="1:4" x14ac:dyDescent="0.3">
      <c r="A129" t="s">
        <v>33</v>
      </c>
      <c r="B129">
        <v>217829</v>
      </c>
      <c r="C129">
        <v>38721</v>
      </c>
      <c r="D129">
        <v>923</v>
      </c>
    </row>
    <row r="130" spans="1:4" x14ac:dyDescent="0.3">
      <c r="A130" t="s">
        <v>20</v>
      </c>
      <c r="B130">
        <v>660331</v>
      </c>
      <c r="C130">
        <v>59837</v>
      </c>
      <c r="D130">
        <v>974</v>
      </c>
    </row>
    <row r="131" spans="1:4" x14ac:dyDescent="0.3">
      <c r="A131" t="s">
        <v>58</v>
      </c>
      <c r="B131">
        <v>478834</v>
      </c>
      <c r="C131">
        <v>52896</v>
      </c>
      <c r="D131">
        <v>88</v>
      </c>
    </row>
    <row r="132" spans="1:4" x14ac:dyDescent="0.3">
      <c r="A132" t="s">
        <v>34</v>
      </c>
      <c r="B132">
        <v>274899</v>
      </c>
      <c r="C132">
        <v>36863</v>
      </c>
      <c r="D132">
        <v>920</v>
      </c>
    </row>
    <row r="133" spans="1:4" x14ac:dyDescent="0.3">
      <c r="A133" t="s">
        <v>31</v>
      </c>
      <c r="B133">
        <v>674797</v>
      </c>
      <c r="C133">
        <v>25193</v>
      </c>
      <c r="D133">
        <v>469</v>
      </c>
    </row>
    <row r="134" spans="1:4" x14ac:dyDescent="0.3">
      <c r="A134" t="s">
        <v>123</v>
      </c>
      <c r="B134">
        <v>62284</v>
      </c>
      <c r="C134">
        <v>948</v>
      </c>
      <c r="D134">
        <v>13</v>
      </c>
    </row>
    <row r="135" spans="1:4" x14ac:dyDescent="0.3">
      <c r="A135" t="s">
        <v>18</v>
      </c>
      <c r="B135">
        <v>102979</v>
      </c>
      <c r="C135">
        <v>1448</v>
      </c>
      <c r="D135">
        <v>26</v>
      </c>
    </row>
    <row r="136" spans="1:4" x14ac:dyDescent="0.3">
      <c r="A136" t="s">
        <v>182</v>
      </c>
      <c r="B136">
        <v>121138</v>
      </c>
      <c r="C136">
        <v>655</v>
      </c>
      <c r="D136">
        <v>0</v>
      </c>
    </row>
    <row r="137" spans="1:4" x14ac:dyDescent="0.3">
      <c r="A137" t="s">
        <v>166</v>
      </c>
      <c r="B137">
        <v>123673</v>
      </c>
      <c r="C137">
        <v>4101</v>
      </c>
      <c r="D137">
        <v>54</v>
      </c>
    </row>
    <row r="138" spans="1:4" x14ac:dyDescent="0.3">
      <c r="A138" t="s">
        <v>93</v>
      </c>
      <c r="B138">
        <v>941215</v>
      </c>
      <c r="C138">
        <v>84219</v>
      </c>
      <c r="D138">
        <v>1913</v>
      </c>
    </row>
    <row r="139" spans="1:4" x14ac:dyDescent="0.3">
      <c r="A139" t="s">
        <v>41</v>
      </c>
      <c r="B139">
        <v>339565</v>
      </c>
      <c r="C139">
        <v>10422</v>
      </c>
      <c r="D139">
        <v>181</v>
      </c>
    </row>
    <row r="140" spans="1:4" x14ac:dyDescent="0.3">
      <c r="A140" t="s">
        <v>100</v>
      </c>
      <c r="B140">
        <v>18164</v>
      </c>
      <c r="C140">
        <v>1425</v>
      </c>
      <c r="D140">
        <v>33</v>
      </c>
    </row>
    <row r="141" spans="1:4" x14ac:dyDescent="0.3">
      <c r="A141" t="s">
        <v>53</v>
      </c>
      <c r="B141">
        <v>289936</v>
      </c>
      <c r="C141">
        <v>43683</v>
      </c>
      <c r="D141">
        <v>442</v>
      </c>
    </row>
    <row r="142" spans="1:4" x14ac:dyDescent="0.3">
      <c r="A142" t="s">
        <v>174</v>
      </c>
      <c r="B142">
        <v>52691</v>
      </c>
      <c r="C142">
        <v>9849</v>
      </c>
      <c r="D142">
        <v>30</v>
      </c>
    </row>
    <row r="143" spans="1:4" x14ac:dyDescent="0.3">
      <c r="A143" t="s">
        <v>54</v>
      </c>
      <c r="B143">
        <v>1031483</v>
      </c>
      <c r="C143">
        <v>10083</v>
      </c>
      <c r="D143">
        <v>5</v>
      </c>
    </row>
    <row r="144" spans="1:4" x14ac:dyDescent="0.3">
      <c r="A144" t="s">
        <v>78</v>
      </c>
      <c r="B144">
        <v>303675</v>
      </c>
      <c r="C144">
        <v>42670</v>
      </c>
      <c r="D144">
        <v>713</v>
      </c>
    </row>
    <row r="145" spans="1:4" x14ac:dyDescent="0.3">
      <c r="A145" t="s">
        <v>57</v>
      </c>
      <c r="B145">
        <v>370051</v>
      </c>
      <c r="C145">
        <v>74913</v>
      </c>
      <c r="D145">
        <v>1592</v>
      </c>
    </row>
    <row r="146" spans="1:4" x14ac:dyDescent="0.3">
      <c r="A146" t="s">
        <v>45</v>
      </c>
      <c r="B146">
        <v>131982</v>
      </c>
      <c r="C146">
        <v>23316</v>
      </c>
      <c r="D146">
        <v>671</v>
      </c>
    </row>
    <row r="147" spans="1:4" x14ac:dyDescent="0.3">
      <c r="A147" t="s">
        <v>7</v>
      </c>
      <c r="B147">
        <v>645039</v>
      </c>
      <c r="C147">
        <v>55671</v>
      </c>
      <c r="D147">
        <v>1186</v>
      </c>
    </row>
    <row r="148" spans="1:4" x14ac:dyDescent="0.3">
      <c r="A148" t="s">
        <v>109</v>
      </c>
      <c r="B148">
        <v>72570</v>
      </c>
      <c r="C148">
        <v>2649</v>
      </c>
      <c r="D148">
        <v>13</v>
      </c>
    </row>
    <row r="149" spans="1:4" x14ac:dyDescent="0.3">
      <c r="A149" t="s">
        <v>206</v>
      </c>
      <c r="B149">
        <v>223740</v>
      </c>
      <c r="C149">
        <v>6208</v>
      </c>
      <c r="D149">
        <v>18</v>
      </c>
    </row>
    <row r="150" spans="1:4" x14ac:dyDescent="0.3">
      <c r="A150" t="s">
        <v>175</v>
      </c>
      <c r="B150">
        <v>57802</v>
      </c>
      <c r="C150">
        <v>13476</v>
      </c>
      <c r="D150">
        <v>251</v>
      </c>
    </row>
    <row r="151" spans="1:4" x14ac:dyDescent="0.3">
      <c r="A151" t="s">
        <v>24</v>
      </c>
      <c r="B151">
        <v>485106</v>
      </c>
      <c r="C151">
        <v>53990</v>
      </c>
      <c r="D151">
        <v>1086</v>
      </c>
    </row>
    <row r="152" spans="1:4" x14ac:dyDescent="0.3">
      <c r="A152" t="s">
        <v>13</v>
      </c>
      <c r="B152">
        <v>475909</v>
      </c>
      <c r="C152">
        <v>58604</v>
      </c>
      <c r="D152">
        <v>1040</v>
      </c>
    </row>
    <row r="153" spans="1:4" x14ac:dyDescent="0.3">
      <c r="A153" t="s">
        <v>85</v>
      </c>
      <c r="B153">
        <v>5974</v>
      </c>
      <c r="C153">
        <v>37</v>
      </c>
      <c r="D153">
        <v>0.3</v>
      </c>
    </row>
    <row r="154" spans="1:4" x14ac:dyDescent="0.3">
      <c r="A154" t="s">
        <v>40</v>
      </c>
      <c r="B154">
        <v>17423</v>
      </c>
      <c r="C154">
        <v>187</v>
      </c>
      <c r="D154">
        <v>1</v>
      </c>
    </row>
    <row r="155" spans="1:4" x14ac:dyDescent="0.3">
      <c r="A155" t="s">
        <v>209</v>
      </c>
      <c r="B155">
        <v>13593</v>
      </c>
      <c r="C155">
        <v>40</v>
      </c>
      <c r="D155">
        <v>0</v>
      </c>
    </row>
    <row r="156" spans="1:4" x14ac:dyDescent="0.3">
      <c r="A156" t="s">
        <v>141</v>
      </c>
      <c r="B156">
        <v>23633</v>
      </c>
      <c r="C156">
        <v>542</v>
      </c>
      <c r="D156">
        <v>9</v>
      </c>
    </row>
    <row r="157" spans="1:4" x14ac:dyDescent="0.3">
      <c r="A157" t="s">
        <v>122</v>
      </c>
      <c r="B157">
        <v>57181</v>
      </c>
      <c r="C157">
        <v>5318</v>
      </c>
      <c r="D157">
        <v>95</v>
      </c>
    </row>
    <row r="158" spans="1:4" x14ac:dyDescent="0.3">
      <c r="A158" t="s">
        <v>75</v>
      </c>
      <c r="B158">
        <v>67495</v>
      </c>
      <c r="C158">
        <v>16258</v>
      </c>
      <c r="D158">
        <v>512</v>
      </c>
    </row>
    <row r="159" spans="1:4" x14ac:dyDescent="0.3">
      <c r="A159" t="s">
        <v>14</v>
      </c>
      <c r="B159">
        <v>332314</v>
      </c>
      <c r="C159">
        <v>28504</v>
      </c>
      <c r="D159">
        <v>292</v>
      </c>
    </row>
    <row r="160" spans="1:4" x14ac:dyDescent="0.3">
      <c r="A160" t="s">
        <v>59</v>
      </c>
      <c r="B160">
        <v>2430769</v>
      </c>
      <c r="C160">
        <v>27197</v>
      </c>
      <c r="D160">
        <v>78</v>
      </c>
    </row>
    <row r="161" spans="1:4" x14ac:dyDescent="0.3">
      <c r="A161" t="s">
        <v>137</v>
      </c>
      <c r="B161">
        <v>17423</v>
      </c>
      <c r="C161">
        <v>837</v>
      </c>
      <c r="D161">
        <v>7</v>
      </c>
    </row>
    <row r="162" spans="1:4" x14ac:dyDescent="0.3">
      <c r="A162" t="s">
        <v>12</v>
      </c>
      <c r="B162">
        <v>987438</v>
      </c>
      <c r="C162">
        <v>52638</v>
      </c>
      <c r="D162">
        <v>1410</v>
      </c>
    </row>
    <row r="163" spans="1:4" x14ac:dyDescent="0.3">
      <c r="A163" t="s">
        <v>60</v>
      </c>
      <c r="B163">
        <v>138988</v>
      </c>
      <c r="C163">
        <v>27142</v>
      </c>
      <c r="D163">
        <v>497</v>
      </c>
    </row>
    <row r="164" spans="1:4" x14ac:dyDescent="0.3">
      <c r="A164" t="s">
        <v>84</v>
      </c>
      <c r="B164">
        <v>226594</v>
      </c>
      <c r="C164">
        <v>10392</v>
      </c>
      <c r="D164">
        <v>105</v>
      </c>
    </row>
    <row r="165" spans="1:4" x14ac:dyDescent="0.3">
      <c r="A165" t="s">
        <v>5</v>
      </c>
      <c r="B165">
        <v>889931</v>
      </c>
      <c r="C165">
        <v>76462</v>
      </c>
      <c r="D165">
        <v>1277</v>
      </c>
    </row>
    <row r="166" spans="1:4" x14ac:dyDescent="0.3">
      <c r="A166" t="s">
        <v>102</v>
      </c>
      <c r="B166">
        <v>40839</v>
      </c>
      <c r="C166">
        <v>2320</v>
      </c>
      <c r="D166">
        <v>18</v>
      </c>
    </row>
    <row r="167" spans="1:4" x14ac:dyDescent="0.3">
      <c r="A167" t="s">
        <v>110</v>
      </c>
      <c r="B167">
        <v>89208</v>
      </c>
      <c r="C167">
        <v>4325</v>
      </c>
      <c r="D167">
        <v>40</v>
      </c>
    </row>
    <row r="168" spans="1:4" x14ac:dyDescent="0.3">
      <c r="A168" t="s">
        <v>95</v>
      </c>
      <c r="B168">
        <v>14634</v>
      </c>
      <c r="C168">
        <v>16</v>
      </c>
      <c r="D168">
        <v>0.4</v>
      </c>
    </row>
    <row r="169" spans="1:4" x14ac:dyDescent="0.3">
      <c r="A169" t="s">
        <v>142</v>
      </c>
      <c r="B169">
        <v>43710</v>
      </c>
      <c r="C169">
        <v>2321</v>
      </c>
      <c r="D169">
        <v>33</v>
      </c>
    </row>
    <row r="170" spans="1:4" x14ac:dyDescent="0.3">
      <c r="A170" t="s">
        <v>181</v>
      </c>
      <c r="B170">
        <v>17816</v>
      </c>
      <c r="C170">
        <v>2037</v>
      </c>
      <c r="D170">
        <v>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874C-FAE8-4EB8-90FC-7CFBC5C37622}">
  <dimension ref="A1:N238"/>
  <sheetViews>
    <sheetView tabSelected="1" topLeftCell="A134" workbookViewId="0">
      <selection activeCell="M148" sqref="M148"/>
    </sheetView>
  </sheetViews>
  <sheetFormatPr defaultRowHeight="14.4" x14ac:dyDescent="0.3"/>
  <cols>
    <col min="1" max="1" width="4.21875" bestFit="1" customWidth="1"/>
    <col min="2" max="2" width="20.5546875" bestFit="1" customWidth="1"/>
    <col min="3" max="3" width="12.5546875" bestFit="1" customWidth="1"/>
    <col min="4" max="4" width="12.109375" bestFit="1" customWidth="1"/>
    <col min="5" max="5" width="13.6640625" bestFit="1" customWidth="1"/>
    <col min="6" max="6" width="13.21875" bestFit="1" customWidth="1"/>
    <col min="7" max="7" width="16.88671875" bestFit="1" customWidth="1"/>
    <col min="8" max="8" width="13.5546875" bestFit="1" customWidth="1"/>
    <col min="9" max="9" width="16.109375" bestFit="1" customWidth="1"/>
    <col min="10" max="10" width="19.109375" bestFit="1" customWidth="1"/>
    <col min="11" max="11" width="17" bestFit="1" customWidth="1"/>
    <col min="12" max="12" width="12.109375" bestFit="1" customWidth="1"/>
    <col min="13" max="13" width="16.44140625" bestFit="1" customWidth="1"/>
    <col min="14" max="14" width="12.44140625" bestFit="1" customWidth="1"/>
  </cols>
  <sheetData>
    <row r="1" spans="1:14" x14ac:dyDescent="0.3">
      <c r="A1" t="s">
        <v>226</v>
      </c>
      <c r="B1" t="s">
        <v>227</v>
      </c>
      <c r="C1" t="s">
        <v>0</v>
      </c>
      <c r="D1" t="s">
        <v>1</v>
      </c>
      <c r="E1" t="s">
        <v>2</v>
      </c>
      <c r="F1" t="s">
        <v>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</row>
    <row r="2" spans="1:14" x14ac:dyDescent="0.3">
      <c r="B2" s="1" t="s">
        <v>625</v>
      </c>
      <c r="C2">
        <v>721</v>
      </c>
      <c r="E2">
        <v>15</v>
      </c>
      <c r="G2" s="1" t="s">
        <v>626</v>
      </c>
      <c r="H2" s="1" t="s">
        <v>504</v>
      </c>
      <c r="I2">
        <v>0</v>
      </c>
    </row>
    <row r="3" spans="1:14" x14ac:dyDescent="0.3">
      <c r="A3">
        <v>94</v>
      </c>
      <c r="B3" s="1" t="s">
        <v>92</v>
      </c>
      <c r="C3">
        <v>54559</v>
      </c>
      <c r="D3">
        <v>76</v>
      </c>
      <c r="E3">
        <v>2373</v>
      </c>
      <c r="F3">
        <v>3</v>
      </c>
      <c r="G3" s="1" t="s">
        <v>433</v>
      </c>
      <c r="H3" s="1" t="s">
        <v>434</v>
      </c>
      <c r="I3">
        <v>807</v>
      </c>
      <c r="J3">
        <v>1384</v>
      </c>
      <c r="K3">
        <v>60</v>
      </c>
      <c r="L3">
        <v>236300</v>
      </c>
      <c r="M3">
        <v>5995</v>
      </c>
      <c r="N3">
        <v>39415253</v>
      </c>
    </row>
    <row r="4" spans="1:14" x14ac:dyDescent="0.3">
      <c r="B4" s="1" t="s">
        <v>260</v>
      </c>
      <c r="C4">
        <v>3407171</v>
      </c>
      <c r="D4">
        <v>26284</v>
      </c>
      <c r="E4">
        <v>83859</v>
      </c>
      <c r="F4">
        <v>956</v>
      </c>
      <c r="G4" s="1" t="s">
        <v>261</v>
      </c>
      <c r="H4" s="1" t="s">
        <v>262</v>
      </c>
      <c r="I4">
        <v>2668</v>
      </c>
    </row>
    <row r="5" spans="1:14" x14ac:dyDescent="0.3">
      <c r="A5">
        <v>87</v>
      </c>
      <c r="B5" s="1" t="s">
        <v>91</v>
      </c>
      <c r="C5">
        <v>70655</v>
      </c>
      <c r="D5">
        <v>739</v>
      </c>
      <c r="E5">
        <v>1303</v>
      </c>
      <c r="F5">
        <v>7</v>
      </c>
      <c r="G5" s="1" t="s">
        <v>419</v>
      </c>
      <c r="H5" s="1" t="s">
        <v>420</v>
      </c>
      <c r="I5">
        <v>39</v>
      </c>
      <c r="J5">
        <v>24567</v>
      </c>
      <c r="K5">
        <v>453</v>
      </c>
      <c r="L5">
        <v>323375</v>
      </c>
      <c r="M5">
        <v>112438</v>
      </c>
      <c r="N5">
        <v>2876025</v>
      </c>
    </row>
    <row r="6" spans="1:14" x14ac:dyDescent="0.3">
      <c r="A6">
        <v>79</v>
      </c>
      <c r="B6" s="1" t="s">
        <v>56</v>
      </c>
      <c r="C6">
        <v>105124</v>
      </c>
      <c r="D6">
        <v>272</v>
      </c>
      <c r="E6">
        <v>2856</v>
      </c>
      <c r="F6">
        <v>3</v>
      </c>
      <c r="G6" s="1" t="s">
        <v>403</v>
      </c>
      <c r="H6" s="1" t="s">
        <v>404</v>
      </c>
      <c r="I6">
        <v>42</v>
      </c>
      <c r="J6">
        <v>2373</v>
      </c>
      <c r="K6">
        <v>64</v>
      </c>
      <c r="M6" t="s">
        <v>687</v>
      </c>
      <c r="N6">
        <v>44292186</v>
      </c>
    </row>
    <row r="7" spans="1:14" x14ac:dyDescent="0.3">
      <c r="A7">
        <v>136</v>
      </c>
      <c r="B7" s="1" t="s">
        <v>79</v>
      </c>
      <c r="C7">
        <v>9416</v>
      </c>
      <c r="D7">
        <v>37</v>
      </c>
      <c r="E7">
        <v>93</v>
      </c>
      <c r="G7" s="1" t="s">
        <v>521</v>
      </c>
      <c r="H7" s="1" t="s">
        <v>522</v>
      </c>
      <c r="I7">
        <v>15</v>
      </c>
      <c r="J7">
        <v>121756</v>
      </c>
      <c r="K7">
        <v>1203</v>
      </c>
      <c r="L7">
        <v>180088</v>
      </c>
      <c r="M7">
        <v>2328674</v>
      </c>
      <c r="N7">
        <v>77335</v>
      </c>
    </row>
    <row r="8" spans="1:14" x14ac:dyDescent="0.3">
      <c r="A8">
        <v>114</v>
      </c>
      <c r="B8" s="1" t="s">
        <v>180</v>
      </c>
      <c r="C8">
        <v>19269</v>
      </c>
      <c r="D8">
        <v>92</v>
      </c>
      <c r="E8">
        <v>452</v>
      </c>
      <c r="F8">
        <v>4</v>
      </c>
      <c r="G8" s="1" t="s">
        <v>476</v>
      </c>
      <c r="H8" s="1" t="s">
        <v>477</v>
      </c>
      <c r="I8">
        <v>21</v>
      </c>
      <c r="J8">
        <v>576</v>
      </c>
      <c r="K8">
        <v>14</v>
      </c>
      <c r="L8">
        <v>174111</v>
      </c>
      <c r="M8">
        <v>5208</v>
      </c>
      <c r="N8">
        <v>33430593</v>
      </c>
    </row>
    <row r="9" spans="1:14" x14ac:dyDescent="0.3">
      <c r="A9">
        <v>213</v>
      </c>
      <c r="B9" s="1" t="s">
        <v>203</v>
      </c>
      <c r="C9">
        <v>15</v>
      </c>
      <c r="G9" s="1" t="s">
        <v>669</v>
      </c>
      <c r="H9" s="1" t="s">
        <v>504</v>
      </c>
      <c r="J9">
        <v>995</v>
      </c>
      <c r="L9">
        <v>6449</v>
      </c>
      <c r="M9">
        <v>427709</v>
      </c>
      <c r="N9">
        <v>15078</v>
      </c>
    </row>
    <row r="10" spans="1:14" x14ac:dyDescent="0.3">
      <c r="A10">
        <v>197</v>
      </c>
      <c r="B10" s="1" t="s">
        <v>184</v>
      </c>
      <c r="C10">
        <v>195</v>
      </c>
      <c r="D10">
        <v>3</v>
      </c>
      <c r="E10">
        <v>6</v>
      </c>
      <c r="G10" s="1" t="s">
        <v>648</v>
      </c>
      <c r="H10" s="1" t="s">
        <v>649</v>
      </c>
      <c r="I10">
        <v>1</v>
      </c>
      <c r="J10">
        <v>1982</v>
      </c>
      <c r="K10">
        <v>61</v>
      </c>
      <c r="L10">
        <v>8200</v>
      </c>
      <c r="M10">
        <v>83347</v>
      </c>
      <c r="N10">
        <v>98384</v>
      </c>
    </row>
    <row r="11" spans="1:14" x14ac:dyDescent="0.3">
      <c r="A11">
        <v>12</v>
      </c>
      <c r="B11" s="1" t="s">
        <v>51</v>
      </c>
      <c r="C11">
        <v>1853830</v>
      </c>
      <c r="D11">
        <v>10753</v>
      </c>
      <c r="E11">
        <v>46575</v>
      </c>
      <c r="F11">
        <v>220</v>
      </c>
      <c r="G11" s="1" t="s">
        <v>274</v>
      </c>
      <c r="H11" s="1" t="s">
        <v>275</v>
      </c>
      <c r="I11">
        <v>3631</v>
      </c>
      <c r="J11">
        <v>40808</v>
      </c>
      <c r="K11">
        <v>1025</v>
      </c>
      <c r="L11">
        <v>5806612</v>
      </c>
      <c r="M11">
        <v>127820</v>
      </c>
      <c r="N11">
        <v>45428197</v>
      </c>
    </row>
    <row r="12" spans="1:14" x14ac:dyDescent="0.3">
      <c r="A12">
        <v>61</v>
      </c>
      <c r="B12" s="1" t="s">
        <v>69</v>
      </c>
      <c r="C12">
        <v>165711</v>
      </c>
      <c r="D12">
        <v>183</v>
      </c>
      <c r="E12">
        <v>3030</v>
      </c>
      <c r="F12">
        <v>9</v>
      </c>
      <c r="G12" s="1" t="s">
        <v>368</v>
      </c>
      <c r="H12" s="1" t="s">
        <v>369</v>
      </c>
      <c r="J12">
        <v>55863</v>
      </c>
      <c r="K12">
        <v>1021</v>
      </c>
      <c r="L12">
        <v>632646</v>
      </c>
      <c r="M12">
        <v>213273</v>
      </c>
      <c r="N12">
        <v>2966361</v>
      </c>
    </row>
    <row r="13" spans="1:14" x14ac:dyDescent="0.3">
      <c r="A13">
        <v>146</v>
      </c>
      <c r="B13" s="1" t="s">
        <v>132</v>
      </c>
      <c r="C13">
        <v>6656</v>
      </c>
      <c r="D13">
        <v>33</v>
      </c>
      <c r="E13">
        <v>56</v>
      </c>
      <c r="F13">
        <v>4</v>
      </c>
      <c r="G13" s="1" t="s">
        <v>542</v>
      </c>
      <c r="H13" s="1" t="s">
        <v>543</v>
      </c>
      <c r="I13">
        <v>11</v>
      </c>
      <c r="J13">
        <v>62193</v>
      </c>
      <c r="K13">
        <v>523</v>
      </c>
      <c r="L13">
        <v>79145</v>
      </c>
      <c r="M13">
        <v>739528</v>
      </c>
      <c r="N13">
        <v>107021</v>
      </c>
    </row>
    <row r="14" spans="1:14" x14ac:dyDescent="0.3">
      <c r="B14" s="1" t="s">
        <v>246</v>
      </c>
      <c r="C14">
        <v>22429893</v>
      </c>
      <c r="D14">
        <v>76053</v>
      </c>
      <c r="E14">
        <v>362426</v>
      </c>
      <c r="F14">
        <v>1033</v>
      </c>
      <c r="G14" s="1" t="s">
        <v>247</v>
      </c>
      <c r="H14" s="1" t="s">
        <v>248</v>
      </c>
      <c r="I14">
        <v>24108</v>
      </c>
    </row>
    <row r="15" spans="1:14" x14ac:dyDescent="0.3">
      <c r="A15">
        <v>106</v>
      </c>
      <c r="B15" s="1" t="s">
        <v>23</v>
      </c>
      <c r="C15">
        <v>28755</v>
      </c>
      <c r="D15">
        <v>5</v>
      </c>
      <c r="E15">
        <v>909</v>
      </c>
      <c r="G15" s="1" t="s">
        <v>460</v>
      </c>
      <c r="H15" s="1" t="s">
        <v>461</v>
      </c>
      <c r="I15">
        <v>1</v>
      </c>
      <c r="J15">
        <v>1120</v>
      </c>
      <c r="K15">
        <v>35</v>
      </c>
      <c r="L15">
        <v>12642312</v>
      </c>
      <c r="M15">
        <v>492581</v>
      </c>
      <c r="N15">
        <v>25665434</v>
      </c>
    </row>
    <row r="16" spans="1:14" x14ac:dyDescent="0.3">
      <c r="A16">
        <v>35</v>
      </c>
      <c r="B16" s="1" t="s">
        <v>17</v>
      </c>
      <c r="C16">
        <v>401886</v>
      </c>
      <c r="D16">
        <v>2088</v>
      </c>
      <c r="E16">
        <v>7330</v>
      </c>
      <c r="F16">
        <v>42</v>
      </c>
      <c r="G16" s="1" t="s">
        <v>316</v>
      </c>
      <c r="H16" s="1" t="s">
        <v>317</v>
      </c>
      <c r="I16">
        <v>331</v>
      </c>
      <c r="J16">
        <v>44480</v>
      </c>
      <c r="K16">
        <v>811</v>
      </c>
      <c r="L16">
        <v>4156075</v>
      </c>
      <c r="M16">
        <v>459984</v>
      </c>
      <c r="N16">
        <v>9035260</v>
      </c>
    </row>
    <row r="17" spans="1:14" x14ac:dyDescent="0.3">
      <c r="A17">
        <v>49</v>
      </c>
      <c r="B17" s="1" t="s">
        <v>82</v>
      </c>
      <c r="C17">
        <v>228526</v>
      </c>
      <c r="D17">
        <v>280</v>
      </c>
      <c r="E17">
        <v>3064</v>
      </c>
      <c r="F17">
        <v>11</v>
      </c>
      <c r="G17" s="1" t="s">
        <v>344</v>
      </c>
      <c r="H17" s="1" t="s">
        <v>345</v>
      </c>
      <c r="J17">
        <v>22426</v>
      </c>
      <c r="K17">
        <v>301</v>
      </c>
      <c r="L17">
        <v>2347951</v>
      </c>
      <c r="M17">
        <v>230408</v>
      </c>
      <c r="N17">
        <v>10190399</v>
      </c>
    </row>
    <row r="18" spans="1:14" x14ac:dyDescent="0.3">
      <c r="A18">
        <v>138</v>
      </c>
      <c r="B18" s="1" t="s">
        <v>152</v>
      </c>
      <c r="C18">
        <v>8101</v>
      </c>
      <c r="D18">
        <v>13</v>
      </c>
      <c r="E18">
        <v>175</v>
      </c>
      <c r="G18" s="1" t="s">
        <v>525</v>
      </c>
      <c r="H18" s="1" t="s">
        <v>526</v>
      </c>
      <c r="I18">
        <v>12</v>
      </c>
      <c r="J18">
        <v>20491</v>
      </c>
      <c r="K18">
        <v>443</v>
      </c>
      <c r="L18">
        <v>57484</v>
      </c>
      <c r="M18">
        <v>145401</v>
      </c>
      <c r="N18">
        <v>395349</v>
      </c>
    </row>
    <row r="19" spans="1:14" x14ac:dyDescent="0.3">
      <c r="A19">
        <v>81</v>
      </c>
      <c r="B19" s="1" t="s">
        <v>70</v>
      </c>
      <c r="C19">
        <v>99210</v>
      </c>
      <c r="D19">
        <v>332</v>
      </c>
      <c r="E19">
        <v>366</v>
      </c>
      <c r="G19" s="1" t="s">
        <v>407</v>
      </c>
      <c r="H19" s="1" t="s">
        <v>408</v>
      </c>
      <c r="I19">
        <v>18</v>
      </c>
      <c r="J19">
        <v>57210</v>
      </c>
      <c r="K19">
        <v>211</v>
      </c>
      <c r="L19">
        <v>2607285</v>
      </c>
      <c r="M19">
        <v>1503508</v>
      </c>
      <c r="N19">
        <v>1734135</v>
      </c>
    </row>
    <row r="20" spans="1:14" x14ac:dyDescent="0.3">
      <c r="A20">
        <v>30</v>
      </c>
      <c r="B20" s="1" t="s">
        <v>133</v>
      </c>
      <c r="C20">
        <v>530890</v>
      </c>
      <c r="D20">
        <v>619</v>
      </c>
      <c r="E20">
        <v>7981</v>
      </c>
      <c r="F20">
        <v>15</v>
      </c>
      <c r="G20" s="1" t="s">
        <v>306</v>
      </c>
      <c r="H20" s="1" t="s">
        <v>307</v>
      </c>
      <c r="J20">
        <v>3206</v>
      </c>
      <c r="K20">
        <v>48</v>
      </c>
      <c r="L20">
        <v>3530274</v>
      </c>
      <c r="M20">
        <v>21317</v>
      </c>
      <c r="N20">
        <v>165608438</v>
      </c>
    </row>
    <row r="21" spans="1:14" x14ac:dyDescent="0.3">
      <c r="A21">
        <v>179</v>
      </c>
      <c r="B21" s="1" t="s">
        <v>135</v>
      </c>
      <c r="C21">
        <v>1156</v>
      </c>
      <c r="E21">
        <v>9</v>
      </c>
      <c r="G21" s="1" t="s">
        <v>600</v>
      </c>
      <c r="H21" s="1" t="s">
        <v>612</v>
      </c>
      <c r="I21">
        <v>1</v>
      </c>
      <c r="J21">
        <v>4020</v>
      </c>
      <c r="K21">
        <v>31</v>
      </c>
      <c r="L21">
        <v>93070</v>
      </c>
      <c r="M21">
        <v>323640</v>
      </c>
      <c r="N21">
        <v>287573</v>
      </c>
    </row>
    <row r="22" spans="1:14" x14ac:dyDescent="0.3">
      <c r="A22">
        <v>47</v>
      </c>
      <c r="B22" s="1" t="s">
        <v>107</v>
      </c>
      <c r="C22">
        <v>234111</v>
      </c>
      <c r="D22">
        <v>1813</v>
      </c>
      <c r="E22">
        <v>1628</v>
      </c>
      <c r="F22">
        <v>9</v>
      </c>
      <c r="G22" s="1" t="s">
        <v>340</v>
      </c>
      <c r="H22" s="1" t="s">
        <v>341</v>
      </c>
      <c r="J22">
        <v>24780</v>
      </c>
      <c r="K22">
        <v>172</v>
      </c>
      <c r="L22">
        <v>4330509</v>
      </c>
      <c r="M22">
        <v>458373</v>
      </c>
      <c r="N22">
        <v>9447571</v>
      </c>
    </row>
    <row r="23" spans="1:14" x14ac:dyDescent="0.3">
      <c r="A23">
        <v>25</v>
      </c>
      <c r="B23" s="1" t="s">
        <v>15</v>
      </c>
      <c r="C23">
        <v>686827</v>
      </c>
      <c r="D23">
        <v>2571</v>
      </c>
      <c r="E23">
        <v>20620</v>
      </c>
      <c r="F23">
        <v>48</v>
      </c>
      <c r="G23" s="1" t="s">
        <v>298</v>
      </c>
      <c r="H23" s="1" t="s">
        <v>299</v>
      </c>
      <c r="I23">
        <v>337</v>
      </c>
      <c r="J23">
        <v>59118</v>
      </c>
      <c r="K23">
        <v>1775</v>
      </c>
      <c r="L23">
        <v>7773240</v>
      </c>
      <c r="M23">
        <v>669070</v>
      </c>
      <c r="N23">
        <v>11617976</v>
      </c>
    </row>
    <row r="24" spans="1:14" x14ac:dyDescent="0.3">
      <c r="A24">
        <v>130</v>
      </c>
      <c r="B24" s="1" t="s">
        <v>200</v>
      </c>
      <c r="C24">
        <v>11700</v>
      </c>
      <c r="D24">
        <v>24</v>
      </c>
      <c r="E24">
        <v>290</v>
      </c>
      <c r="F24">
        <v>1</v>
      </c>
      <c r="G24" s="1" t="s">
        <v>509</v>
      </c>
      <c r="H24" s="1" t="s">
        <v>510</v>
      </c>
      <c r="I24">
        <v>2</v>
      </c>
      <c r="J24">
        <v>29130</v>
      </c>
      <c r="K24">
        <v>722</v>
      </c>
      <c r="L24">
        <v>66923</v>
      </c>
      <c r="M24">
        <v>166621</v>
      </c>
      <c r="N24">
        <v>401649</v>
      </c>
    </row>
    <row r="25" spans="1:14" x14ac:dyDescent="0.3">
      <c r="A25">
        <v>160</v>
      </c>
      <c r="B25" s="1" t="s">
        <v>165</v>
      </c>
      <c r="C25">
        <v>3643</v>
      </c>
      <c r="D25">
        <v>61</v>
      </c>
      <c r="E25">
        <v>48</v>
      </c>
      <c r="G25" s="1" t="s">
        <v>571</v>
      </c>
      <c r="H25" s="1" t="s">
        <v>572</v>
      </c>
      <c r="J25">
        <v>296</v>
      </c>
      <c r="K25">
        <v>4</v>
      </c>
      <c r="L25">
        <v>408081</v>
      </c>
      <c r="M25">
        <v>33180</v>
      </c>
      <c r="N25">
        <v>12299096</v>
      </c>
    </row>
    <row r="26" spans="1:14" x14ac:dyDescent="0.3">
      <c r="A26">
        <v>188</v>
      </c>
      <c r="B26" s="1" t="s">
        <v>145</v>
      </c>
      <c r="C26">
        <v>684</v>
      </c>
      <c r="E26">
        <v>12</v>
      </c>
      <c r="G26" s="1" t="s">
        <v>630</v>
      </c>
      <c r="H26" s="1" t="s">
        <v>631</v>
      </c>
      <c r="I26">
        <v>6</v>
      </c>
      <c r="J26">
        <v>11006</v>
      </c>
      <c r="K26">
        <v>193</v>
      </c>
      <c r="L26">
        <v>159226</v>
      </c>
      <c r="M26">
        <v>2562045</v>
      </c>
      <c r="N26">
        <v>62148</v>
      </c>
    </row>
    <row r="27" spans="1:14" x14ac:dyDescent="0.3">
      <c r="A27">
        <v>183</v>
      </c>
      <c r="B27" s="1" t="s">
        <v>199</v>
      </c>
      <c r="C27">
        <v>851</v>
      </c>
      <c r="D27">
        <v>1</v>
      </c>
      <c r="E27">
        <v>1</v>
      </c>
      <c r="G27" s="1" t="s">
        <v>619</v>
      </c>
      <c r="H27" s="1" t="s">
        <v>620</v>
      </c>
      <c r="J27">
        <v>1096</v>
      </c>
      <c r="K27">
        <v>1</v>
      </c>
      <c r="L27">
        <v>411833</v>
      </c>
      <c r="M27">
        <v>530464</v>
      </c>
      <c r="N27">
        <v>776364</v>
      </c>
    </row>
    <row r="28" spans="1:14" x14ac:dyDescent="0.3">
      <c r="A28">
        <v>53</v>
      </c>
      <c r="B28" s="1" t="s">
        <v>117</v>
      </c>
      <c r="C28">
        <v>196393</v>
      </c>
      <c r="D28">
        <v>2648</v>
      </c>
      <c r="E28">
        <v>9818</v>
      </c>
      <c r="F28">
        <v>54</v>
      </c>
      <c r="G28" s="1" t="s">
        <v>352</v>
      </c>
      <c r="H28" s="1" t="s">
        <v>353</v>
      </c>
      <c r="I28">
        <v>71</v>
      </c>
      <c r="J28">
        <v>16697</v>
      </c>
      <c r="K28">
        <v>835</v>
      </c>
      <c r="L28">
        <v>504499</v>
      </c>
      <c r="M28">
        <v>42892</v>
      </c>
      <c r="N28">
        <v>11761996</v>
      </c>
    </row>
    <row r="29" spans="1:14" x14ac:dyDescent="0.3">
      <c r="A29">
        <v>76</v>
      </c>
      <c r="B29" s="1" t="s">
        <v>73</v>
      </c>
      <c r="C29">
        <v>119420</v>
      </c>
      <c r="D29">
        <v>214</v>
      </c>
      <c r="E29">
        <v>4555</v>
      </c>
      <c r="F29">
        <v>19</v>
      </c>
      <c r="G29" s="1" t="s">
        <v>397</v>
      </c>
      <c r="H29" s="1" t="s">
        <v>398</v>
      </c>
      <c r="J29">
        <v>36528</v>
      </c>
      <c r="K29">
        <v>1393</v>
      </c>
      <c r="L29">
        <v>575996</v>
      </c>
      <c r="M29">
        <v>176185</v>
      </c>
      <c r="N29">
        <v>3269277</v>
      </c>
    </row>
    <row r="30" spans="1:14" x14ac:dyDescent="0.3">
      <c r="A30">
        <v>113</v>
      </c>
      <c r="B30" s="1" t="s">
        <v>197</v>
      </c>
      <c r="C30">
        <v>19654</v>
      </c>
      <c r="E30">
        <v>105</v>
      </c>
      <c r="G30" s="1" t="s">
        <v>474</v>
      </c>
      <c r="H30" s="1" t="s">
        <v>475</v>
      </c>
      <c r="I30">
        <v>1</v>
      </c>
      <c r="J30">
        <v>8265</v>
      </c>
      <c r="K30">
        <v>44</v>
      </c>
      <c r="L30">
        <v>613944</v>
      </c>
      <c r="M30">
        <v>258172</v>
      </c>
      <c r="N30">
        <v>2378041</v>
      </c>
    </row>
    <row r="31" spans="1:14" x14ac:dyDescent="0.3">
      <c r="A31">
        <v>3</v>
      </c>
      <c r="B31" s="1" t="s">
        <v>21</v>
      </c>
      <c r="C31">
        <v>8755133</v>
      </c>
      <c r="D31">
        <v>55319</v>
      </c>
      <c r="E31">
        <v>215299</v>
      </c>
      <c r="F31">
        <v>1071</v>
      </c>
      <c r="G31" s="1" t="s">
        <v>254</v>
      </c>
      <c r="H31" s="1" t="s">
        <v>255</v>
      </c>
      <c r="I31">
        <v>8318</v>
      </c>
      <c r="J31">
        <v>41025</v>
      </c>
      <c r="K31">
        <v>1009</v>
      </c>
      <c r="L31">
        <v>28600000</v>
      </c>
      <c r="M31">
        <v>134016</v>
      </c>
      <c r="N31">
        <v>213407310</v>
      </c>
    </row>
    <row r="32" spans="1:14" x14ac:dyDescent="0.3">
      <c r="A32">
        <v>200</v>
      </c>
      <c r="B32" s="1" t="s">
        <v>201</v>
      </c>
      <c r="C32">
        <v>114</v>
      </c>
      <c r="E32">
        <v>1</v>
      </c>
      <c r="G32" s="1" t="s">
        <v>647</v>
      </c>
      <c r="H32" s="1" t="s">
        <v>653</v>
      </c>
      <c r="J32">
        <v>3757</v>
      </c>
      <c r="K32">
        <v>33</v>
      </c>
      <c r="L32">
        <v>13223</v>
      </c>
      <c r="M32">
        <v>435770</v>
      </c>
      <c r="N32">
        <v>30344</v>
      </c>
    </row>
    <row r="33" spans="1:14" x14ac:dyDescent="0.3">
      <c r="A33">
        <v>198</v>
      </c>
      <c r="B33" s="1" t="s">
        <v>113</v>
      </c>
      <c r="C33">
        <v>175</v>
      </c>
      <c r="D33">
        <v>1</v>
      </c>
      <c r="E33">
        <v>3</v>
      </c>
      <c r="G33" s="1" t="s">
        <v>611</v>
      </c>
      <c r="H33" s="1" t="s">
        <v>650</v>
      </c>
      <c r="J33">
        <v>398</v>
      </c>
      <c r="K33">
        <v>7</v>
      </c>
      <c r="L33">
        <v>88913</v>
      </c>
      <c r="M33">
        <v>202155</v>
      </c>
      <c r="N33">
        <v>439826</v>
      </c>
    </row>
    <row r="34" spans="1:14" x14ac:dyDescent="0.3">
      <c r="A34">
        <v>51</v>
      </c>
      <c r="B34" s="1" t="s">
        <v>77</v>
      </c>
      <c r="C34">
        <v>214430</v>
      </c>
      <c r="D34">
        <v>566</v>
      </c>
      <c r="E34">
        <v>8799</v>
      </c>
      <c r="F34">
        <v>58</v>
      </c>
      <c r="G34" s="1" t="s">
        <v>348</v>
      </c>
      <c r="H34" s="1" t="s">
        <v>349</v>
      </c>
      <c r="I34">
        <v>284</v>
      </c>
      <c r="J34">
        <v>30992</v>
      </c>
      <c r="K34">
        <v>1272</v>
      </c>
      <c r="L34">
        <v>1311036</v>
      </c>
      <c r="M34">
        <v>189488</v>
      </c>
      <c r="N34">
        <v>6918840</v>
      </c>
    </row>
    <row r="35" spans="1:14" x14ac:dyDescent="0.3">
      <c r="A35">
        <v>134</v>
      </c>
      <c r="B35" s="1" t="s">
        <v>88</v>
      </c>
      <c r="C35">
        <v>9857</v>
      </c>
      <c r="D35">
        <v>138</v>
      </c>
      <c r="E35">
        <v>107</v>
      </c>
      <c r="F35">
        <v>1</v>
      </c>
      <c r="G35" s="1" t="s">
        <v>517</v>
      </c>
      <c r="H35" s="1" t="s">
        <v>518</v>
      </c>
      <c r="J35">
        <v>465</v>
      </c>
      <c r="K35">
        <v>5</v>
      </c>
      <c r="M35" t="s">
        <v>687</v>
      </c>
      <c r="N35">
        <v>21220502</v>
      </c>
    </row>
    <row r="36" spans="1:14" x14ac:dyDescent="0.3">
      <c r="A36">
        <v>175</v>
      </c>
      <c r="B36" s="1" t="s">
        <v>204</v>
      </c>
      <c r="C36">
        <v>1380</v>
      </c>
      <c r="D36">
        <v>22</v>
      </c>
      <c r="E36">
        <v>2</v>
      </c>
      <c r="G36" s="1" t="s">
        <v>603</v>
      </c>
      <c r="H36" s="1" t="s">
        <v>604</v>
      </c>
      <c r="J36">
        <v>114</v>
      </c>
      <c r="K36">
        <v>0.2</v>
      </c>
      <c r="L36">
        <v>90019</v>
      </c>
      <c r="M36">
        <v>7448</v>
      </c>
      <c r="N36">
        <v>12086450</v>
      </c>
    </row>
    <row r="37" spans="1:14" x14ac:dyDescent="0.3">
      <c r="A37">
        <v>126</v>
      </c>
      <c r="B37" s="1" t="s">
        <v>186</v>
      </c>
      <c r="C37">
        <v>13381</v>
      </c>
      <c r="D37">
        <v>74</v>
      </c>
      <c r="E37">
        <v>122</v>
      </c>
      <c r="G37" s="1" t="s">
        <v>500</v>
      </c>
      <c r="H37" s="1" t="s">
        <v>501</v>
      </c>
      <c r="I37">
        <v>23</v>
      </c>
      <c r="J37">
        <v>23922</v>
      </c>
      <c r="K37">
        <v>218</v>
      </c>
      <c r="L37">
        <v>111390</v>
      </c>
      <c r="M37">
        <v>199135</v>
      </c>
      <c r="N37">
        <v>559368</v>
      </c>
    </row>
    <row r="38" spans="1:14" x14ac:dyDescent="0.3">
      <c r="A38">
        <v>192</v>
      </c>
      <c r="B38" s="1" t="s">
        <v>120</v>
      </c>
      <c r="C38">
        <v>456</v>
      </c>
      <c r="D38">
        <v>3</v>
      </c>
      <c r="G38" s="1" t="s">
        <v>638</v>
      </c>
      <c r="H38" s="1" t="s">
        <v>639</v>
      </c>
      <c r="J38">
        <v>27</v>
      </c>
      <c r="L38">
        <v>380057</v>
      </c>
      <c r="M38">
        <v>22558</v>
      </c>
      <c r="N38">
        <v>16848241</v>
      </c>
    </row>
    <row r="39" spans="1:14" x14ac:dyDescent="0.3">
      <c r="A39">
        <v>107</v>
      </c>
      <c r="B39" s="1" t="s">
        <v>94</v>
      </c>
      <c r="C39">
        <v>28010</v>
      </c>
      <c r="E39">
        <v>455</v>
      </c>
      <c r="G39" s="1" t="s">
        <v>462</v>
      </c>
      <c r="H39" s="1" t="s">
        <v>463</v>
      </c>
      <c r="I39">
        <v>46</v>
      </c>
      <c r="J39">
        <v>1041</v>
      </c>
      <c r="K39">
        <v>17</v>
      </c>
      <c r="L39">
        <v>149000</v>
      </c>
      <c r="M39">
        <v>5537</v>
      </c>
      <c r="N39">
        <v>26912236</v>
      </c>
    </row>
    <row r="40" spans="1:14" x14ac:dyDescent="0.3">
      <c r="A40">
        <v>22</v>
      </c>
      <c r="B40" s="1" t="s">
        <v>19</v>
      </c>
      <c r="C40">
        <v>737407</v>
      </c>
      <c r="D40">
        <v>5957</v>
      </c>
      <c r="E40">
        <v>18828</v>
      </c>
      <c r="F40">
        <v>206</v>
      </c>
      <c r="G40" s="1" t="s">
        <v>292</v>
      </c>
      <c r="H40" s="1" t="s">
        <v>293</v>
      </c>
      <c r="I40">
        <v>868</v>
      </c>
      <c r="J40">
        <v>19442</v>
      </c>
      <c r="K40">
        <v>496</v>
      </c>
      <c r="L40">
        <v>16996450</v>
      </c>
      <c r="M40">
        <v>448128</v>
      </c>
      <c r="N40">
        <v>37927656</v>
      </c>
    </row>
    <row r="41" spans="1:14" x14ac:dyDescent="0.3">
      <c r="A41">
        <v>152</v>
      </c>
      <c r="B41" s="1" t="s">
        <v>202</v>
      </c>
      <c r="C41">
        <v>4974</v>
      </c>
      <c r="E41">
        <v>63</v>
      </c>
      <c r="G41" s="1" t="s">
        <v>554</v>
      </c>
      <c r="H41" s="1" t="s">
        <v>555</v>
      </c>
      <c r="I41">
        <v>2</v>
      </c>
      <c r="J41">
        <v>1020</v>
      </c>
      <c r="K41">
        <v>13</v>
      </c>
      <c r="L41">
        <v>35523</v>
      </c>
      <c r="M41">
        <v>7284</v>
      </c>
      <c r="N41">
        <v>4876571</v>
      </c>
    </row>
    <row r="42" spans="1:14" x14ac:dyDescent="0.3">
      <c r="A42">
        <v>195</v>
      </c>
      <c r="B42" s="1" t="s">
        <v>205</v>
      </c>
      <c r="C42">
        <v>360</v>
      </c>
      <c r="E42">
        <v>3</v>
      </c>
      <c r="G42" s="1" t="s">
        <v>644</v>
      </c>
      <c r="H42" s="1" t="s">
        <v>645</v>
      </c>
      <c r="J42">
        <v>13657</v>
      </c>
      <c r="K42">
        <v>114</v>
      </c>
      <c r="L42">
        <v>5145</v>
      </c>
      <c r="M42">
        <v>195182</v>
      </c>
      <c r="N42">
        <v>26360</v>
      </c>
    </row>
    <row r="43" spans="1:14" x14ac:dyDescent="0.3">
      <c r="A43">
        <v>194</v>
      </c>
      <c r="B43" s="1" t="s">
        <v>150</v>
      </c>
      <c r="C43">
        <v>382</v>
      </c>
      <c r="E43">
        <v>2</v>
      </c>
      <c r="G43" s="1" t="s">
        <v>642</v>
      </c>
      <c r="H43" s="1" t="s">
        <v>643</v>
      </c>
      <c r="I43">
        <v>1</v>
      </c>
      <c r="J43">
        <v>5774</v>
      </c>
      <c r="K43">
        <v>30</v>
      </c>
      <c r="L43">
        <v>65729</v>
      </c>
      <c r="M43">
        <v>993576</v>
      </c>
      <c r="N43">
        <v>66154</v>
      </c>
    </row>
    <row r="44" spans="1:14" x14ac:dyDescent="0.3">
      <c r="A44">
        <v>162</v>
      </c>
      <c r="B44" s="1" t="s">
        <v>185</v>
      </c>
      <c r="C44">
        <v>3104</v>
      </c>
      <c r="D44">
        <v>39</v>
      </c>
      <c r="E44">
        <v>115</v>
      </c>
      <c r="F44">
        <v>1</v>
      </c>
      <c r="G44" s="1" t="s">
        <v>575</v>
      </c>
      <c r="H44" s="1" t="s">
        <v>576</v>
      </c>
      <c r="J44">
        <v>186</v>
      </c>
      <c r="K44">
        <v>7</v>
      </c>
      <c r="M44" t="s">
        <v>687</v>
      </c>
      <c r="N44">
        <v>16686487</v>
      </c>
    </row>
    <row r="45" spans="1:14" x14ac:dyDescent="0.3">
      <c r="A45">
        <v>161</v>
      </c>
      <c r="B45" s="1" t="s">
        <v>106</v>
      </c>
      <c r="C45">
        <v>3414</v>
      </c>
      <c r="D45">
        <v>7</v>
      </c>
      <c r="E45">
        <v>78</v>
      </c>
      <c r="G45" s="1" t="s">
        <v>573</v>
      </c>
      <c r="H45" s="1" t="s">
        <v>574</v>
      </c>
      <c r="I45">
        <v>10</v>
      </c>
      <c r="J45">
        <v>19535</v>
      </c>
      <c r="K45">
        <v>446</v>
      </c>
      <c r="L45">
        <v>301532</v>
      </c>
      <c r="M45">
        <v>1725396</v>
      </c>
      <c r="N45">
        <v>174761</v>
      </c>
    </row>
    <row r="46" spans="1:14" x14ac:dyDescent="0.3">
      <c r="A46">
        <v>24</v>
      </c>
      <c r="B46" s="1" t="s">
        <v>29</v>
      </c>
      <c r="C46">
        <v>690066</v>
      </c>
      <c r="D46">
        <v>4959</v>
      </c>
      <c r="E46">
        <v>17786</v>
      </c>
      <c r="F46">
        <v>84</v>
      </c>
      <c r="G46" s="1" t="s">
        <v>296</v>
      </c>
      <c r="H46" s="1" t="s">
        <v>297</v>
      </c>
      <c r="I46">
        <v>1221</v>
      </c>
      <c r="J46">
        <v>35926</v>
      </c>
      <c r="K46">
        <v>926</v>
      </c>
      <c r="L46">
        <v>7527928</v>
      </c>
      <c r="M46">
        <v>391912</v>
      </c>
      <c r="N46">
        <v>19208197</v>
      </c>
    </row>
    <row r="47" spans="1:14" x14ac:dyDescent="0.3">
      <c r="A47">
        <v>83</v>
      </c>
      <c r="B47" s="1" t="s">
        <v>8</v>
      </c>
      <c r="C47">
        <v>88804</v>
      </c>
      <c r="D47">
        <v>103</v>
      </c>
      <c r="E47">
        <v>4635</v>
      </c>
      <c r="G47" s="1" t="s">
        <v>411</v>
      </c>
      <c r="H47" s="1" t="s">
        <v>412</v>
      </c>
      <c r="I47">
        <v>80</v>
      </c>
      <c r="J47">
        <v>62</v>
      </c>
      <c r="K47">
        <v>3</v>
      </c>
      <c r="L47">
        <v>160000000</v>
      </c>
      <c r="M47">
        <v>111163</v>
      </c>
      <c r="N47">
        <v>1439323776</v>
      </c>
    </row>
    <row r="48" spans="1:14" x14ac:dyDescent="0.3">
      <c r="A48">
        <v>11</v>
      </c>
      <c r="B48" s="1" t="s">
        <v>52</v>
      </c>
      <c r="C48">
        <v>1987418</v>
      </c>
      <c r="D48">
        <v>15073</v>
      </c>
      <c r="E48">
        <v>50586</v>
      </c>
      <c r="F48">
        <v>399</v>
      </c>
      <c r="G48" s="1" t="s">
        <v>272</v>
      </c>
      <c r="H48" s="1" t="s">
        <v>273</v>
      </c>
      <c r="I48">
        <v>3482</v>
      </c>
      <c r="J48">
        <v>38827</v>
      </c>
      <c r="K48">
        <v>988</v>
      </c>
      <c r="L48">
        <v>9505562</v>
      </c>
      <c r="M48">
        <v>185704</v>
      </c>
      <c r="N48">
        <v>51186541</v>
      </c>
    </row>
    <row r="49" spans="1:14" x14ac:dyDescent="0.3">
      <c r="A49">
        <v>168</v>
      </c>
      <c r="B49" s="1" t="s">
        <v>587</v>
      </c>
      <c r="C49">
        <v>2160</v>
      </c>
      <c r="D49">
        <v>227</v>
      </c>
      <c r="E49">
        <v>63</v>
      </c>
      <c r="F49">
        <v>9</v>
      </c>
      <c r="G49" s="1" t="s">
        <v>588</v>
      </c>
      <c r="H49" s="1" t="s">
        <v>589</v>
      </c>
      <c r="J49">
        <v>2455</v>
      </c>
      <c r="K49">
        <v>72</v>
      </c>
      <c r="M49" t="s">
        <v>687</v>
      </c>
      <c r="N49">
        <v>879898</v>
      </c>
    </row>
    <row r="50" spans="1:14" x14ac:dyDescent="0.3">
      <c r="A50">
        <v>141</v>
      </c>
      <c r="B50" s="1" t="s">
        <v>149</v>
      </c>
      <c r="C50">
        <v>7794</v>
      </c>
      <c r="E50">
        <v>117</v>
      </c>
      <c r="G50" s="1" t="s">
        <v>531</v>
      </c>
      <c r="H50" s="1" t="s">
        <v>532</v>
      </c>
      <c r="J50">
        <v>1393</v>
      </c>
      <c r="K50">
        <v>21</v>
      </c>
      <c r="L50">
        <v>73120</v>
      </c>
      <c r="M50">
        <v>13073</v>
      </c>
      <c r="N50">
        <v>5593408</v>
      </c>
    </row>
    <row r="51" spans="1:14" x14ac:dyDescent="0.3">
      <c r="A51">
        <v>56</v>
      </c>
      <c r="B51" s="1" t="s">
        <v>81</v>
      </c>
      <c r="C51">
        <v>189308</v>
      </c>
      <c r="D51">
        <v>831</v>
      </c>
      <c r="E51">
        <v>2518</v>
      </c>
      <c r="F51">
        <v>12</v>
      </c>
      <c r="G51" s="1" t="s">
        <v>358</v>
      </c>
      <c r="H51" s="1" t="s">
        <v>359</v>
      </c>
      <c r="I51">
        <v>205</v>
      </c>
      <c r="J51">
        <v>36973</v>
      </c>
      <c r="K51">
        <v>492</v>
      </c>
      <c r="L51">
        <v>567141</v>
      </c>
      <c r="M51">
        <v>110766</v>
      </c>
      <c r="N51">
        <v>5120188</v>
      </c>
    </row>
    <row r="52" spans="1:14" x14ac:dyDescent="0.3">
      <c r="A52">
        <v>50</v>
      </c>
      <c r="B52" s="1" t="s">
        <v>55</v>
      </c>
      <c r="C52">
        <v>227969</v>
      </c>
      <c r="D52">
        <v>643</v>
      </c>
      <c r="E52">
        <v>4770</v>
      </c>
      <c r="F52">
        <v>32</v>
      </c>
      <c r="G52" s="1" t="s">
        <v>346</v>
      </c>
      <c r="H52" s="1" t="s">
        <v>347</v>
      </c>
      <c r="I52">
        <v>145</v>
      </c>
      <c r="J52">
        <v>55725</v>
      </c>
      <c r="K52">
        <v>1166</v>
      </c>
      <c r="L52">
        <v>1144819</v>
      </c>
      <c r="M52">
        <v>279842</v>
      </c>
      <c r="N52">
        <v>4090949</v>
      </c>
    </row>
    <row r="53" spans="1:14" x14ac:dyDescent="0.3">
      <c r="A53">
        <v>112</v>
      </c>
      <c r="B53" s="1" t="s">
        <v>96</v>
      </c>
      <c r="C53">
        <v>20060</v>
      </c>
      <c r="D53">
        <v>530</v>
      </c>
      <c r="E53">
        <v>188</v>
      </c>
      <c r="F53">
        <v>4</v>
      </c>
      <c r="G53" s="1" t="s">
        <v>472</v>
      </c>
      <c r="H53" s="1" t="s">
        <v>473</v>
      </c>
      <c r="I53">
        <v>45</v>
      </c>
      <c r="J53">
        <v>1772</v>
      </c>
      <c r="K53">
        <v>17</v>
      </c>
      <c r="L53">
        <v>1738190</v>
      </c>
      <c r="M53">
        <v>153513</v>
      </c>
      <c r="N53">
        <v>11322718</v>
      </c>
    </row>
    <row r="54" spans="1:14" x14ac:dyDescent="0.3">
      <c r="A54">
        <v>155</v>
      </c>
      <c r="B54" s="1" t="s">
        <v>168</v>
      </c>
      <c r="C54">
        <v>4543</v>
      </c>
      <c r="D54">
        <v>6</v>
      </c>
      <c r="E54">
        <v>20</v>
      </c>
      <c r="G54" s="1" t="s">
        <v>560</v>
      </c>
      <c r="H54" s="1" t="s">
        <v>561</v>
      </c>
      <c r="I54">
        <v>3</v>
      </c>
      <c r="J54">
        <v>27622</v>
      </c>
      <c r="K54">
        <v>122</v>
      </c>
      <c r="L54">
        <v>42333</v>
      </c>
      <c r="M54">
        <v>257390</v>
      </c>
      <c r="N54">
        <v>164470</v>
      </c>
    </row>
    <row r="55" spans="1:14" x14ac:dyDescent="0.3">
      <c r="A55">
        <v>105</v>
      </c>
      <c r="B55" s="1" t="s">
        <v>86</v>
      </c>
      <c r="C55">
        <v>29758</v>
      </c>
      <c r="D55">
        <v>122</v>
      </c>
      <c r="E55">
        <v>179</v>
      </c>
      <c r="F55">
        <v>1</v>
      </c>
      <c r="G55" s="1" t="s">
        <v>458</v>
      </c>
      <c r="H55" s="1" t="s">
        <v>459</v>
      </c>
      <c r="I55">
        <v>58</v>
      </c>
      <c r="J55">
        <v>24547</v>
      </c>
      <c r="K55">
        <v>148</v>
      </c>
      <c r="L55">
        <v>945812</v>
      </c>
      <c r="M55">
        <v>780186</v>
      </c>
      <c r="N55">
        <v>1212291</v>
      </c>
    </row>
    <row r="56" spans="1:14" x14ac:dyDescent="0.3">
      <c r="A56">
        <v>21</v>
      </c>
      <c r="B56" s="1" t="s">
        <v>26</v>
      </c>
      <c r="C56">
        <v>924938</v>
      </c>
      <c r="D56">
        <v>7509</v>
      </c>
      <c r="E56">
        <v>15208</v>
      </c>
      <c r="F56">
        <v>132</v>
      </c>
      <c r="G56" s="1" t="s">
        <v>290</v>
      </c>
      <c r="H56" s="1" t="s">
        <v>291</v>
      </c>
      <c r="I56">
        <v>1044</v>
      </c>
      <c r="J56">
        <v>86280</v>
      </c>
      <c r="K56">
        <v>1419</v>
      </c>
      <c r="L56">
        <v>5710638</v>
      </c>
      <c r="M56">
        <v>532701</v>
      </c>
      <c r="N56">
        <v>10720166</v>
      </c>
    </row>
    <row r="57" spans="1:14" x14ac:dyDescent="0.3">
      <c r="A57">
        <v>55</v>
      </c>
      <c r="B57" s="1" t="s">
        <v>28</v>
      </c>
      <c r="C57">
        <v>193038</v>
      </c>
      <c r="D57">
        <v>773</v>
      </c>
      <c r="E57">
        <v>1941</v>
      </c>
      <c r="F57">
        <v>32</v>
      </c>
      <c r="G57" s="1" t="s">
        <v>356</v>
      </c>
      <c r="H57" s="1" t="s">
        <v>357</v>
      </c>
      <c r="I57">
        <v>130</v>
      </c>
      <c r="J57">
        <v>33261</v>
      </c>
      <c r="K57">
        <v>334</v>
      </c>
      <c r="L57">
        <v>12431739</v>
      </c>
      <c r="M57">
        <v>2142046</v>
      </c>
      <c r="N57">
        <v>5803674</v>
      </c>
    </row>
    <row r="58" spans="1:14" x14ac:dyDescent="0.3">
      <c r="A58">
        <v>186</v>
      </c>
      <c r="B58" s="1" t="s">
        <v>65</v>
      </c>
      <c r="C58">
        <v>712</v>
      </c>
      <c r="E58">
        <v>13</v>
      </c>
      <c r="G58" s="1" t="s">
        <v>627</v>
      </c>
      <c r="H58" s="1" t="s">
        <v>504</v>
      </c>
    </row>
    <row r="59" spans="1:14" x14ac:dyDescent="0.3">
      <c r="A59">
        <v>150</v>
      </c>
      <c r="B59" s="1" t="s">
        <v>144</v>
      </c>
      <c r="C59">
        <v>5917</v>
      </c>
      <c r="D59">
        <v>1</v>
      </c>
      <c r="E59">
        <v>61</v>
      </c>
      <c r="G59" s="1" t="s">
        <v>550</v>
      </c>
      <c r="H59" s="1" t="s">
        <v>551</v>
      </c>
      <c r="J59">
        <v>5941</v>
      </c>
      <c r="K59">
        <v>61</v>
      </c>
      <c r="L59">
        <v>105649</v>
      </c>
      <c r="M59">
        <v>106071</v>
      </c>
      <c r="N59">
        <v>996024</v>
      </c>
    </row>
    <row r="60" spans="1:14" x14ac:dyDescent="0.3">
      <c r="A60">
        <v>201</v>
      </c>
      <c r="B60" s="1" t="s">
        <v>167</v>
      </c>
      <c r="C60">
        <v>113</v>
      </c>
      <c r="G60" s="1" t="s">
        <v>654</v>
      </c>
      <c r="H60" s="1" t="s">
        <v>655</v>
      </c>
      <c r="J60">
        <v>1568</v>
      </c>
      <c r="L60">
        <v>8640</v>
      </c>
      <c r="M60">
        <v>119855</v>
      </c>
      <c r="N60">
        <v>72087</v>
      </c>
    </row>
    <row r="61" spans="1:14" x14ac:dyDescent="0.3">
      <c r="A61">
        <v>52</v>
      </c>
      <c r="B61" s="1" t="s">
        <v>48</v>
      </c>
      <c r="C61">
        <v>201145</v>
      </c>
      <c r="D61">
        <v>1473</v>
      </c>
      <c r="E61">
        <v>2496</v>
      </c>
      <c r="F61">
        <v>14</v>
      </c>
      <c r="G61" s="1" t="s">
        <v>350</v>
      </c>
      <c r="H61" s="1" t="s">
        <v>351</v>
      </c>
      <c r="I61">
        <v>332</v>
      </c>
      <c r="J61">
        <v>18439</v>
      </c>
      <c r="K61">
        <v>229</v>
      </c>
      <c r="L61">
        <v>989038</v>
      </c>
      <c r="M61">
        <v>90664</v>
      </c>
      <c r="N61">
        <v>10908841</v>
      </c>
    </row>
    <row r="62" spans="1:14" x14ac:dyDescent="0.3">
      <c r="A62">
        <v>111</v>
      </c>
      <c r="B62" s="1" t="s">
        <v>119</v>
      </c>
      <c r="C62">
        <v>21597</v>
      </c>
      <c r="D62">
        <v>197</v>
      </c>
      <c r="E62">
        <v>647</v>
      </c>
      <c r="F62">
        <v>3</v>
      </c>
      <c r="G62" s="1" t="s">
        <v>470</v>
      </c>
      <c r="H62" s="1" t="s">
        <v>471</v>
      </c>
      <c r="J62">
        <v>237</v>
      </c>
      <c r="K62">
        <v>7</v>
      </c>
      <c r="M62" t="s">
        <v>687</v>
      </c>
      <c r="N62">
        <v>91065119</v>
      </c>
    </row>
    <row r="63" spans="1:14" x14ac:dyDescent="0.3">
      <c r="A63">
        <v>46</v>
      </c>
      <c r="B63" s="1" t="s">
        <v>32</v>
      </c>
      <c r="C63">
        <v>237158</v>
      </c>
      <c r="D63">
        <v>969</v>
      </c>
      <c r="E63">
        <v>14562</v>
      </c>
      <c r="F63">
        <v>36</v>
      </c>
      <c r="G63" s="1" t="s">
        <v>338</v>
      </c>
      <c r="H63" s="1" t="s">
        <v>339</v>
      </c>
      <c r="I63">
        <v>489</v>
      </c>
      <c r="J63">
        <v>13329</v>
      </c>
      <c r="K63">
        <v>818</v>
      </c>
      <c r="L63">
        <v>835475</v>
      </c>
      <c r="M63">
        <v>46956</v>
      </c>
      <c r="N63">
        <v>17792602</v>
      </c>
    </row>
    <row r="64" spans="1:14" x14ac:dyDescent="0.3">
      <c r="A64">
        <v>62</v>
      </c>
      <c r="B64" s="1" t="s">
        <v>61</v>
      </c>
      <c r="C64">
        <v>160463</v>
      </c>
      <c r="D64">
        <v>748</v>
      </c>
      <c r="E64">
        <v>8853</v>
      </c>
      <c r="F64">
        <v>52</v>
      </c>
      <c r="G64" s="1" t="s">
        <v>370</v>
      </c>
      <c r="H64" s="1" t="s">
        <v>371</v>
      </c>
      <c r="I64">
        <v>90</v>
      </c>
      <c r="J64">
        <v>1552</v>
      </c>
      <c r="K64">
        <v>86</v>
      </c>
      <c r="L64">
        <v>1000000</v>
      </c>
      <c r="M64">
        <v>9670</v>
      </c>
      <c r="N64">
        <v>103409102</v>
      </c>
    </row>
    <row r="65" spans="1:14" x14ac:dyDescent="0.3">
      <c r="A65">
        <v>95</v>
      </c>
      <c r="B65" s="1" t="s">
        <v>143</v>
      </c>
      <c r="C65">
        <v>52672</v>
      </c>
      <c r="D65">
        <v>284</v>
      </c>
      <c r="E65">
        <v>1540</v>
      </c>
      <c r="F65">
        <v>10</v>
      </c>
      <c r="G65" s="1" t="s">
        <v>435</v>
      </c>
      <c r="H65" s="1" t="s">
        <v>436</v>
      </c>
      <c r="I65">
        <v>105</v>
      </c>
      <c r="J65">
        <v>8098</v>
      </c>
      <c r="K65">
        <v>237</v>
      </c>
      <c r="L65">
        <v>675048</v>
      </c>
      <c r="M65">
        <v>103780</v>
      </c>
      <c r="N65">
        <v>6504594</v>
      </c>
    </row>
    <row r="66" spans="1:14" x14ac:dyDescent="0.3">
      <c r="A66">
        <v>151</v>
      </c>
      <c r="B66" s="1" t="s">
        <v>161</v>
      </c>
      <c r="C66">
        <v>5401</v>
      </c>
      <c r="D66">
        <v>36</v>
      </c>
      <c r="E66">
        <v>86</v>
      </c>
      <c r="G66" s="1" t="s">
        <v>552</v>
      </c>
      <c r="H66" s="1" t="s">
        <v>553</v>
      </c>
      <c r="J66">
        <v>3781</v>
      </c>
      <c r="K66">
        <v>60</v>
      </c>
      <c r="L66">
        <v>84190</v>
      </c>
      <c r="M66">
        <v>58940</v>
      </c>
      <c r="N66">
        <v>1428395</v>
      </c>
    </row>
    <row r="67" spans="1:14" x14ac:dyDescent="0.3">
      <c r="A67">
        <v>170</v>
      </c>
      <c r="B67" s="1" t="s">
        <v>162</v>
      </c>
      <c r="C67">
        <v>1940</v>
      </c>
      <c r="D67">
        <v>27</v>
      </c>
      <c r="E67">
        <v>6</v>
      </c>
      <c r="G67" s="1" t="s">
        <v>593</v>
      </c>
      <c r="H67" s="1" t="s">
        <v>594</v>
      </c>
      <c r="J67">
        <v>543</v>
      </c>
      <c r="K67">
        <v>2</v>
      </c>
      <c r="L67">
        <v>23693</v>
      </c>
      <c r="M67">
        <v>6630</v>
      </c>
      <c r="N67">
        <v>3573844</v>
      </c>
    </row>
    <row r="68" spans="1:14" x14ac:dyDescent="0.3">
      <c r="A68">
        <v>99</v>
      </c>
      <c r="B68" s="1" t="s">
        <v>62</v>
      </c>
      <c r="C68">
        <v>39697</v>
      </c>
      <c r="D68">
        <v>486</v>
      </c>
      <c r="E68">
        <v>358</v>
      </c>
      <c r="F68">
        <v>4</v>
      </c>
      <c r="G68" s="1" t="s">
        <v>446</v>
      </c>
      <c r="H68" s="1" t="s">
        <v>447</v>
      </c>
      <c r="I68">
        <v>45</v>
      </c>
      <c r="J68">
        <v>29914</v>
      </c>
      <c r="K68">
        <v>270</v>
      </c>
      <c r="L68">
        <v>731562</v>
      </c>
      <c r="M68">
        <v>551274</v>
      </c>
      <c r="N68">
        <v>1327038</v>
      </c>
    </row>
    <row r="69" spans="1:14" x14ac:dyDescent="0.3">
      <c r="A69">
        <v>124</v>
      </c>
      <c r="B69" s="1" t="s">
        <v>179</v>
      </c>
      <c r="C69">
        <v>14219</v>
      </c>
      <c r="D69">
        <v>202</v>
      </c>
      <c r="E69">
        <v>458</v>
      </c>
      <c r="F69">
        <v>17</v>
      </c>
      <c r="G69" s="1" t="s">
        <v>496</v>
      </c>
      <c r="H69" s="1" t="s">
        <v>497</v>
      </c>
      <c r="I69">
        <v>67</v>
      </c>
      <c r="J69">
        <v>12185</v>
      </c>
      <c r="K69">
        <v>392</v>
      </c>
      <c r="L69">
        <v>122897</v>
      </c>
      <c r="M69">
        <v>105320</v>
      </c>
      <c r="N69">
        <v>1166891</v>
      </c>
    </row>
    <row r="70" spans="1:14" x14ac:dyDescent="0.3">
      <c r="A70">
        <v>72</v>
      </c>
      <c r="B70" s="1" t="s">
        <v>148</v>
      </c>
      <c r="C70">
        <v>132881</v>
      </c>
      <c r="D70">
        <v>555</v>
      </c>
      <c r="E70">
        <v>2060</v>
      </c>
      <c r="F70">
        <v>3</v>
      </c>
      <c r="G70" s="1" t="s">
        <v>390</v>
      </c>
      <c r="H70" s="1" t="s">
        <v>391</v>
      </c>
      <c r="I70">
        <v>227</v>
      </c>
      <c r="J70">
        <v>1140</v>
      </c>
      <c r="K70">
        <v>18</v>
      </c>
      <c r="L70">
        <v>1908533</v>
      </c>
      <c r="M70">
        <v>16376</v>
      </c>
      <c r="N70">
        <v>116542610</v>
      </c>
    </row>
    <row r="71" spans="1:14" x14ac:dyDescent="0.3">
      <c r="B71" s="1" t="s">
        <v>241</v>
      </c>
      <c r="C71">
        <v>28712274</v>
      </c>
      <c r="D71">
        <v>225473</v>
      </c>
      <c r="E71">
        <v>657537</v>
      </c>
      <c r="F71">
        <v>5944</v>
      </c>
      <c r="G71" s="1" t="s">
        <v>242</v>
      </c>
      <c r="H71" s="1" t="s">
        <v>243</v>
      </c>
      <c r="I71">
        <v>29933</v>
      </c>
    </row>
    <row r="72" spans="1:14" x14ac:dyDescent="0.3">
      <c r="A72">
        <v>189</v>
      </c>
      <c r="B72" s="1" t="s">
        <v>104</v>
      </c>
      <c r="C72">
        <v>652</v>
      </c>
      <c r="E72">
        <v>1</v>
      </c>
      <c r="G72" s="1" t="s">
        <v>632</v>
      </c>
      <c r="H72" s="1" t="s">
        <v>633</v>
      </c>
      <c r="J72">
        <v>13315</v>
      </c>
      <c r="K72">
        <v>20</v>
      </c>
      <c r="L72">
        <v>217483</v>
      </c>
      <c r="M72">
        <v>4441420</v>
      </c>
      <c r="N72">
        <v>48967</v>
      </c>
    </row>
    <row r="73" spans="1:14" x14ac:dyDescent="0.3">
      <c r="A73">
        <v>207</v>
      </c>
      <c r="B73" s="1" t="s">
        <v>663</v>
      </c>
      <c r="C73">
        <v>35</v>
      </c>
      <c r="G73" s="1" t="s">
        <v>664</v>
      </c>
      <c r="H73" s="1" t="s">
        <v>665</v>
      </c>
      <c r="J73">
        <v>9898</v>
      </c>
      <c r="L73">
        <v>6299</v>
      </c>
      <c r="M73">
        <v>1781391</v>
      </c>
      <c r="N73">
        <v>3536</v>
      </c>
    </row>
    <row r="74" spans="1:14" x14ac:dyDescent="0.3">
      <c r="A74">
        <v>202</v>
      </c>
      <c r="B74" s="1" t="s">
        <v>194</v>
      </c>
      <c r="C74">
        <v>55</v>
      </c>
      <c r="E74">
        <v>2</v>
      </c>
      <c r="G74" s="1" t="s">
        <v>656</v>
      </c>
      <c r="H74" s="1" t="s">
        <v>504</v>
      </c>
      <c r="J74">
        <v>61</v>
      </c>
      <c r="K74">
        <v>2</v>
      </c>
      <c r="L74">
        <v>24545</v>
      </c>
      <c r="M74">
        <v>27269</v>
      </c>
      <c r="N74">
        <v>900090</v>
      </c>
    </row>
    <row r="75" spans="1:14" x14ac:dyDescent="0.3">
      <c r="A75">
        <v>98</v>
      </c>
      <c r="B75" s="1" t="s">
        <v>43</v>
      </c>
      <c r="C75">
        <v>41915</v>
      </c>
      <c r="D75">
        <v>350</v>
      </c>
      <c r="E75">
        <v>644</v>
      </c>
      <c r="F75">
        <v>6</v>
      </c>
      <c r="G75" s="1" t="s">
        <v>444</v>
      </c>
      <c r="H75" s="1" t="s">
        <v>445</v>
      </c>
      <c r="I75">
        <v>24</v>
      </c>
      <c r="J75">
        <v>7558</v>
      </c>
      <c r="K75">
        <v>116</v>
      </c>
      <c r="L75">
        <v>2699723</v>
      </c>
      <c r="M75">
        <v>486826</v>
      </c>
      <c r="N75">
        <v>5545566</v>
      </c>
    </row>
    <row r="76" spans="1:14" x14ac:dyDescent="0.3">
      <c r="A76">
        <v>6</v>
      </c>
      <c r="B76" s="1" t="s">
        <v>10</v>
      </c>
      <c r="C76">
        <v>3011257</v>
      </c>
      <c r="D76">
        <v>23292</v>
      </c>
      <c r="E76">
        <v>72647</v>
      </c>
      <c r="F76">
        <v>429</v>
      </c>
      <c r="G76" s="1" t="s">
        <v>263</v>
      </c>
      <c r="H76" s="1" t="s">
        <v>264</v>
      </c>
      <c r="I76">
        <v>2912</v>
      </c>
      <c r="J76">
        <v>46076</v>
      </c>
      <c r="K76">
        <v>1112</v>
      </c>
      <c r="L76">
        <v>41226104</v>
      </c>
      <c r="M76">
        <v>630804</v>
      </c>
      <c r="N76">
        <v>65354806</v>
      </c>
    </row>
    <row r="77" spans="1:14" x14ac:dyDescent="0.3">
      <c r="A77">
        <v>120</v>
      </c>
      <c r="B77" s="1" t="s">
        <v>134</v>
      </c>
      <c r="C77">
        <v>15560</v>
      </c>
      <c r="D77">
        <v>129</v>
      </c>
      <c r="E77">
        <v>76</v>
      </c>
      <c r="G77" s="1" t="s">
        <v>488</v>
      </c>
      <c r="H77" s="1" t="s">
        <v>489</v>
      </c>
      <c r="I77">
        <v>12</v>
      </c>
      <c r="J77">
        <v>51358</v>
      </c>
      <c r="K77">
        <v>251</v>
      </c>
      <c r="L77">
        <v>126618</v>
      </c>
      <c r="M77">
        <v>417921</v>
      </c>
      <c r="N77">
        <v>302971</v>
      </c>
    </row>
    <row r="78" spans="1:14" x14ac:dyDescent="0.3">
      <c r="A78">
        <v>116</v>
      </c>
      <c r="B78" s="1" t="s">
        <v>140</v>
      </c>
      <c r="C78">
        <v>17852</v>
      </c>
      <c r="D78">
        <v>32</v>
      </c>
      <c r="E78">
        <v>128</v>
      </c>
      <c r="G78" s="1" t="s">
        <v>480</v>
      </c>
      <c r="H78" s="1" t="s">
        <v>481</v>
      </c>
      <c r="I78">
        <v>11</v>
      </c>
      <c r="J78">
        <v>63345</v>
      </c>
      <c r="K78">
        <v>454</v>
      </c>
      <c r="L78">
        <v>26355</v>
      </c>
      <c r="M78">
        <v>93517</v>
      </c>
      <c r="N78">
        <v>281820</v>
      </c>
    </row>
    <row r="79" spans="1:14" x14ac:dyDescent="0.3">
      <c r="A79">
        <v>132</v>
      </c>
      <c r="B79" s="1" t="s">
        <v>156</v>
      </c>
      <c r="C79">
        <v>10278</v>
      </c>
      <c r="D79">
        <v>158</v>
      </c>
      <c r="E79">
        <v>67</v>
      </c>
      <c r="F79">
        <v>1</v>
      </c>
      <c r="G79" s="1" t="s">
        <v>513</v>
      </c>
      <c r="H79" s="1" t="s">
        <v>514</v>
      </c>
      <c r="I79">
        <v>10</v>
      </c>
      <c r="J79">
        <v>4558</v>
      </c>
      <c r="K79">
        <v>30</v>
      </c>
      <c r="L79">
        <v>422091</v>
      </c>
      <c r="M79">
        <v>187190</v>
      </c>
      <c r="N79">
        <v>2254879</v>
      </c>
    </row>
    <row r="80" spans="1:14" x14ac:dyDescent="0.3">
      <c r="A80">
        <v>157</v>
      </c>
      <c r="B80" s="1" t="s">
        <v>198</v>
      </c>
      <c r="C80">
        <v>3958</v>
      </c>
      <c r="D80">
        <v>8</v>
      </c>
      <c r="E80">
        <v>128</v>
      </c>
      <c r="G80" s="1" t="s">
        <v>564</v>
      </c>
      <c r="H80" s="1" t="s">
        <v>565</v>
      </c>
      <c r="I80">
        <v>1</v>
      </c>
      <c r="J80">
        <v>1613</v>
      </c>
      <c r="K80">
        <v>52</v>
      </c>
      <c r="L80">
        <v>32962</v>
      </c>
      <c r="M80">
        <v>13431</v>
      </c>
      <c r="N80">
        <v>2454225</v>
      </c>
    </row>
    <row r="81" spans="1:14" x14ac:dyDescent="0.3">
      <c r="A81">
        <v>45</v>
      </c>
      <c r="B81" s="1" t="s">
        <v>116</v>
      </c>
      <c r="C81">
        <v>251974</v>
      </c>
      <c r="D81">
        <v>903</v>
      </c>
      <c r="E81">
        <v>3022</v>
      </c>
      <c r="F81">
        <v>24</v>
      </c>
      <c r="G81" s="1" t="s">
        <v>336</v>
      </c>
      <c r="H81" s="1" t="s">
        <v>337</v>
      </c>
      <c r="J81">
        <v>63233</v>
      </c>
      <c r="K81">
        <v>758</v>
      </c>
      <c r="L81">
        <v>2070548</v>
      </c>
      <c r="M81">
        <v>519605</v>
      </c>
      <c r="N81">
        <v>3984847</v>
      </c>
    </row>
    <row r="82" spans="1:14" x14ac:dyDescent="0.3">
      <c r="A82">
        <v>10</v>
      </c>
      <c r="B82" s="1" t="s">
        <v>9</v>
      </c>
      <c r="C82">
        <v>2125261</v>
      </c>
      <c r="D82">
        <v>16366</v>
      </c>
      <c r="E82">
        <v>52020</v>
      </c>
      <c r="F82">
        <v>869</v>
      </c>
      <c r="G82" s="1" t="s">
        <v>270</v>
      </c>
      <c r="H82" s="1" t="s">
        <v>271</v>
      </c>
      <c r="I82">
        <v>4787</v>
      </c>
      <c r="J82">
        <v>25320</v>
      </c>
      <c r="K82">
        <v>620</v>
      </c>
      <c r="L82">
        <v>37449922</v>
      </c>
      <c r="M82">
        <v>446180</v>
      </c>
      <c r="N82">
        <v>83934640</v>
      </c>
    </row>
    <row r="83" spans="1:14" x14ac:dyDescent="0.3">
      <c r="A83">
        <v>90</v>
      </c>
      <c r="B83" s="1" t="s">
        <v>98</v>
      </c>
      <c r="C83">
        <v>59480</v>
      </c>
      <c r="E83">
        <v>361</v>
      </c>
      <c r="G83" s="1" t="s">
        <v>425</v>
      </c>
      <c r="H83" s="1" t="s">
        <v>426</v>
      </c>
      <c r="I83">
        <v>29</v>
      </c>
      <c r="J83">
        <v>1892</v>
      </c>
      <c r="K83">
        <v>11</v>
      </c>
      <c r="L83">
        <v>726313</v>
      </c>
      <c r="M83">
        <v>23106</v>
      </c>
      <c r="N83">
        <v>31433585</v>
      </c>
    </row>
    <row r="84" spans="1:14" x14ac:dyDescent="0.3">
      <c r="A84">
        <v>158</v>
      </c>
      <c r="B84" s="1" t="s">
        <v>125</v>
      </c>
      <c r="C84">
        <v>3905</v>
      </c>
      <c r="D84">
        <v>24</v>
      </c>
      <c r="E84">
        <v>59</v>
      </c>
      <c r="G84" s="1" t="s">
        <v>566</v>
      </c>
      <c r="H84" s="1" t="s">
        <v>567</v>
      </c>
      <c r="I84">
        <v>103</v>
      </c>
      <c r="J84">
        <v>115927</v>
      </c>
      <c r="K84">
        <v>1752</v>
      </c>
      <c r="L84">
        <v>148195</v>
      </c>
      <c r="M84">
        <v>4399436</v>
      </c>
      <c r="N84">
        <v>33685</v>
      </c>
    </row>
    <row r="85" spans="1:14" x14ac:dyDescent="0.3">
      <c r="A85">
        <v>68</v>
      </c>
      <c r="B85" s="1" t="s">
        <v>44</v>
      </c>
      <c r="C85">
        <v>151041</v>
      </c>
      <c r="D85">
        <v>562</v>
      </c>
      <c r="E85">
        <v>5598</v>
      </c>
      <c r="F85">
        <v>28</v>
      </c>
      <c r="G85" s="1" t="s">
        <v>382</v>
      </c>
      <c r="H85" s="1" t="s">
        <v>383</v>
      </c>
      <c r="I85">
        <v>288</v>
      </c>
      <c r="J85">
        <v>14531</v>
      </c>
      <c r="K85">
        <v>539</v>
      </c>
      <c r="L85">
        <v>3930631</v>
      </c>
      <c r="M85">
        <v>378153</v>
      </c>
      <c r="N85">
        <v>10394280</v>
      </c>
    </row>
    <row r="86" spans="1:14" x14ac:dyDescent="0.3">
      <c r="A86">
        <v>209</v>
      </c>
      <c r="B86" s="1" t="s">
        <v>170</v>
      </c>
      <c r="C86">
        <v>30</v>
      </c>
      <c r="G86" s="1" t="s">
        <v>668</v>
      </c>
      <c r="H86" s="1" t="s">
        <v>504</v>
      </c>
      <c r="J86">
        <v>528</v>
      </c>
      <c r="L86">
        <v>17382</v>
      </c>
      <c r="M86">
        <v>305886</v>
      </c>
      <c r="N86">
        <v>56825</v>
      </c>
    </row>
    <row r="87" spans="1:14" x14ac:dyDescent="0.3">
      <c r="A87">
        <v>199</v>
      </c>
      <c r="B87" s="1" t="s">
        <v>177</v>
      </c>
      <c r="C87">
        <v>139</v>
      </c>
      <c r="E87">
        <v>1</v>
      </c>
      <c r="G87" s="1" t="s">
        <v>651</v>
      </c>
      <c r="H87" s="1" t="s">
        <v>652</v>
      </c>
      <c r="J87">
        <v>1232</v>
      </c>
      <c r="K87">
        <v>9</v>
      </c>
      <c r="L87">
        <v>18314</v>
      </c>
      <c r="M87">
        <v>162335</v>
      </c>
      <c r="N87">
        <v>112816</v>
      </c>
    </row>
    <row r="88" spans="1:14" x14ac:dyDescent="0.3">
      <c r="A88">
        <v>137</v>
      </c>
      <c r="B88" s="1" t="s">
        <v>114</v>
      </c>
      <c r="C88">
        <v>8980</v>
      </c>
      <c r="E88">
        <v>154</v>
      </c>
      <c r="G88" s="1" t="s">
        <v>523</v>
      </c>
      <c r="H88" s="1" t="s">
        <v>524</v>
      </c>
      <c r="I88">
        <v>3</v>
      </c>
      <c r="J88">
        <v>22441</v>
      </c>
      <c r="K88">
        <v>385</v>
      </c>
      <c r="L88">
        <v>112838</v>
      </c>
      <c r="M88">
        <v>281980</v>
      </c>
      <c r="N88">
        <v>400163</v>
      </c>
    </row>
    <row r="89" spans="1:14" x14ac:dyDescent="0.3">
      <c r="A89">
        <v>67</v>
      </c>
      <c r="B89" s="1" t="s">
        <v>139</v>
      </c>
      <c r="C89">
        <v>152956</v>
      </c>
      <c r="D89">
        <v>561</v>
      </c>
      <c r="E89">
        <v>5420</v>
      </c>
      <c r="F89">
        <v>31</v>
      </c>
      <c r="G89" s="1" t="s">
        <v>380</v>
      </c>
      <c r="H89" s="1" t="s">
        <v>381</v>
      </c>
      <c r="I89">
        <v>5</v>
      </c>
      <c r="J89">
        <v>8451</v>
      </c>
      <c r="K89">
        <v>299</v>
      </c>
      <c r="L89">
        <v>727972</v>
      </c>
      <c r="M89">
        <v>40219</v>
      </c>
      <c r="N89">
        <v>18100143</v>
      </c>
    </row>
    <row r="90" spans="1:14" x14ac:dyDescent="0.3">
      <c r="A90">
        <v>123</v>
      </c>
      <c r="B90" s="1" t="s">
        <v>147</v>
      </c>
      <c r="C90">
        <v>14262</v>
      </c>
      <c r="D90">
        <v>26</v>
      </c>
      <c r="E90">
        <v>81</v>
      </c>
      <c r="G90" s="1" t="s">
        <v>494</v>
      </c>
      <c r="H90" s="1" t="s">
        <v>495</v>
      </c>
      <c r="I90">
        <v>24</v>
      </c>
      <c r="J90">
        <v>1070</v>
      </c>
      <c r="K90">
        <v>6</v>
      </c>
      <c r="L90">
        <v>117084</v>
      </c>
      <c r="M90">
        <v>8784</v>
      </c>
      <c r="N90">
        <v>13329987</v>
      </c>
    </row>
    <row r="91" spans="1:14" x14ac:dyDescent="0.3">
      <c r="A91">
        <v>165</v>
      </c>
      <c r="B91" s="1" t="s">
        <v>178</v>
      </c>
      <c r="C91">
        <v>2510</v>
      </c>
      <c r="E91">
        <v>45</v>
      </c>
      <c r="G91" s="1" t="s">
        <v>581</v>
      </c>
      <c r="H91" s="1" t="s">
        <v>582</v>
      </c>
      <c r="I91">
        <v>5</v>
      </c>
      <c r="J91">
        <v>1259</v>
      </c>
      <c r="K91">
        <v>23</v>
      </c>
      <c r="L91">
        <v>39578</v>
      </c>
      <c r="M91">
        <v>19850</v>
      </c>
      <c r="N91">
        <v>1993813</v>
      </c>
    </row>
    <row r="92" spans="1:14" x14ac:dyDescent="0.3">
      <c r="A92">
        <v>145</v>
      </c>
      <c r="B92" s="1" t="s">
        <v>154</v>
      </c>
      <c r="C92">
        <v>7143</v>
      </c>
      <c r="D92">
        <v>76</v>
      </c>
      <c r="E92">
        <v>170</v>
      </c>
      <c r="G92" s="1" t="s">
        <v>540</v>
      </c>
      <c r="H92" s="1" t="s">
        <v>541</v>
      </c>
      <c r="I92">
        <v>7</v>
      </c>
      <c r="J92">
        <v>9057</v>
      </c>
      <c r="K92">
        <v>216</v>
      </c>
      <c r="L92">
        <v>45865</v>
      </c>
      <c r="M92">
        <v>58154</v>
      </c>
      <c r="N92">
        <v>788685</v>
      </c>
    </row>
    <row r="93" spans="1:14" x14ac:dyDescent="0.3">
      <c r="A93">
        <v>131</v>
      </c>
      <c r="B93" s="1" t="s">
        <v>159</v>
      </c>
      <c r="C93">
        <v>11035</v>
      </c>
      <c r="E93">
        <v>243</v>
      </c>
      <c r="G93" s="1" t="s">
        <v>511</v>
      </c>
      <c r="H93" s="1" t="s">
        <v>512</v>
      </c>
      <c r="J93">
        <v>961</v>
      </c>
      <c r="K93">
        <v>21</v>
      </c>
      <c r="L93">
        <v>45894</v>
      </c>
      <c r="M93">
        <v>3998</v>
      </c>
      <c r="N93">
        <v>11480276</v>
      </c>
    </row>
    <row r="94" spans="1:14" x14ac:dyDescent="0.3">
      <c r="A94">
        <v>70</v>
      </c>
      <c r="B94" s="1" t="s">
        <v>105</v>
      </c>
      <c r="C94">
        <v>138044</v>
      </c>
      <c r="D94">
        <v>1146</v>
      </c>
      <c r="E94">
        <v>3422</v>
      </c>
      <c r="F94">
        <v>16</v>
      </c>
      <c r="G94" s="1" t="s">
        <v>386</v>
      </c>
      <c r="H94" s="1" t="s">
        <v>387</v>
      </c>
      <c r="I94">
        <v>227</v>
      </c>
      <c r="J94">
        <v>13815</v>
      </c>
      <c r="K94">
        <v>342</v>
      </c>
      <c r="L94">
        <v>347776</v>
      </c>
      <c r="M94">
        <v>34804</v>
      </c>
      <c r="N94">
        <v>9992498</v>
      </c>
    </row>
    <row r="95" spans="1:14" x14ac:dyDescent="0.3">
      <c r="A95">
        <v>133</v>
      </c>
      <c r="B95" s="1" t="s">
        <v>63</v>
      </c>
      <c r="C95">
        <v>9929</v>
      </c>
      <c r="D95">
        <v>61</v>
      </c>
      <c r="E95">
        <v>168</v>
      </c>
      <c r="F95">
        <v>1</v>
      </c>
      <c r="G95" s="1" t="s">
        <v>515</v>
      </c>
      <c r="H95" s="1" t="s">
        <v>516</v>
      </c>
      <c r="I95">
        <v>34</v>
      </c>
      <c r="J95">
        <v>1318</v>
      </c>
      <c r="K95">
        <v>22</v>
      </c>
      <c r="L95">
        <v>6168673</v>
      </c>
      <c r="M95">
        <v>819094</v>
      </c>
      <c r="N95">
        <v>7531091</v>
      </c>
    </row>
    <row r="96" spans="1:14" x14ac:dyDescent="0.3">
      <c r="A96">
        <v>38</v>
      </c>
      <c r="B96" s="1" t="s">
        <v>71</v>
      </c>
      <c r="C96">
        <v>356973</v>
      </c>
      <c r="D96">
        <v>1311</v>
      </c>
      <c r="E96">
        <v>11811</v>
      </c>
      <c r="F96">
        <v>98</v>
      </c>
      <c r="G96" s="1" t="s">
        <v>322</v>
      </c>
      <c r="H96" s="1" t="s">
        <v>323</v>
      </c>
      <c r="I96">
        <v>274</v>
      </c>
      <c r="J96">
        <v>37005</v>
      </c>
      <c r="K96">
        <v>1224</v>
      </c>
      <c r="L96">
        <v>3018389</v>
      </c>
      <c r="M96">
        <v>312900</v>
      </c>
      <c r="N96">
        <v>9646506</v>
      </c>
    </row>
    <row r="97" spans="1:14" x14ac:dyDescent="0.3">
      <c r="A97">
        <v>149</v>
      </c>
      <c r="B97" s="1" t="s">
        <v>49</v>
      </c>
      <c r="C97">
        <v>5981</v>
      </c>
      <c r="E97">
        <v>29</v>
      </c>
      <c r="G97" s="1" t="s">
        <v>548</v>
      </c>
      <c r="H97" s="1" t="s">
        <v>549</v>
      </c>
      <c r="J97">
        <v>17463</v>
      </c>
      <c r="K97">
        <v>85</v>
      </c>
      <c r="L97">
        <v>465570</v>
      </c>
      <c r="M97">
        <v>1359384</v>
      </c>
      <c r="N97">
        <v>342486</v>
      </c>
    </row>
    <row r="98" spans="1:14" x14ac:dyDescent="0.3">
      <c r="A98">
        <v>2</v>
      </c>
      <c r="B98" s="1" t="s">
        <v>39</v>
      </c>
      <c r="C98">
        <v>10640544</v>
      </c>
      <c r="D98">
        <v>14344</v>
      </c>
      <c r="E98">
        <v>153221</v>
      </c>
      <c r="F98">
        <v>154</v>
      </c>
      <c r="G98" s="1" t="s">
        <v>252</v>
      </c>
      <c r="H98" s="1" t="s">
        <v>253</v>
      </c>
      <c r="I98">
        <v>8944</v>
      </c>
      <c r="J98">
        <v>7668</v>
      </c>
      <c r="K98">
        <v>110</v>
      </c>
      <c r="L98">
        <v>190148024</v>
      </c>
      <c r="M98">
        <v>137033</v>
      </c>
      <c r="N98">
        <v>1387604808</v>
      </c>
    </row>
    <row r="99" spans="1:14" x14ac:dyDescent="0.3">
      <c r="A99">
        <v>19</v>
      </c>
      <c r="B99" s="1" t="s">
        <v>42</v>
      </c>
      <c r="C99">
        <v>965283</v>
      </c>
      <c r="D99">
        <v>13632</v>
      </c>
      <c r="E99">
        <v>27453</v>
      </c>
      <c r="F99">
        <v>250</v>
      </c>
      <c r="G99" s="1" t="s">
        <v>288</v>
      </c>
      <c r="H99" s="1" t="s">
        <v>289</v>
      </c>
      <c r="J99">
        <v>3508</v>
      </c>
      <c r="K99">
        <v>100</v>
      </c>
      <c r="L99">
        <v>8638162</v>
      </c>
      <c r="M99">
        <v>31395</v>
      </c>
      <c r="N99">
        <v>275143086</v>
      </c>
    </row>
    <row r="100" spans="1:14" x14ac:dyDescent="0.3">
      <c r="A100">
        <v>16</v>
      </c>
      <c r="B100" s="1" t="s">
        <v>11</v>
      </c>
      <c r="C100">
        <v>1360825</v>
      </c>
      <c r="D100">
        <v>6278</v>
      </c>
      <c r="E100">
        <v>57225</v>
      </c>
      <c r="F100">
        <v>75</v>
      </c>
      <c r="G100" s="1" t="s">
        <v>282</v>
      </c>
      <c r="H100" s="1" t="s">
        <v>283</v>
      </c>
      <c r="I100">
        <v>4134</v>
      </c>
      <c r="J100">
        <v>16087</v>
      </c>
      <c r="K100">
        <v>676</v>
      </c>
      <c r="L100">
        <v>8634553</v>
      </c>
      <c r="M100">
        <v>102070</v>
      </c>
      <c r="N100">
        <v>84594020</v>
      </c>
    </row>
    <row r="101" spans="1:14" x14ac:dyDescent="0.3">
      <c r="A101">
        <v>26</v>
      </c>
      <c r="B101" s="1" t="s">
        <v>64</v>
      </c>
      <c r="C101">
        <v>612092</v>
      </c>
      <c r="D101">
        <v>685</v>
      </c>
      <c r="E101">
        <v>12984</v>
      </c>
      <c r="F101">
        <v>7</v>
      </c>
      <c r="G101" s="1" t="s">
        <v>300</v>
      </c>
      <c r="H101" s="1" t="s">
        <v>301</v>
      </c>
      <c r="I101">
        <v>148</v>
      </c>
      <c r="J101">
        <v>15030</v>
      </c>
      <c r="K101">
        <v>319</v>
      </c>
      <c r="L101">
        <v>5305002</v>
      </c>
      <c r="M101">
        <v>130268</v>
      </c>
      <c r="N101">
        <v>40723804</v>
      </c>
    </row>
    <row r="102" spans="1:14" x14ac:dyDescent="0.3">
      <c r="A102">
        <v>57</v>
      </c>
      <c r="B102" s="1" t="s">
        <v>27</v>
      </c>
      <c r="C102">
        <v>184279</v>
      </c>
      <c r="D102">
        <v>2357</v>
      </c>
      <c r="E102">
        <v>2870</v>
      </c>
      <c r="F102">
        <v>52</v>
      </c>
      <c r="G102" s="1" t="s">
        <v>360</v>
      </c>
      <c r="H102" s="1" t="s">
        <v>361</v>
      </c>
      <c r="I102">
        <v>218</v>
      </c>
      <c r="J102">
        <v>37088</v>
      </c>
      <c r="K102">
        <v>578</v>
      </c>
      <c r="L102">
        <v>2900940</v>
      </c>
      <c r="M102">
        <v>583848</v>
      </c>
      <c r="N102">
        <v>4968657</v>
      </c>
    </row>
    <row r="103" spans="1:14" x14ac:dyDescent="0.3">
      <c r="A103">
        <v>193</v>
      </c>
      <c r="B103" s="1" t="s">
        <v>129</v>
      </c>
      <c r="C103">
        <v>432</v>
      </c>
      <c r="E103">
        <v>25</v>
      </c>
      <c r="G103" s="1" t="s">
        <v>640</v>
      </c>
      <c r="H103" s="1" t="s">
        <v>641</v>
      </c>
      <c r="I103">
        <v>1</v>
      </c>
      <c r="J103">
        <v>5065</v>
      </c>
      <c r="K103">
        <v>293</v>
      </c>
      <c r="L103">
        <v>26311</v>
      </c>
      <c r="M103">
        <v>308503</v>
      </c>
      <c r="N103">
        <v>85286</v>
      </c>
    </row>
    <row r="104" spans="1:14" x14ac:dyDescent="0.3">
      <c r="A104">
        <v>28</v>
      </c>
      <c r="B104" s="1" t="s">
        <v>22</v>
      </c>
      <c r="C104">
        <v>589028</v>
      </c>
      <c r="D104">
        <v>6159</v>
      </c>
      <c r="E104">
        <v>4266</v>
      </c>
      <c r="F104">
        <v>21</v>
      </c>
      <c r="G104" s="1" t="s">
        <v>304</v>
      </c>
      <c r="H104" s="1" t="s">
        <v>305</v>
      </c>
      <c r="I104">
        <v>1182</v>
      </c>
      <c r="J104">
        <v>64042</v>
      </c>
      <c r="K104">
        <v>464</v>
      </c>
      <c r="L104">
        <v>9925207</v>
      </c>
      <c r="M104">
        <v>1079110</v>
      </c>
      <c r="N104">
        <v>9197590</v>
      </c>
    </row>
    <row r="105" spans="1:14" x14ac:dyDescent="0.3">
      <c r="A105">
        <v>8</v>
      </c>
      <c r="B105" s="1" t="s">
        <v>6</v>
      </c>
      <c r="C105">
        <v>2441854</v>
      </c>
      <c r="D105">
        <v>13633</v>
      </c>
      <c r="E105">
        <v>84674</v>
      </c>
      <c r="F105">
        <v>472</v>
      </c>
      <c r="G105" s="1" t="s">
        <v>266</v>
      </c>
      <c r="H105" s="1" t="s">
        <v>267</v>
      </c>
      <c r="I105">
        <v>2390</v>
      </c>
      <c r="J105">
        <v>40420</v>
      </c>
      <c r="K105">
        <v>1402</v>
      </c>
      <c r="L105">
        <v>30431493</v>
      </c>
      <c r="M105">
        <v>503735</v>
      </c>
      <c r="N105">
        <v>60411677</v>
      </c>
    </row>
    <row r="106" spans="1:14" x14ac:dyDescent="0.3">
      <c r="A106">
        <v>108</v>
      </c>
      <c r="B106" s="1" t="s">
        <v>99</v>
      </c>
      <c r="C106">
        <v>26315</v>
      </c>
      <c r="D106">
        <v>564</v>
      </c>
      <c r="E106">
        <v>143</v>
      </c>
      <c r="F106">
        <v>1</v>
      </c>
      <c r="G106" s="1" t="s">
        <v>464</v>
      </c>
      <c r="H106" s="1" t="s">
        <v>465</v>
      </c>
      <c r="J106">
        <v>984</v>
      </c>
      <c r="K106">
        <v>5</v>
      </c>
      <c r="L106">
        <v>311656</v>
      </c>
      <c r="M106">
        <v>11655</v>
      </c>
      <c r="N106">
        <v>26740475</v>
      </c>
    </row>
    <row r="107" spans="1:14" x14ac:dyDescent="0.3">
      <c r="A107">
        <v>122</v>
      </c>
      <c r="B107" s="1" t="s">
        <v>136</v>
      </c>
      <c r="C107">
        <v>14658</v>
      </c>
      <c r="D107">
        <v>108</v>
      </c>
      <c r="E107">
        <v>332</v>
      </c>
      <c r="F107">
        <v>1</v>
      </c>
      <c r="G107" s="1" t="s">
        <v>492</v>
      </c>
      <c r="H107" s="1" t="s">
        <v>493</v>
      </c>
      <c r="I107">
        <v>12</v>
      </c>
      <c r="J107">
        <v>4938</v>
      </c>
      <c r="K107">
        <v>112</v>
      </c>
      <c r="L107">
        <v>156367</v>
      </c>
      <c r="M107">
        <v>52677</v>
      </c>
      <c r="N107">
        <v>2968432</v>
      </c>
    </row>
    <row r="108" spans="1:14" x14ac:dyDescent="0.3">
      <c r="A108">
        <v>39</v>
      </c>
      <c r="B108" s="1" t="s">
        <v>35</v>
      </c>
      <c r="C108">
        <v>351020</v>
      </c>
      <c r="D108">
        <v>5799</v>
      </c>
      <c r="E108">
        <v>4830</v>
      </c>
      <c r="F108">
        <v>87</v>
      </c>
      <c r="G108" s="1" t="s">
        <v>324</v>
      </c>
      <c r="H108" s="1" t="s">
        <v>325</v>
      </c>
      <c r="I108">
        <v>1011</v>
      </c>
      <c r="J108">
        <v>2780</v>
      </c>
      <c r="K108">
        <v>38</v>
      </c>
      <c r="L108">
        <v>6236054</v>
      </c>
      <c r="M108">
        <v>49391</v>
      </c>
      <c r="N108">
        <v>126257867</v>
      </c>
    </row>
    <row r="109" spans="1:14" x14ac:dyDescent="0.3">
      <c r="A109">
        <v>40</v>
      </c>
      <c r="B109" s="1" t="s">
        <v>90</v>
      </c>
      <c r="C109">
        <v>318911</v>
      </c>
      <c r="D109">
        <v>730</v>
      </c>
      <c r="E109">
        <v>4207</v>
      </c>
      <c r="F109">
        <v>9</v>
      </c>
      <c r="G109" s="1" t="s">
        <v>326</v>
      </c>
      <c r="H109" s="1" t="s">
        <v>327</v>
      </c>
      <c r="I109">
        <v>139</v>
      </c>
      <c r="J109">
        <v>31083</v>
      </c>
      <c r="K109">
        <v>410</v>
      </c>
      <c r="L109">
        <v>3678331</v>
      </c>
      <c r="M109">
        <v>358516</v>
      </c>
      <c r="N109">
        <v>10259872</v>
      </c>
    </row>
    <row r="110" spans="1:14" x14ac:dyDescent="0.3">
      <c r="A110">
        <v>60</v>
      </c>
      <c r="B110" s="1" t="s">
        <v>80</v>
      </c>
      <c r="C110">
        <v>173842</v>
      </c>
      <c r="D110">
        <v>1430</v>
      </c>
      <c r="E110">
        <v>2403</v>
      </c>
      <c r="G110" s="1" t="s">
        <v>366</v>
      </c>
      <c r="H110" s="1" t="s">
        <v>367</v>
      </c>
      <c r="I110">
        <v>221</v>
      </c>
      <c r="J110">
        <v>9197</v>
      </c>
      <c r="K110">
        <v>127</v>
      </c>
      <c r="L110">
        <v>5942556</v>
      </c>
      <c r="M110">
        <v>314382</v>
      </c>
      <c r="N110">
        <v>18902348</v>
      </c>
    </row>
    <row r="111" spans="1:14" x14ac:dyDescent="0.3">
      <c r="A111">
        <v>80</v>
      </c>
      <c r="B111" s="1" t="s">
        <v>124</v>
      </c>
      <c r="C111">
        <v>99769</v>
      </c>
      <c r="D111">
        <v>139</v>
      </c>
      <c r="E111">
        <v>1740</v>
      </c>
      <c r="F111">
        <v>1</v>
      </c>
      <c r="G111" s="1" t="s">
        <v>405</v>
      </c>
      <c r="H111" s="1" t="s">
        <v>406</v>
      </c>
      <c r="I111">
        <v>27</v>
      </c>
      <c r="J111">
        <v>1833</v>
      </c>
      <c r="K111">
        <v>32</v>
      </c>
      <c r="L111">
        <v>1148030</v>
      </c>
      <c r="M111">
        <v>21092</v>
      </c>
      <c r="N111">
        <v>54429336</v>
      </c>
    </row>
    <row r="112" spans="1:14" x14ac:dyDescent="0.3">
      <c r="A112">
        <v>63</v>
      </c>
      <c r="B112" s="1" t="s">
        <v>87</v>
      </c>
      <c r="C112">
        <v>160367</v>
      </c>
      <c r="D112">
        <v>533</v>
      </c>
      <c r="E112">
        <v>952</v>
      </c>
      <c r="F112">
        <v>1</v>
      </c>
      <c r="G112" s="1" t="s">
        <v>372</v>
      </c>
      <c r="H112" s="1" t="s">
        <v>373</v>
      </c>
      <c r="I112">
        <v>48</v>
      </c>
      <c r="J112">
        <v>37244</v>
      </c>
      <c r="K112">
        <v>221</v>
      </c>
      <c r="L112">
        <v>1446503</v>
      </c>
      <c r="M112">
        <v>335940</v>
      </c>
      <c r="N112">
        <v>4305835</v>
      </c>
    </row>
    <row r="113" spans="1:14" x14ac:dyDescent="0.3">
      <c r="A113">
        <v>84</v>
      </c>
      <c r="B113" s="1" t="s">
        <v>118</v>
      </c>
      <c r="C113">
        <v>83703</v>
      </c>
      <c r="D113">
        <v>118</v>
      </c>
      <c r="E113">
        <v>1396</v>
      </c>
      <c r="F113">
        <v>2</v>
      </c>
      <c r="G113" s="1" t="s">
        <v>413</v>
      </c>
      <c r="H113" s="1" t="s">
        <v>414</v>
      </c>
      <c r="I113">
        <v>50</v>
      </c>
      <c r="J113">
        <v>12713</v>
      </c>
      <c r="K113">
        <v>212</v>
      </c>
      <c r="L113">
        <v>639645</v>
      </c>
      <c r="M113">
        <v>97148</v>
      </c>
      <c r="N113">
        <v>6584226</v>
      </c>
    </row>
    <row r="114" spans="1:14" x14ac:dyDescent="0.3">
      <c r="A114">
        <v>206</v>
      </c>
      <c r="B114" s="1" t="s">
        <v>171</v>
      </c>
      <c r="C114">
        <v>41</v>
      </c>
      <c r="G114" s="1" t="s">
        <v>662</v>
      </c>
      <c r="H114" s="1" t="s">
        <v>504</v>
      </c>
      <c r="J114">
        <v>6</v>
      </c>
      <c r="L114">
        <v>99318</v>
      </c>
      <c r="M114">
        <v>13541</v>
      </c>
      <c r="N114">
        <v>7334520</v>
      </c>
    </row>
    <row r="115" spans="1:14" x14ac:dyDescent="0.3">
      <c r="A115">
        <v>89</v>
      </c>
      <c r="B115" s="1" t="s">
        <v>74</v>
      </c>
      <c r="C115">
        <v>59586</v>
      </c>
      <c r="D115">
        <v>876</v>
      </c>
      <c r="E115">
        <v>1076</v>
      </c>
      <c r="F115">
        <v>19</v>
      </c>
      <c r="G115" s="1" t="s">
        <v>423</v>
      </c>
      <c r="H115" s="1" t="s">
        <v>424</v>
      </c>
      <c r="I115">
        <v>95</v>
      </c>
      <c r="J115">
        <v>31790</v>
      </c>
      <c r="K115">
        <v>574</v>
      </c>
      <c r="L115">
        <v>1091257</v>
      </c>
      <c r="M115">
        <v>582199</v>
      </c>
      <c r="N115">
        <v>1874372</v>
      </c>
    </row>
    <row r="116" spans="1:14" x14ac:dyDescent="0.3">
      <c r="A116">
        <v>42</v>
      </c>
      <c r="B116" s="1" t="s">
        <v>72</v>
      </c>
      <c r="C116">
        <v>272461</v>
      </c>
      <c r="D116">
        <v>3220</v>
      </c>
      <c r="E116">
        <v>2208</v>
      </c>
      <c r="F116">
        <v>57</v>
      </c>
      <c r="G116" s="1" t="s">
        <v>330</v>
      </c>
      <c r="H116" s="1" t="s">
        <v>331</v>
      </c>
      <c r="I116">
        <v>892</v>
      </c>
      <c r="J116">
        <v>40020</v>
      </c>
      <c r="K116">
        <v>324</v>
      </c>
      <c r="L116">
        <v>2466437</v>
      </c>
      <c r="M116">
        <v>362276</v>
      </c>
      <c r="N116">
        <v>6808175</v>
      </c>
    </row>
    <row r="117" spans="1:14" x14ac:dyDescent="0.3">
      <c r="A117">
        <v>142</v>
      </c>
      <c r="B117" s="1" t="s">
        <v>533</v>
      </c>
      <c r="C117">
        <v>7555</v>
      </c>
      <c r="D117">
        <v>51</v>
      </c>
      <c r="E117">
        <v>113</v>
      </c>
      <c r="F117">
        <v>10</v>
      </c>
      <c r="G117" s="1" t="s">
        <v>534</v>
      </c>
      <c r="H117" s="1" t="s">
        <v>535</v>
      </c>
      <c r="J117">
        <v>3511</v>
      </c>
      <c r="K117">
        <v>53</v>
      </c>
      <c r="L117">
        <v>45531</v>
      </c>
      <c r="M117">
        <v>21160</v>
      </c>
      <c r="N117">
        <v>2151774</v>
      </c>
    </row>
    <row r="118" spans="1:14" x14ac:dyDescent="0.3">
      <c r="A118">
        <v>171</v>
      </c>
      <c r="B118" s="1" t="s">
        <v>189</v>
      </c>
      <c r="C118">
        <v>1912</v>
      </c>
      <c r="D118">
        <v>11</v>
      </c>
      <c r="E118">
        <v>84</v>
      </c>
      <c r="G118" s="1" t="s">
        <v>595</v>
      </c>
      <c r="H118" s="1" t="s">
        <v>596</v>
      </c>
      <c r="I118">
        <v>2</v>
      </c>
      <c r="J118">
        <v>373</v>
      </c>
      <c r="K118">
        <v>16</v>
      </c>
      <c r="L118">
        <v>62180</v>
      </c>
      <c r="M118">
        <v>12136</v>
      </c>
      <c r="N118">
        <v>5123656</v>
      </c>
    </row>
    <row r="119" spans="1:14" x14ac:dyDescent="0.3">
      <c r="A119">
        <v>78</v>
      </c>
      <c r="B119" s="1" t="s">
        <v>172</v>
      </c>
      <c r="C119">
        <v>112540</v>
      </c>
      <c r="D119">
        <v>794</v>
      </c>
      <c r="E119">
        <v>1737</v>
      </c>
      <c r="F119">
        <v>21</v>
      </c>
      <c r="G119" s="1" t="s">
        <v>401</v>
      </c>
      <c r="H119" s="1" t="s">
        <v>402</v>
      </c>
      <c r="J119">
        <v>16255</v>
      </c>
      <c r="K119">
        <v>251</v>
      </c>
      <c r="L119">
        <v>616191</v>
      </c>
      <c r="M119">
        <v>89000</v>
      </c>
      <c r="N119">
        <v>6923505</v>
      </c>
    </row>
    <row r="120" spans="1:14" x14ac:dyDescent="0.3">
      <c r="A120">
        <v>166</v>
      </c>
      <c r="B120" s="1" t="s">
        <v>127</v>
      </c>
      <c r="C120">
        <v>2432</v>
      </c>
      <c r="D120">
        <v>17</v>
      </c>
      <c r="E120">
        <v>52</v>
      </c>
      <c r="F120">
        <v>1</v>
      </c>
      <c r="G120" s="1" t="s">
        <v>583</v>
      </c>
      <c r="H120" s="1" t="s">
        <v>584</v>
      </c>
      <c r="I120">
        <v>6</v>
      </c>
      <c r="J120">
        <v>63682</v>
      </c>
      <c r="K120">
        <v>1362</v>
      </c>
      <c r="L120">
        <v>23431</v>
      </c>
      <c r="M120">
        <v>613538</v>
      </c>
      <c r="N120">
        <v>38190</v>
      </c>
    </row>
    <row r="121" spans="1:14" x14ac:dyDescent="0.3">
      <c r="A121">
        <v>59</v>
      </c>
      <c r="B121" s="1" t="s">
        <v>68</v>
      </c>
      <c r="C121">
        <v>174850</v>
      </c>
      <c r="D121">
        <v>1036</v>
      </c>
      <c r="E121">
        <v>2591</v>
      </c>
      <c r="F121">
        <v>37</v>
      </c>
      <c r="G121" s="1" t="s">
        <v>364</v>
      </c>
      <c r="H121" s="1" t="s">
        <v>365</v>
      </c>
      <c r="I121">
        <v>172</v>
      </c>
      <c r="J121">
        <v>64742</v>
      </c>
      <c r="K121">
        <v>959</v>
      </c>
      <c r="L121">
        <v>1850397</v>
      </c>
      <c r="M121">
        <v>685151</v>
      </c>
      <c r="N121">
        <v>2700715</v>
      </c>
    </row>
    <row r="122" spans="1:14" x14ac:dyDescent="0.3">
      <c r="A122">
        <v>96</v>
      </c>
      <c r="B122" s="1" t="s">
        <v>36</v>
      </c>
      <c r="C122">
        <v>49438</v>
      </c>
      <c r="D122">
        <v>119</v>
      </c>
      <c r="E122">
        <v>562</v>
      </c>
      <c r="G122" s="1" t="s">
        <v>440</v>
      </c>
      <c r="H122" s="1" t="s">
        <v>441</v>
      </c>
      <c r="I122">
        <v>14</v>
      </c>
      <c r="J122">
        <v>78267</v>
      </c>
      <c r="K122">
        <v>890</v>
      </c>
      <c r="L122">
        <v>1828776</v>
      </c>
      <c r="M122">
        <v>2895195</v>
      </c>
      <c r="N122">
        <v>631659</v>
      </c>
    </row>
    <row r="123" spans="1:14" x14ac:dyDescent="0.3">
      <c r="A123">
        <v>204</v>
      </c>
      <c r="B123" s="1" t="s">
        <v>138</v>
      </c>
      <c r="C123">
        <v>47</v>
      </c>
      <c r="D123">
        <v>1</v>
      </c>
      <c r="G123" s="1" t="s">
        <v>659</v>
      </c>
      <c r="H123" s="1" t="s">
        <v>660</v>
      </c>
      <c r="J123">
        <v>72</v>
      </c>
      <c r="L123">
        <v>4348</v>
      </c>
      <c r="M123">
        <v>6645</v>
      </c>
      <c r="N123">
        <v>654281</v>
      </c>
    </row>
    <row r="124" spans="1:14" x14ac:dyDescent="0.3">
      <c r="A124">
        <v>115</v>
      </c>
      <c r="B124" s="1" t="s">
        <v>130</v>
      </c>
      <c r="C124">
        <v>18301</v>
      </c>
      <c r="E124">
        <v>273</v>
      </c>
      <c r="G124" s="1" t="s">
        <v>478</v>
      </c>
      <c r="H124" s="1" t="s">
        <v>479</v>
      </c>
      <c r="I124">
        <v>16</v>
      </c>
      <c r="J124">
        <v>652</v>
      </c>
      <c r="K124">
        <v>10</v>
      </c>
      <c r="L124">
        <v>105342</v>
      </c>
      <c r="M124">
        <v>3751</v>
      </c>
      <c r="N124">
        <v>28085489</v>
      </c>
    </row>
    <row r="125" spans="1:14" x14ac:dyDescent="0.3">
      <c r="A125">
        <v>117</v>
      </c>
      <c r="B125" s="1" t="s">
        <v>216</v>
      </c>
      <c r="C125">
        <v>17365</v>
      </c>
      <c r="D125">
        <v>1316</v>
      </c>
      <c r="E125">
        <v>445</v>
      </c>
      <c r="F125">
        <v>31</v>
      </c>
      <c r="G125" s="1" t="s">
        <v>482</v>
      </c>
      <c r="H125" s="1" t="s">
        <v>483</v>
      </c>
      <c r="I125">
        <v>4</v>
      </c>
      <c r="J125">
        <v>895</v>
      </c>
      <c r="K125">
        <v>23</v>
      </c>
      <c r="L125">
        <v>121620</v>
      </c>
      <c r="M125">
        <v>6268</v>
      </c>
      <c r="N125">
        <v>19403845</v>
      </c>
    </row>
    <row r="126" spans="1:14" x14ac:dyDescent="0.3">
      <c r="A126">
        <v>58</v>
      </c>
      <c r="B126" s="1" t="s">
        <v>30</v>
      </c>
      <c r="C126">
        <v>176180</v>
      </c>
      <c r="D126">
        <v>3631</v>
      </c>
      <c r="E126">
        <v>660</v>
      </c>
      <c r="F126">
        <v>18</v>
      </c>
      <c r="G126" s="1" t="s">
        <v>362</v>
      </c>
      <c r="H126" s="1" t="s">
        <v>363</v>
      </c>
      <c r="I126">
        <v>251</v>
      </c>
      <c r="J126">
        <v>5405</v>
      </c>
      <c r="K126">
        <v>20</v>
      </c>
      <c r="L126">
        <v>4307729</v>
      </c>
      <c r="M126">
        <v>132148</v>
      </c>
      <c r="N126">
        <v>32597848</v>
      </c>
    </row>
    <row r="127" spans="1:14" x14ac:dyDescent="0.3">
      <c r="A127">
        <v>121</v>
      </c>
      <c r="B127" s="1" t="s">
        <v>155</v>
      </c>
      <c r="C127">
        <v>14830</v>
      </c>
      <c r="D127">
        <v>65</v>
      </c>
      <c r="E127">
        <v>50</v>
      </c>
      <c r="G127" s="1" t="s">
        <v>490</v>
      </c>
      <c r="H127" s="1" t="s">
        <v>491</v>
      </c>
      <c r="I127">
        <v>54</v>
      </c>
      <c r="J127">
        <v>27169</v>
      </c>
      <c r="K127">
        <v>92</v>
      </c>
      <c r="L127">
        <v>379612</v>
      </c>
      <c r="M127">
        <v>695451</v>
      </c>
      <c r="N127">
        <v>545850</v>
      </c>
    </row>
    <row r="128" spans="1:14" x14ac:dyDescent="0.3">
      <c r="A128">
        <v>140</v>
      </c>
      <c r="B128" s="1" t="s">
        <v>146</v>
      </c>
      <c r="C128">
        <v>7937</v>
      </c>
      <c r="D128">
        <v>26</v>
      </c>
      <c r="E128">
        <v>321</v>
      </c>
      <c r="F128">
        <v>1</v>
      </c>
      <c r="G128" s="1" t="s">
        <v>529</v>
      </c>
      <c r="H128" s="1" t="s">
        <v>530</v>
      </c>
      <c r="J128">
        <v>386</v>
      </c>
      <c r="K128">
        <v>16</v>
      </c>
      <c r="L128">
        <v>138180</v>
      </c>
      <c r="M128">
        <v>6716</v>
      </c>
      <c r="N128">
        <v>20573330</v>
      </c>
    </row>
    <row r="129" spans="1:14" x14ac:dyDescent="0.3">
      <c r="A129">
        <v>118</v>
      </c>
      <c r="B129" s="1" t="s">
        <v>101</v>
      </c>
      <c r="C129">
        <v>16423</v>
      </c>
      <c r="D129">
        <v>143</v>
      </c>
      <c r="E129">
        <v>248</v>
      </c>
      <c r="F129">
        <v>3</v>
      </c>
      <c r="G129" s="1" t="s">
        <v>484</v>
      </c>
      <c r="H129" s="1" t="s">
        <v>485</v>
      </c>
      <c r="I129">
        <v>18</v>
      </c>
      <c r="J129">
        <v>37139</v>
      </c>
      <c r="K129">
        <v>561</v>
      </c>
      <c r="L129">
        <v>583863</v>
      </c>
      <c r="M129">
        <v>1320345</v>
      </c>
      <c r="N129">
        <v>442205</v>
      </c>
    </row>
    <row r="130" spans="1:14" x14ac:dyDescent="0.3">
      <c r="A130">
        <v>217</v>
      </c>
      <c r="B130" s="1" t="s">
        <v>676</v>
      </c>
      <c r="C130">
        <v>4</v>
      </c>
      <c r="G130" s="1" t="s">
        <v>658</v>
      </c>
      <c r="H130" s="1" t="s">
        <v>504</v>
      </c>
      <c r="J130">
        <v>67</v>
      </c>
      <c r="M130" t="s">
        <v>687</v>
      </c>
      <c r="N130">
        <v>59414</v>
      </c>
    </row>
    <row r="131" spans="1:14" x14ac:dyDescent="0.3">
      <c r="A131">
        <v>147</v>
      </c>
      <c r="B131" s="1" t="s">
        <v>111</v>
      </c>
      <c r="C131">
        <v>6327</v>
      </c>
      <c r="E131">
        <v>44</v>
      </c>
      <c r="G131" s="1" t="s">
        <v>544</v>
      </c>
      <c r="H131" s="1" t="s">
        <v>545</v>
      </c>
      <c r="I131">
        <v>2</v>
      </c>
      <c r="J131">
        <v>16867</v>
      </c>
      <c r="K131">
        <v>117</v>
      </c>
      <c r="L131">
        <v>82508</v>
      </c>
      <c r="M131">
        <v>219962</v>
      </c>
      <c r="N131">
        <v>375101</v>
      </c>
    </row>
    <row r="132" spans="1:14" x14ac:dyDescent="0.3">
      <c r="A132">
        <v>119</v>
      </c>
      <c r="B132" s="1" t="s">
        <v>187</v>
      </c>
      <c r="C132">
        <v>16322</v>
      </c>
      <c r="D132">
        <v>56</v>
      </c>
      <c r="E132">
        <v>413</v>
      </c>
      <c r="F132">
        <v>3</v>
      </c>
      <c r="G132" s="1" t="s">
        <v>486</v>
      </c>
      <c r="H132" s="1" t="s">
        <v>487</v>
      </c>
      <c r="I132">
        <v>29</v>
      </c>
      <c r="J132">
        <v>3460</v>
      </c>
      <c r="K132">
        <v>88</v>
      </c>
      <c r="L132">
        <v>138650</v>
      </c>
      <c r="M132">
        <v>29391</v>
      </c>
      <c r="N132">
        <v>4717354</v>
      </c>
    </row>
    <row r="133" spans="1:14" x14ac:dyDescent="0.3">
      <c r="A133">
        <v>190</v>
      </c>
      <c r="B133" s="1" t="s">
        <v>108</v>
      </c>
      <c r="C133">
        <v>556</v>
      </c>
      <c r="E133">
        <v>10</v>
      </c>
      <c r="G133" s="1" t="s">
        <v>634</v>
      </c>
      <c r="H133" s="1" t="s">
        <v>635</v>
      </c>
      <c r="J133">
        <v>437</v>
      </c>
      <c r="K133">
        <v>8</v>
      </c>
      <c r="L133">
        <v>289552</v>
      </c>
      <c r="M133">
        <v>227464</v>
      </c>
      <c r="N133">
        <v>1272956</v>
      </c>
    </row>
    <row r="134" spans="1:14" x14ac:dyDescent="0.3">
      <c r="A134">
        <v>144</v>
      </c>
      <c r="B134" s="1" t="s">
        <v>121</v>
      </c>
      <c r="C134">
        <v>7250</v>
      </c>
      <c r="D134">
        <v>92</v>
      </c>
      <c r="E134">
        <v>58</v>
      </c>
      <c r="G134" s="1" t="s">
        <v>538</v>
      </c>
      <c r="H134" s="1" t="s">
        <v>539</v>
      </c>
      <c r="I134">
        <v>4</v>
      </c>
      <c r="J134">
        <v>26224</v>
      </c>
      <c r="K134">
        <v>210</v>
      </c>
      <c r="L134">
        <v>50331</v>
      </c>
      <c r="M134">
        <v>182051</v>
      </c>
      <c r="N134">
        <v>276467</v>
      </c>
    </row>
    <row r="135" spans="1:14" x14ac:dyDescent="0.3">
      <c r="A135">
        <v>13</v>
      </c>
      <c r="B135" s="1" t="s">
        <v>50</v>
      </c>
      <c r="C135">
        <v>1711283</v>
      </c>
      <c r="D135">
        <v>22339</v>
      </c>
      <c r="E135">
        <v>146174</v>
      </c>
      <c r="F135">
        <v>1803</v>
      </c>
      <c r="G135" s="1" t="s">
        <v>276</v>
      </c>
      <c r="H135" s="1" t="s">
        <v>277</v>
      </c>
      <c r="I135">
        <v>5652</v>
      </c>
      <c r="J135">
        <v>13195</v>
      </c>
      <c r="K135">
        <v>1127</v>
      </c>
      <c r="L135">
        <v>4299224</v>
      </c>
      <c r="M135">
        <v>33150</v>
      </c>
      <c r="N135">
        <v>129691263</v>
      </c>
    </row>
    <row r="136" spans="1:14" x14ac:dyDescent="0.3">
      <c r="A136">
        <v>220</v>
      </c>
      <c r="B136" s="1" t="s">
        <v>679</v>
      </c>
      <c r="C136">
        <v>1</v>
      </c>
      <c r="G136" s="1"/>
      <c r="H136" s="1" t="s">
        <v>660</v>
      </c>
      <c r="J136">
        <v>9</v>
      </c>
      <c r="M136" t="s">
        <v>687</v>
      </c>
      <c r="N136">
        <v>115698</v>
      </c>
    </row>
    <row r="137" spans="1:14" x14ac:dyDescent="0.3">
      <c r="A137">
        <v>65</v>
      </c>
      <c r="B137" s="1" t="s">
        <v>76</v>
      </c>
      <c r="C137">
        <v>155302</v>
      </c>
      <c r="D137">
        <v>514</v>
      </c>
      <c r="E137">
        <v>3332</v>
      </c>
      <c r="F137">
        <v>17</v>
      </c>
      <c r="G137" s="1" t="s">
        <v>376</v>
      </c>
      <c r="H137" s="1" t="s">
        <v>377</v>
      </c>
      <c r="I137">
        <v>226</v>
      </c>
      <c r="J137">
        <v>38549</v>
      </c>
      <c r="K137">
        <v>827</v>
      </c>
      <c r="L137">
        <v>606919</v>
      </c>
      <c r="M137">
        <v>150650</v>
      </c>
      <c r="N137">
        <v>4028672</v>
      </c>
    </row>
    <row r="138" spans="1:14" x14ac:dyDescent="0.3">
      <c r="A138">
        <v>176</v>
      </c>
      <c r="B138" s="1" t="s">
        <v>131</v>
      </c>
      <c r="C138">
        <v>1311</v>
      </c>
      <c r="D138">
        <v>24</v>
      </c>
      <c r="E138">
        <v>9</v>
      </c>
      <c r="G138" s="1" t="s">
        <v>605</v>
      </c>
      <c r="H138" s="1" t="s">
        <v>606</v>
      </c>
      <c r="I138">
        <v>8</v>
      </c>
      <c r="J138">
        <v>33276</v>
      </c>
      <c r="K138">
        <v>228</v>
      </c>
      <c r="L138">
        <v>51953</v>
      </c>
      <c r="M138">
        <v>1318671</v>
      </c>
      <c r="N138">
        <v>39398</v>
      </c>
    </row>
    <row r="139" spans="1:14" x14ac:dyDescent="0.3">
      <c r="A139">
        <v>173</v>
      </c>
      <c r="B139" s="1" t="s">
        <v>163</v>
      </c>
      <c r="C139">
        <v>1592</v>
      </c>
      <c r="D139">
        <v>8</v>
      </c>
      <c r="E139">
        <v>2</v>
      </c>
      <c r="G139" s="1" t="s">
        <v>599</v>
      </c>
      <c r="H139" s="1" t="s">
        <v>600</v>
      </c>
      <c r="I139">
        <v>9</v>
      </c>
      <c r="J139">
        <v>481</v>
      </c>
      <c r="K139">
        <v>0.6</v>
      </c>
      <c r="L139">
        <v>922664</v>
      </c>
      <c r="M139">
        <v>278941</v>
      </c>
      <c r="N139">
        <v>3307741</v>
      </c>
    </row>
    <row r="140" spans="1:14" x14ac:dyDescent="0.3">
      <c r="A140">
        <v>92</v>
      </c>
      <c r="B140" s="1" t="s">
        <v>115</v>
      </c>
      <c r="C140">
        <v>57482</v>
      </c>
      <c r="D140">
        <v>484</v>
      </c>
      <c r="E140">
        <v>765</v>
      </c>
      <c r="F140">
        <v>3</v>
      </c>
      <c r="G140" s="1" t="s">
        <v>429</v>
      </c>
      <c r="H140" s="1" t="s">
        <v>430</v>
      </c>
      <c r="I140">
        <v>68</v>
      </c>
      <c r="J140">
        <v>91516</v>
      </c>
      <c r="K140">
        <v>1218</v>
      </c>
      <c r="L140">
        <v>215765</v>
      </c>
      <c r="M140">
        <v>343514</v>
      </c>
      <c r="N140">
        <v>628111</v>
      </c>
    </row>
    <row r="141" spans="1:14" x14ac:dyDescent="0.3">
      <c r="A141">
        <v>214</v>
      </c>
      <c r="B141" s="1" t="s">
        <v>195</v>
      </c>
      <c r="C141">
        <v>13</v>
      </c>
      <c r="E141">
        <v>1</v>
      </c>
      <c r="G141" s="1" t="s">
        <v>670</v>
      </c>
      <c r="H141" s="1" t="s">
        <v>504</v>
      </c>
      <c r="J141">
        <v>2603</v>
      </c>
      <c r="K141">
        <v>200</v>
      </c>
      <c r="L141">
        <v>626</v>
      </c>
      <c r="M141">
        <v>125350</v>
      </c>
      <c r="N141">
        <v>4994</v>
      </c>
    </row>
    <row r="142" spans="1:14" x14ac:dyDescent="0.3">
      <c r="A142">
        <v>34</v>
      </c>
      <c r="B142" s="1" t="s">
        <v>67</v>
      </c>
      <c r="C142">
        <v>464844</v>
      </c>
      <c r="D142">
        <v>1138</v>
      </c>
      <c r="E142">
        <v>8105</v>
      </c>
      <c r="F142">
        <v>29</v>
      </c>
      <c r="G142" s="1" t="s">
        <v>314</v>
      </c>
      <c r="H142" s="1" t="s">
        <v>315</v>
      </c>
      <c r="I142">
        <v>456</v>
      </c>
      <c r="J142">
        <v>12511</v>
      </c>
      <c r="K142">
        <v>218</v>
      </c>
      <c r="L142">
        <v>5262054</v>
      </c>
      <c r="M142">
        <v>141623</v>
      </c>
      <c r="N142">
        <v>37155316</v>
      </c>
    </row>
    <row r="143" spans="1:14" x14ac:dyDescent="0.3">
      <c r="A143">
        <v>103</v>
      </c>
      <c r="B143" s="1" t="s">
        <v>173</v>
      </c>
      <c r="C143">
        <v>30848</v>
      </c>
      <c r="D143">
        <v>623</v>
      </c>
      <c r="E143">
        <v>290</v>
      </c>
      <c r="F143">
        <v>7</v>
      </c>
      <c r="G143" s="1" t="s">
        <v>454</v>
      </c>
      <c r="H143" s="1" t="s">
        <v>455</v>
      </c>
      <c r="J143">
        <v>972</v>
      </c>
      <c r="K143">
        <v>9</v>
      </c>
      <c r="L143">
        <v>319169</v>
      </c>
      <c r="M143">
        <v>10056</v>
      </c>
      <c r="N143">
        <v>31739867</v>
      </c>
    </row>
    <row r="144" spans="1:14" x14ac:dyDescent="0.3">
      <c r="A144">
        <v>216</v>
      </c>
      <c r="B144" s="1" t="s">
        <v>176</v>
      </c>
      <c r="C144">
        <v>9</v>
      </c>
      <c r="E144">
        <v>2</v>
      </c>
      <c r="G144" s="1" t="s">
        <v>633</v>
      </c>
      <c r="H144" s="1" t="s">
        <v>504</v>
      </c>
    </row>
    <row r="145" spans="1:14" x14ac:dyDescent="0.3">
      <c r="A145">
        <v>71</v>
      </c>
      <c r="B145" s="1" t="s">
        <v>157</v>
      </c>
      <c r="C145">
        <v>136591</v>
      </c>
      <c r="D145">
        <v>425</v>
      </c>
      <c r="E145">
        <v>3031</v>
      </c>
      <c r="F145">
        <v>18</v>
      </c>
      <c r="G145" s="1" t="s">
        <v>388</v>
      </c>
      <c r="H145" s="1" t="s">
        <v>389</v>
      </c>
      <c r="J145">
        <v>2501</v>
      </c>
      <c r="K145">
        <v>55</v>
      </c>
      <c r="L145">
        <v>2229844</v>
      </c>
      <c r="M145">
        <v>40829</v>
      </c>
      <c r="N145">
        <v>54614537</v>
      </c>
    </row>
    <row r="146" spans="1:14" x14ac:dyDescent="0.3">
      <c r="A146">
        <v>102</v>
      </c>
      <c r="B146" s="1" t="s">
        <v>164</v>
      </c>
      <c r="C146">
        <v>31848</v>
      </c>
      <c r="D146">
        <v>333</v>
      </c>
      <c r="E146">
        <v>311</v>
      </c>
      <c r="F146">
        <v>1</v>
      </c>
      <c r="G146" s="1" t="s">
        <v>452</v>
      </c>
      <c r="H146" s="1" t="s">
        <v>453</v>
      </c>
      <c r="I146">
        <v>27</v>
      </c>
      <c r="J146">
        <v>12409</v>
      </c>
      <c r="K146">
        <v>121</v>
      </c>
      <c r="L146">
        <v>250658</v>
      </c>
      <c r="M146">
        <v>97664</v>
      </c>
      <c r="N146">
        <v>2566540</v>
      </c>
    </row>
    <row r="147" spans="1:14" x14ac:dyDescent="0.3">
      <c r="A147">
        <v>44</v>
      </c>
      <c r="B147" s="1" t="s">
        <v>193</v>
      </c>
      <c r="C147">
        <v>268948</v>
      </c>
      <c r="D147">
        <v>302</v>
      </c>
      <c r="E147">
        <v>1986</v>
      </c>
      <c r="F147">
        <v>7</v>
      </c>
      <c r="G147" s="1" t="s">
        <v>334</v>
      </c>
      <c r="H147" s="1" t="s">
        <v>335</v>
      </c>
      <c r="J147">
        <v>9139</v>
      </c>
      <c r="K147">
        <v>67</v>
      </c>
      <c r="L147">
        <v>2035301</v>
      </c>
      <c r="M147">
        <v>69160</v>
      </c>
      <c r="N147">
        <v>29428780</v>
      </c>
    </row>
    <row r="148" spans="1:14" x14ac:dyDescent="0.3">
      <c r="A148">
        <v>20</v>
      </c>
      <c r="B148" s="1" t="s">
        <v>16</v>
      </c>
      <c r="C148">
        <v>938628</v>
      </c>
      <c r="D148">
        <v>5744</v>
      </c>
      <c r="E148">
        <v>13422</v>
      </c>
      <c r="F148">
        <v>85</v>
      </c>
      <c r="G148" s="1" t="s">
        <v>265</v>
      </c>
      <c r="H148" s="1" t="s">
        <v>265</v>
      </c>
      <c r="I148">
        <v>674</v>
      </c>
      <c r="J148">
        <v>54711</v>
      </c>
      <c r="K148">
        <v>782</v>
      </c>
      <c r="L148">
        <v>6970400</v>
      </c>
      <c r="M148">
        <v>406290</v>
      </c>
      <c r="N148">
        <v>17156211</v>
      </c>
    </row>
    <row r="149" spans="1:14" x14ac:dyDescent="0.3">
      <c r="A149">
        <v>205</v>
      </c>
      <c r="B149" s="1" t="s">
        <v>160</v>
      </c>
      <c r="C149">
        <v>44</v>
      </c>
      <c r="G149" s="1" t="s">
        <v>661</v>
      </c>
      <c r="H149" s="1" t="s">
        <v>660</v>
      </c>
      <c r="J149">
        <v>153</v>
      </c>
      <c r="L149">
        <v>19879</v>
      </c>
      <c r="M149">
        <v>69256</v>
      </c>
      <c r="N149">
        <v>287036</v>
      </c>
    </row>
    <row r="150" spans="1:14" x14ac:dyDescent="0.3">
      <c r="A150">
        <v>167</v>
      </c>
      <c r="B150" s="1" t="s">
        <v>66</v>
      </c>
      <c r="C150">
        <v>2276</v>
      </c>
      <c r="D150">
        <v>9</v>
      </c>
      <c r="E150">
        <v>25</v>
      </c>
      <c r="G150" s="1" t="s">
        <v>585</v>
      </c>
      <c r="H150" s="1" t="s">
        <v>586</v>
      </c>
      <c r="J150">
        <v>455</v>
      </c>
      <c r="K150">
        <v>5</v>
      </c>
      <c r="L150">
        <v>1480691</v>
      </c>
      <c r="M150">
        <v>296014</v>
      </c>
      <c r="N150">
        <v>5002100</v>
      </c>
    </row>
    <row r="151" spans="1:14" x14ac:dyDescent="0.3">
      <c r="A151">
        <v>148</v>
      </c>
      <c r="B151" s="1" t="s">
        <v>192</v>
      </c>
      <c r="C151">
        <v>6204</v>
      </c>
      <c r="E151">
        <v>168</v>
      </c>
      <c r="G151" s="1" t="s">
        <v>546</v>
      </c>
      <c r="H151" s="1" t="s">
        <v>547</v>
      </c>
      <c r="J151">
        <v>930</v>
      </c>
      <c r="K151">
        <v>25</v>
      </c>
      <c r="M151" t="s">
        <v>687</v>
      </c>
      <c r="N151">
        <v>6668646</v>
      </c>
    </row>
    <row r="152" spans="1:14" x14ac:dyDescent="0.3">
      <c r="A152">
        <v>156</v>
      </c>
      <c r="B152" s="1" t="s">
        <v>126</v>
      </c>
      <c r="C152">
        <v>4308</v>
      </c>
      <c r="D152">
        <v>41</v>
      </c>
      <c r="E152">
        <v>150</v>
      </c>
      <c r="F152">
        <v>3</v>
      </c>
      <c r="G152" s="1" t="s">
        <v>562</v>
      </c>
      <c r="H152" s="1" t="s">
        <v>563</v>
      </c>
      <c r="I152">
        <v>3</v>
      </c>
      <c r="J152">
        <v>174</v>
      </c>
      <c r="K152">
        <v>6</v>
      </c>
      <c r="L152">
        <v>70563</v>
      </c>
      <c r="M152">
        <v>2858</v>
      </c>
      <c r="N152">
        <v>24688508</v>
      </c>
    </row>
    <row r="153" spans="1:14" x14ac:dyDescent="0.3">
      <c r="A153">
        <v>77</v>
      </c>
      <c r="B153" s="1" t="s">
        <v>103</v>
      </c>
      <c r="C153">
        <v>118138</v>
      </c>
      <c r="D153">
        <v>1483</v>
      </c>
      <c r="E153">
        <v>1490</v>
      </c>
      <c r="F153">
        <v>5</v>
      </c>
      <c r="G153" s="1" t="s">
        <v>399</v>
      </c>
      <c r="H153" s="1" t="s">
        <v>400</v>
      </c>
      <c r="I153">
        <v>10</v>
      </c>
      <c r="J153">
        <v>565</v>
      </c>
      <c r="K153">
        <v>7</v>
      </c>
      <c r="L153">
        <v>1225179</v>
      </c>
      <c r="M153">
        <v>5863</v>
      </c>
      <c r="N153">
        <v>208972594</v>
      </c>
    </row>
    <row r="154" spans="1:14" x14ac:dyDescent="0.3">
      <c r="B154" s="1" t="s">
        <v>238</v>
      </c>
      <c r="C154">
        <v>28997698</v>
      </c>
      <c r="D154">
        <v>229770</v>
      </c>
      <c r="E154">
        <v>611475</v>
      </c>
      <c r="F154">
        <v>6048</v>
      </c>
      <c r="G154" s="1" t="s">
        <v>239</v>
      </c>
      <c r="H154" s="1" t="s">
        <v>240</v>
      </c>
      <c r="I154">
        <v>35093</v>
      </c>
    </row>
    <row r="155" spans="1:14" x14ac:dyDescent="0.3">
      <c r="A155">
        <v>82</v>
      </c>
      <c r="B155" s="1" t="s">
        <v>83</v>
      </c>
      <c r="C155">
        <v>90124</v>
      </c>
      <c r="D155">
        <v>307</v>
      </c>
      <c r="E155">
        <v>2768</v>
      </c>
      <c r="F155">
        <v>14</v>
      </c>
      <c r="G155" s="1" t="s">
        <v>409</v>
      </c>
      <c r="H155" s="1" t="s">
        <v>410</v>
      </c>
      <c r="I155">
        <v>138</v>
      </c>
      <c r="J155">
        <v>43260</v>
      </c>
      <c r="K155">
        <v>1329</v>
      </c>
      <c r="L155">
        <v>439121</v>
      </c>
      <c r="M155">
        <v>210779</v>
      </c>
      <c r="N155">
        <v>2083326</v>
      </c>
    </row>
    <row r="156" spans="1:14" x14ac:dyDescent="0.3">
      <c r="A156">
        <v>88</v>
      </c>
      <c r="B156" s="1" t="s">
        <v>25</v>
      </c>
      <c r="C156">
        <v>60565</v>
      </c>
      <c r="D156">
        <v>306</v>
      </c>
      <c r="E156">
        <v>544</v>
      </c>
      <c r="G156" s="1" t="s">
        <v>421</v>
      </c>
      <c r="H156" s="1" t="s">
        <v>422</v>
      </c>
      <c r="I156">
        <v>41</v>
      </c>
      <c r="J156">
        <v>11123</v>
      </c>
      <c r="K156">
        <v>100</v>
      </c>
      <c r="L156">
        <v>3259678</v>
      </c>
      <c r="M156">
        <v>598653</v>
      </c>
      <c r="N156">
        <v>5445018</v>
      </c>
    </row>
    <row r="157" spans="1:14" x14ac:dyDescent="0.3">
      <c r="B157" s="1" t="s">
        <v>437</v>
      </c>
      <c r="C157">
        <v>49846</v>
      </c>
      <c r="D157">
        <v>46</v>
      </c>
      <c r="E157">
        <v>1073</v>
      </c>
      <c r="G157" s="1" t="s">
        <v>438</v>
      </c>
      <c r="H157" s="1" t="s">
        <v>439</v>
      </c>
      <c r="I157">
        <v>12</v>
      </c>
    </row>
    <row r="158" spans="1:14" x14ac:dyDescent="0.3">
      <c r="A158">
        <v>73</v>
      </c>
      <c r="B158" s="1" t="s">
        <v>97</v>
      </c>
      <c r="C158">
        <v>132486</v>
      </c>
      <c r="E158">
        <v>1517</v>
      </c>
      <c r="G158" s="1" t="s">
        <v>392</v>
      </c>
      <c r="H158" s="1" t="s">
        <v>393</v>
      </c>
      <c r="I158">
        <v>23</v>
      </c>
      <c r="J158">
        <v>25583</v>
      </c>
      <c r="K158">
        <v>293</v>
      </c>
      <c r="L158">
        <v>883340</v>
      </c>
      <c r="M158">
        <v>170575</v>
      </c>
      <c r="N158">
        <v>5178607</v>
      </c>
    </row>
    <row r="159" spans="1:14" x14ac:dyDescent="0.3">
      <c r="A159">
        <v>31</v>
      </c>
      <c r="B159" s="1" t="s">
        <v>38</v>
      </c>
      <c r="C159">
        <v>528891</v>
      </c>
      <c r="D159">
        <v>1745</v>
      </c>
      <c r="E159">
        <v>11204</v>
      </c>
      <c r="F159">
        <v>47</v>
      </c>
      <c r="G159" s="1" t="s">
        <v>308</v>
      </c>
      <c r="H159" s="1" t="s">
        <v>309</v>
      </c>
      <c r="I159">
        <v>2362</v>
      </c>
      <c r="J159">
        <v>2369</v>
      </c>
      <c r="K159">
        <v>50</v>
      </c>
      <c r="L159">
        <v>7561977</v>
      </c>
      <c r="M159">
        <v>33868</v>
      </c>
      <c r="N159">
        <v>223279623</v>
      </c>
    </row>
    <row r="160" spans="1:14" x14ac:dyDescent="0.3">
      <c r="A160">
        <v>66</v>
      </c>
      <c r="B160" s="1" t="s">
        <v>112</v>
      </c>
      <c r="C160">
        <v>154557</v>
      </c>
      <c r="D160">
        <v>494</v>
      </c>
      <c r="E160">
        <v>1769</v>
      </c>
      <c r="F160">
        <v>12</v>
      </c>
      <c r="G160" s="1" t="s">
        <v>378</v>
      </c>
      <c r="H160" s="1" t="s">
        <v>379</v>
      </c>
      <c r="I160">
        <v>77</v>
      </c>
      <c r="J160">
        <v>29911</v>
      </c>
      <c r="K160">
        <v>342</v>
      </c>
      <c r="L160">
        <v>978179</v>
      </c>
      <c r="M160">
        <v>189304</v>
      </c>
      <c r="N160">
        <v>5167242</v>
      </c>
    </row>
    <row r="161" spans="1:14" x14ac:dyDescent="0.3">
      <c r="A161">
        <v>41</v>
      </c>
      <c r="B161" s="1" t="s">
        <v>47</v>
      </c>
      <c r="C161">
        <v>307793</v>
      </c>
      <c r="D161">
        <v>2041</v>
      </c>
      <c r="E161">
        <v>4980</v>
      </c>
      <c r="F161">
        <v>36</v>
      </c>
      <c r="G161" s="1" t="s">
        <v>328</v>
      </c>
      <c r="H161" s="1" t="s">
        <v>329</v>
      </c>
      <c r="I161">
        <v>259</v>
      </c>
      <c r="J161">
        <v>70714</v>
      </c>
      <c r="K161">
        <v>1144</v>
      </c>
      <c r="L161">
        <v>1590184</v>
      </c>
      <c r="M161">
        <v>365336</v>
      </c>
      <c r="N161">
        <v>4352667</v>
      </c>
    </row>
    <row r="162" spans="1:14" x14ac:dyDescent="0.3">
      <c r="A162">
        <v>184</v>
      </c>
      <c r="B162" s="1" t="s">
        <v>208</v>
      </c>
      <c r="C162">
        <v>835</v>
      </c>
      <c r="E162">
        <v>9</v>
      </c>
      <c r="G162" s="1" t="s">
        <v>621</v>
      </c>
      <c r="H162" s="1" t="s">
        <v>622</v>
      </c>
      <c r="J162">
        <v>92</v>
      </c>
      <c r="K162">
        <v>1</v>
      </c>
      <c r="L162">
        <v>40697</v>
      </c>
      <c r="M162">
        <v>4501</v>
      </c>
      <c r="N162">
        <v>9041386</v>
      </c>
    </row>
    <row r="163" spans="1:14" x14ac:dyDescent="0.3">
      <c r="A163">
        <v>74</v>
      </c>
      <c r="B163" s="1" t="s">
        <v>128</v>
      </c>
      <c r="C163">
        <v>126370</v>
      </c>
      <c r="D163">
        <v>852</v>
      </c>
      <c r="E163">
        <v>2585</v>
      </c>
      <c r="F163">
        <v>15</v>
      </c>
      <c r="G163" s="1" t="s">
        <v>394</v>
      </c>
      <c r="H163" s="1" t="s">
        <v>395</v>
      </c>
      <c r="I163">
        <v>250</v>
      </c>
      <c r="J163">
        <v>17597</v>
      </c>
      <c r="K163">
        <v>360</v>
      </c>
      <c r="L163">
        <v>624400</v>
      </c>
      <c r="M163">
        <v>86945</v>
      </c>
      <c r="N163">
        <v>7181539</v>
      </c>
    </row>
    <row r="164" spans="1:14" x14ac:dyDescent="0.3">
      <c r="A164">
        <v>18</v>
      </c>
      <c r="B164" s="1" t="s">
        <v>46</v>
      </c>
      <c r="C164">
        <v>1088096</v>
      </c>
      <c r="D164">
        <v>5189</v>
      </c>
      <c r="E164">
        <v>39427</v>
      </c>
      <c r="F164">
        <v>153</v>
      </c>
      <c r="G164" s="1" t="s">
        <v>286</v>
      </c>
      <c r="H164" s="1" t="s">
        <v>287</v>
      </c>
      <c r="I164">
        <v>1758</v>
      </c>
      <c r="J164">
        <v>32746</v>
      </c>
      <c r="K164">
        <v>1187</v>
      </c>
      <c r="L164">
        <v>6028030</v>
      </c>
      <c r="M164">
        <v>181412</v>
      </c>
      <c r="N164">
        <v>33228456</v>
      </c>
    </row>
    <row r="165" spans="1:14" x14ac:dyDescent="0.3">
      <c r="A165">
        <v>32</v>
      </c>
      <c r="B165" s="1" t="s">
        <v>37</v>
      </c>
      <c r="C165">
        <v>509882</v>
      </c>
      <c r="D165">
        <v>2173</v>
      </c>
      <c r="E165">
        <v>10136</v>
      </c>
      <c r="F165">
        <v>20</v>
      </c>
      <c r="G165" s="1" t="s">
        <v>310</v>
      </c>
      <c r="H165" s="1" t="s">
        <v>311</v>
      </c>
      <c r="I165">
        <v>727</v>
      </c>
      <c r="J165">
        <v>4619</v>
      </c>
      <c r="K165">
        <v>92</v>
      </c>
      <c r="L165">
        <v>7487962</v>
      </c>
      <c r="M165">
        <v>67828</v>
      </c>
      <c r="N165">
        <v>110396247</v>
      </c>
    </row>
    <row r="166" spans="1:14" x14ac:dyDescent="0.3">
      <c r="A166">
        <v>14</v>
      </c>
      <c r="B166" s="1" t="s">
        <v>33</v>
      </c>
      <c r="C166">
        <v>1464557</v>
      </c>
      <c r="D166">
        <v>6749</v>
      </c>
      <c r="E166">
        <v>34907</v>
      </c>
      <c r="F166">
        <v>345</v>
      </c>
      <c r="G166" s="1" t="s">
        <v>278</v>
      </c>
      <c r="H166" s="1" t="s">
        <v>279</v>
      </c>
      <c r="I166">
        <v>1489</v>
      </c>
      <c r="J166">
        <v>38721</v>
      </c>
      <c r="K166">
        <v>923</v>
      </c>
      <c r="L166">
        <v>8238988</v>
      </c>
      <c r="M166">
        <v>217829</v>
      </c>
      <c r="N166">
        <v>37823235</v>
      </c>
    </row>
    <row r="167" spans="1:14" x14ac:dyDescent="0.3">
      <c r="A167">
        <v>27</v>
      </c>
      <c r="B167" s="1" t="s">
        <v>20</v>
      </c>
      <c r="C167">
        <v>609136</v>
      </c>
      <c r="D167">
        <v>13987</v>
      </c>
      <c r="E167">
        <v>9920</v>
      </c>
      <c r="F167">
        <v>234</v>
      </c>
      <c r="G167" s="1" t="s">
        <v>302</v>
      </c>
      <c r="H167" s="1" t="s">
        <v>303</v>
      </c>
      <c r="I167">
        <v>715</v>
      </c>
      <c r="J167">
        <v>59837</v>
      </c>
      <c r="K167">
        <v>974</v>
      </c>
      <c r="L167">
        <v>6722120</v>
      </c>
      <c r="M167">
        <v>660331</v>
      </c>
      <c r="N167">
        <v>10179925</v>
      </c>
    </row>
    <row r="168" spans="1:14" x14ac:dyDescent="0.3">
      <c r="A168">
        <v>69</v>
      </c>
      <c r="B168" s="1" t="s">
        <v>58</v>
      </c>
      <c r="C168">
        <v>148521</v>
      </c>
      <c r="D168">
        <v>263</v>
      </c>
      <c r="E168">
        <v>248</v>
      </c>
      <c r="G168" s="1" t="s">
        <v>384</v>
      </c>
      <c r="H168" s="1" t="s">
        <v>385</v>
      </c>
      <c r="I168">
        <v>34</v>
      </c>
      <c r="J168">
        <v>52896</v>
      </c>
      <c r="K168">
        <v>88</v>
      </c>
      <c r="L168">
        <v>1344472</v>
      </c>
      <c r="M168">
        <v>478834</v>
      </c>
      <c r="N168">
        <v>2807805</v>
      </c>
    </row>
    <row r="169" spans="1:14" x14ac:dyDescent="0.3">
      <c r="A169">
        <v>135</v>
      </c>
      <c r="B169" s="1" t="s">
        <v>89</v>
      </c>
      <c r="C169">
        <v>9701</v>
      </c>
      <c r="D169">
        <v>117</v>
      </c>
      <c r="E169">
        <v>45</v>
      </c>
      <c r="G169" s="1" t="s">
        <v>519</v>
      </c>
      <c r="H169" s="1" t="s">
        <v>520</v>
      </c>
      <c r="I169">
        <v>8</v>
      </c>
      <c r="J169">
        <v>10792</v>
      </c>
      <c r="K169">
        <v>50</v>
      </c>
      <c r="L169">
        <v>98785</v>
      </c>
      <c r="M169">
        <v>109896</v>
      </c>
      <c r="N169">
        <v>898897</v>
      </c>
    </row>
    <row r="170" spans="1:14" x14ac:dyDescent="0.3">
      <c r="A170">
        <v>23</v>
      </c>
      <c r="B170" s="1" t="s">
        <v>34</v>
      </c>
      <c r="C170">
        <v>706475</v>
      </c>
      <c r="D170">
        <v>2699</v>
      </c>
      <c r="E170">
        <v>17628</v>
      </c>
      <c r="F170">
        <v>74</v>
      </c>
      <c r="G170" s="1" t="s">
        <v>294</v>
      </c>
      <c r="H170" s="1" t="s">
        <v>295</v>
      </c>
      <c r="I170">
        <v>997</v>
      </c>
      <c r="J170">
        <v>36863</v>
      </c>
      <c r="K170">
        <v>920</v>
      </c>
      <c r="L170">
        <v>5268464</v>
      </c>
      <c r="M170">
        <v>274899</v>
      </c>
      <c r="N170">
        <v>19165090</v>
      </c>
    </row>
    <row r="171" spans="1:14" x14ac:dyDescent="0.3">
      <c r="A171">
        <v>4</v>
      </c>
      <c r="B171" s="1" t="s">
        <v>31</v>
      </c>
      <c r="C171">
        <v>3677352</v>
      </c>
      <c r="D171">
        <v>21513</v>
      </c>
      <c r="E171">
        <v>68412</v>
      </c>
      <c r="F171">
        <v>580</v>
      </c>
      <c r="G171" s="1" t="s">
        <v>256</v>
      </c>
      <c r="H171" s="1" t="s">
        <v>257</v>
      </c>
      <c r="I171">
        <v>2300</v>
      </c>
      <c r="J171">
        <v>25193</v>
      </c>
      <c r="K171">
        <v>469</v>
      </c>
      <c r="L171">
        <v>98500000</v>
      </c>
      <c r="M171">
        <v>674797</v>
      </c>
      <c r="N171">
        <v>145969720</v>
      </c>
    </row>
    <row r="172" spans="1:14" x14ac:dyDescent="0.3">
      <c r="A172">
        <v>129</v>
      </c>
      <c r="B172" s="1" t="s">
        <v>123</v>
      </c>
      <c r="C172">
        <v>12443</v>
      </c>
      <c r="D172">
        <v>273</v>
      </c>
      <c r="E172">
        <v>165</v>
      </c>
      <c r="F172">
        <v>3</v>
      </c>
      <c r="G172" s="1" t="s">
        <v>507</v>
      </c>
      <c r="H172" s="1" t="s">
        <v>508</v>
      </c>
      <c r="J172">
        <v>948</v>
      </c>
      <c r="K172">
        <v>13</v>
      </c>
      <c r="L172">
        <v>817800</v>
      </c>
      <c r="M172">
        <v>62284</v>
      </c>
      <c r="N172">
        <v>13130248</v>
      </c>
    </row>
    <row r="173" spans="1:14" x14ac:dyDescent="0.3">
      <c r="A173">
        <v>86</v>
      </c>
      <c r="B173" s="1" t="s">
        <v>18</v>
      </c>
      <c r="C173">
        <v>74262</v>
      </c>
      <c r="D173">
        <v>344</v>
      </c>
      <c r="E173">
        <v>1328</v>
      </c>
      <c r="F173">
        <v>12</v>
      </c>
      <c r="G173" s="1" t="s">
        <v>417</v>
      </c>
      <c r="H173" s="1" t="s">
        <v>418</v>
      </c>
      <c r="I173">
        <v>299</v>
      </c>
      <c r="J173">
        <v>1448</v>
      </c>
      <c r="K173">
        <v>26</v>
      </c>
      <c r="L173">
        <v>5282224</v>
      </c>
      <c r="M173">
        <v>102979</v>
      </c>
      <c r="N173">
        <v>51294039</v>
      </c>
    </row>
    <row r="174" spans="1:14" x14ac:dyDescent="0.3">
      <c r="A174">
        <v>208</v>
      </c>
      <c r="B174" s="1" t="s">
        <v>182</v>
      </c>
      <c r="C174">
        <v>35</v>
      </c>
      <c r="G174" s="1" t="s">
        <v>666</v>
      </c>
      <c r="H174" s="1" t="s">
        <v>667</v>
      </c>
      <c r="J174">
        <v>655</v>
      </c>
      <c r="L174">
        <v>6470</v>
      </c>
      <c r="M174">
        <v>121138</v>
      </c>
      <c r="N174">
        <v>53410</v>
      </c>
    </row>
    <row r="175" spans="1:14" x14ac:dyDescent="0.3">
      <c r="A175">
        <v>185</v>
      </c>
      <c r="B175" s="1" t="s">
        <v>166</v>
      </c>
      <c r="C175">
        <v>755</v>
      </c>
      <c r="D175">
        <v>37</v>
      </c>
      <c r="E175">
        <v>10</v>
      </c>
      <c r="F175">
        <v>1</v>
      </c>
      <c r="G175" s="1" t="s">
        <v>623</v>
      </c>
      <c r="H175" s="1" t="s">
        <v>624</v>
      </c>
      <c r="I175">
        <v>1</v>
      </c>
      <c r="J175">
        <v>4101</v>
      </c>
      <c r="K175">
        <v>54</v>
      </c>
      <c r="L175">
        <v>22768</v>
      </c>
      <c r="M175">
        <v>123673</v>
      </c>
      <c r="N175">
        <v>184099</v>
      </c>
    </row>
    <row r="176" spans="1:14" x14ac:dyDescent="0.3">
      <c r="A176">
        <v>180</v>
      </c>
      <c r="B176" s="1" t="s">
        <v>151</v>
      </c>
      <c r="C176">
        <v>1146</v>
      </c>
      <c r="E176">
        <v>12</v>
      </c>
      <c r="G176" s="1" t="s">
        <v>613</v>
      </c>
      <c r="H176" s="1" t="s">
        <v>614</v>
      </c>
      <c r="I176">
        <v>7</v>
      </c>
      <c r="J176">
        <v>29359</v>
      </c>
      <c r="K176">
        <v>307</v>
      </c>
      <c r="L176">
        <v>12433</v>
      </c>
      <c r="M176">
        <v>318517</v>
      </c>
      <c r="N176">
        <v>39034</v>
      </c>
    </row>
    <row r="177" spans="1:14" x14ac:dyDescent="0.3">
      <c r="A177">
        <v>212</v>
      </c>
      <c r="B177" s="1" t="s">
        <v>673</v>
      </c>
      <c r="C177">
        <v>16</v>
      </c>
      <c r="G177" s="1" t="s">
        <v>674</v>
      </c>
      <c r="H177" s="1" t="s">
        <v>504</v>
      </c>
      <c r="J177">
        <v>2769</v>
      </c>
      <c r="L177">
        <v>3344</v>
      </c>
      <c r="M177">
        <v>578747</v>
      </c>
      <c r="N177">
        <v>5778</v>
      </c>
    </row>
    <row r="178" spans="1:14" x14ac:dyDescent="0.3">
      <c r="A178">
        <v>219</v>
      </c>
      <c r="B178" s="1" t="s">
        <v>678</v>
      </c>
      <c r="C178">
        <v>2</v>
      </c>
      <c r="G178" s="1" t="s">
        <v>667</v>
      </c>
      <c r="H178" s="1" t="s">
        <v>504</v>
      </c>
      <c r="J178">
        <v>10</v>
      </c>
      <c r="M178" t="s">
        <v>687</v>
      </c>
      <c r="N178">
        <v>199154</v>
      </c>
    </row>
    <row r="179" spans="1:14" x14ac:dyDescent="0.3">
      <c r="A179">
        <v>164</v>
      </c>
      <c r="B179" s="1" t="s">
        <v>93</v>
      </c>
      <c r="C179">
        <v>2861</v>
      </c>
      <c r="D179">
        <v>24</v>
      </c>
      <c r="E179">
        <v>65</v>
      </c>
      <c r="G179" s="1" t="s">
        <v>579</v>
      </c>
      <c r="H179" s="1" t="s">
        <v>580</v>
      </c>
      <c r="I179">
        <v>10</v>
      </c>
      <c r="J179">
        <v>84219</v>
      </c>
      <c r="K179">
        <v>1913</v>
      </c>
      <c r="L179">
        <v>31974</v>
      </c>
      <c r="M179">
        <v>941215</v>
      </c>
      <c r="N179">
        <v>33971</v>
      </c>
    </row>
    <row r="180" spans="1:14" x14ac:dyDescent="0.3">
      <c r="A180">
        <v>178</v>
      </c>
      <c r="B180" s="1" t="s">
        <v>609</v>
      </c>
      <c r="C180">
        <v>1182</v>
      </c>
      <c r="D180">
        <v>11</v>
      </c>
      <c r="E180">
        <v>17</v>
      </c>
      <c r="G180" s="1" t="s">
        <v>610</v>
      </c>
      <c r="H180" s="1" t="s">
        <v>611</v>
      </c>
      <c r="J180">
        <v>5338</v>
      </c>
      <c r="K180">
        <v>77</v>
      </c>
      <c r="L180">
        <v>7498</v>
      </c>
      <c r="M180">
        <v>33862</v>
      </c>
      <c r="N180">
        <v>221426</v>
      </c>
    </row>
    <row r="181" spans="1:14" x14ac:dyDescent="0.3">
      <c r="A181">
        <v>37</v>
      </c>
      <c r="B181" s="1" t="s">
        <v>41</v>
      </c>
      <c r="C181">
        <v>365988</v>
      </c>
      <c r="D181">
        <v>213</v>
      </c>
      <c r="E181">
        <v>6346</v>
      </c>
      <c r="F181">
        <v>4</v>
      </c>
      <c r="G181" s="1" t="s">
        <v>320</v>
      </c>
      <c r="H181" s="1" t="s">
        <v>321</v>
      </c>
      <c r="I181">
        <v>322</v>
      </c>
      <c r="J181">
        <v>10422</v>
      </c>
      <c r="K181">
        <v>181</v>
      </c>
      <c r="L181">
        <v>11924323</v>
      </c>
      <c r="M181">
        <v>339565</v>
      </c>
      <c r="N181">
        <v>35116437</v>
      </c>
    </row>
    <row r="182" spans="1:14" x14ac:dyDescent="0.3">
      <c r="A182">
        <v>110</v>
      </c>
      <c r="B182" s="1" t="s">
        <v>100</v>
      </c>
      <c r="C182">
        <v>24209</v>
      </c>
      <c r="D182">
        <v>300</v>
      </c>
      <c r="E182">
        <v>561</v>
      </c>
      <c r="F182">
        <v>9</v>
      </c>
      <c r="G182" s="1" t="s">
        <v>468</v>
      </c>
      <c r="H182" s="1" t="s">
        <v>469</v>
      </c>
      <c r="I182">
        <v>43</v>
      </c>
      <c r="J182">
        <v>1425</v>
      </c>
      <c r="K182">
        <v>33</v>
      </c>
      <c r="L182">
        <v>308582</v>
      </c>
      <c r="M182">
        <v>18164</v>
      </c>
      <c r="N182">
        <v>16988317</v>
      </c>
    </row>
    <row r="183" spans="1:14" x14ac:dyDescent="0.3">
      <c r="A183">
        <v>36</v>
      </c>
      <c r="B183" s="1" t="s">
        <v>53</v>
      </c>
      <c r="C183">
        <v>380802</v>
      </c>
      <c r="D183">
        <v>1709</v>
      </c>
      <c r="E183">
        <v>3849</v>
      </c>
      <c r="F183">
        <v>19</v>
      </c>
      <c r="G183" s="1" t="s">
        <v>318</v>
      </c>
      <c r="H183" s="1" t="s">
        <v>319</v>
      </c>
      <c r="I183">
        <v>161</v>
      </c>
      <c r="J183">
        <v>43683</v>
      </c>
      <c r="K183">
        <v>442</v>
      </c>
      <c r="L183">
        <v>2527514</v>
      </c>
      <c r="M183">
        <v>289936</v>
      </c>
      <c r="N183">
        <v>8717490</v>
      </c>
    </row>
    <row r="184" spans="1:14" x14ac:dyDescent="0.3">
      <c r="A184">
        <v>181</v>
      </c>
      <c r="B184" s="1" t="s">
        <v>174</v>
      </c>
      <c r="C184">
        <v>972</v>
      </c>
      <c r="D184">
        <v>106</v>
      </c>
      <c r="E184">
        <v>3</v>
      </c>
      <c r="G184" s="1" t="s">
        <v>615</v>
      </c>
      <c r="H184" s="1" t="s">
        <v>616</v>
      </c>
      <c r="J184">
        <v>9849</v>
      </c>
      <c r="K184">
        <v>30</v>
      </c>
      <c r="L184">
        <v>5200</v>
      </c>
      <c r="M184">
        <v>52691</v>
      </c>
      <c r="N184">
        <v>98689</v>
      </c>
    </row>
    <row r="185" spans="1:14" x14ac:dyDescent="0.3">
      <c r="A185">
        <v>163</v>
      </c>
      <c r="B185" s="1" t="s">
        <v>207</v>
      </c>
      <c r="C185">
        <v>3093</v>
      </c>
      <c r="D185">
        <v>12</v>
      </c>
      <c r="E185">
        <v>77</v>
      </c>
      <c r="G185" s="1" t="s">
        <v>577</v>
      </c>
      <c r="H185" s="1" t="s">
        <v>578</v>
      </c>
      <c r="J185">
        <v>383</v>
      </c>
      <c r="K185">
        <v>10</v>
      </c>
      <c r="M185" t="s">
        <v>687</v>
      </c>
      <c r="N185">
        <v>8067214</v>
      </c>
    </row>
    <row r="186" spans="1:14" x14ac:dyDescent="0.3">
      <c r="A186">
        <v>91</v>
      </c>
      <c r="B186" s="1" t="s">
        <v>54</v>
      </c>
      <c r="C186">
        <v>59250</v>
      </c>
      <c r="D186">
        <v>15</v>
      </c>
      <c r="E186">
        <v>29</v>
      </c>
      <c r="G186" s="1" t="s">
        <v>427</v>
      </c>
      <c r="H186" s="1" t="s">
        <v>428</v>
      </c>
      <c r="I186">
        <v>1</v>
      </c>
      <c r="J186">
        <v>10083</v>
      </c>
      <c r="K186">
        <v>5</v>
      </c>
      <c r="L186">
        <v>6061147</v>
      </c>
      <c r="M186">
        <v>1031483</v>
      </c>
      <c r="N186">
        <v>5876149</v>
      </c>
    </row>
    <row r="187" spans="1:14" x14ac:dyDescent="0.3">
      <c r="A187">
        <v>172</v>
      </c>
      <c r="B187" s="1" t="s">
        <v>158</v>
      </c>
      <c r="C187">
        <v>1724</v>
      </c>
      <c r="D187">
        <v>16</v>
      </c>
      <c r="E187">
        <v>27</v>
      </c>
      <c r="G187" s="1" t="s">
        <v>597</v>
      </c>
      <c r="H187" s="1" t="s">
        <v>598</v>
      </c>
      <c r="I187">
        <v>1</v>
      </c>
      <c r="J187">
        <v>39956</v>
      </c>
      <c r="K187">
        <v>626</v>
      </c>
      <c r="L187">
        <v>13533</v>
      </c>
      <c r="M187">
        <v>313641</v>
      </c>
      <c r="N187">
        <v>43148</v>
      </c>
    </row>
    <row r="188" spans="1:14" x14ac:dyDescent="0.3">
      <c r="A188">
        <v>48</v>
      </c>
      <c r="B188" s="1" t="s">
        <v>78</v>
      </c>
      <c r="C188">
        <v>233027</v>
      </c>
      <c r="D188">
        <v>1785</v>
      </c>
      <c r="E188">
        <v>3894</v>
      </c>
      <c r="F188">
        <v>93</v>
      </c>
      <c r="G188" s="1" t="s">
        <v>342</v>
      </c>
      <c r="H188" s="1" t="s">
        <v>343</v>
      </c>
      <c r="I188">
        <v>578</v>
      </c>
      <c r="J188">
        <v>42670</v>
      </c>
      <c r="K188">
        <v>713</v>
      </c>
      <c r="L188">
        <v>1658408</v>
      </c>
      <c r="M188">
        <v>303675</v>
      </c>
      <c r="N188">
        <v>5461132</v>
      </c>
    </row>
    <row r="189" spans="1:14" x14ac:dyDescent="0.3">
      <c r="A189">
        <v>64</v>
      </c>
      <c r="B189" s="1" t="s">
        <v>57</v>
      </c>
      <c r="C189">
        <v>155752</v>
      </c>
      <c r="D189">
        <v>1446</v>
      </c>
      <c r="E189">
        <v>3309</v>
      </c>
      <c r="F189">
        <v>25</v>
      </c>
      <c r="G189" s="1" t="s">
        <v>374</v>
      </c>
      <c r="H189" s="1" t="s">
        <v>375</v>
      </c>
      <c r="I189">
        <v>186</v>
      </c>
      <c r="J189">
        <v>74913</v>
      </c>
      <c r="K189">
        <v>1592</v>
      </c>
      <c r="L189">
        <v>769373</v>
      </c>
      <c r="M189">
        <v>370051</v>
      </c>
      <c r="N189">
        <v>2079099</v>
      </c>
    </row>
    <row r="190" spans="1:14" x14ac:dyDescent="0.3">
      <c r="A190">
        <v>211</v>
      </c>
      <c r="B190" s="1" t="s">
        <v>671</v>
      </c>
      <c r="C190">
        <v>17</v>
      </c>
      <c r="G190" s="1" t="s">
        <v>672</v>
      </c>
      <c r="H190" s="1" t="s">
        <v>633</v>
      </c>
      <c r="J190">
        <v>24</v>
      </c>
      <c r="L190">
        <v>4500</v>
      </c>
      <c r="M190">
        <v>6463</v>
      </c>
      <c r="N190">
        <v>696226</v>
      </c>
    </row>
    <row r="191" spans="1:14" x14ac:dyDescent="0.3">
      <c r="A191">
        <v>153</v>
      </c>
      <c r="B191" s="1" t="s">
        <v>196</v>
      </c>
      <c r="C191">
        <v>4744</v>
      </c>
      <c r="E191">
        <v>130</v>
      </c>
      <c r="G191" s="1" t="s">
        <v>556</v>
      </c>
      <c r="H191" s="1" t="s">
        <v>557</v>
      </c>
      <c r="J191">
        <v>294</v>
      </c>
      <c r="K191">
        <v>8</v>
      </c>
      <c r="M191" t="s">
        <v>687</v>
      </c>
      <c r="N191">
        <v>16138541</v>
      </c>
    </row>
    <row r="192" spans="1:14" x14ac:dyDescent="0.3">
      <c r="A192">
        <v>15</v>
      </c>
      <c r="B192" s="1" t="s">
        <v>45</v>
      </c>
      <c r="C192">
        <v>1392568</v>
      </c>
      <c r="D192">
        <v>11761</v>
      </c>
      <c r="E192">
        <v>40076</v>
      </c>
      <c r="F192">
        <v>575</v>
      </c>
      <c r="G192" s="1" t="s">
        <v>280</v>
      </c>
      <c r="H192" s="1" t="s">
        <v>281</v>
      </c>
      <c r="I192">
        <v>546</v>
      </c>
      <c r="J192">
        <v>23316</v>
      </c>
      <c r="K192">
        <v>671</v>
      </c>
      <c r="L192">
        <v>7882846</v>
      </c>
      <c r="M192">
        <v>131982</v>
      </c>
      <c r="N192">
        <v>59726820</v>
      </c>
    </row>
    <row r="193" spans="1:14" x14ac:dyDescent="0.3">
      <c r="B193" s="1" t="s">
        <v>249</v>
      </c>
      <c r="C193">
        <v>15124112</v>
      </c>
      <c r="D193">
        <v>97745</v>
      </c>
      <c r="E193">
        <v>398532</v>
      </c>
      <c r="F193">
        <v>2058</v>
      </c>
      <c r="G193" s="1" t="s">
        <v>250</v>
      </c>
      <c r="H193" s="1" t="s">
        <v>251</v>
      </c>
      <c r="I193">
        <v>19453</v>
      </c>
    </row>
    <row r="194" spans="1:14" x14ac:dyDescent="0.3">
      <c r="A194">
        <v>159</v>
      </c>
      <c r="B194" s="1" t="s">
        <v>568</v>
      </c>
      <c r="C194">
        <v>3788</v>
      </c>
      <c r="E194">
        <v>64</v>
      </c>
      <c r="G194" s="1" t="s">
        <v>569</v>
      </c>
      <c r="H194" s="1" t="s">
        <v>570</v>
      </c>
      <c r="I194">
        <v>2</v>
      </c>
      <c r="J194">
        <v>336</v>
      </c>
      <c r="K194">
        <v>6</v>
      </c>
      <c r="L194">
        <v>83534</v>
      </c>
      <c r="M194">
        <v>7414</v>
      </c>
      <c r="N194">
        <v>11267151</v>
      </c>
    </row>
    <row r="195" spans="1:14" x14ac:dyDescent="0.3">
      <c r="A195">
        <v>7</v>
      </c>
      <c r="B195" s="1" t="s">
        <v>7</v>
      </c>
      <c r="C195">
        <v>2603472</v>
      </c>
      <c r="D195">
        <v>42885</v>
      </c>
      <c r="E195">
        <v>55441</v>
      </c>
      <c r="F195">
        <v>400</v>
      </c>
      <c r="G195" s="1" t="s">
        <v>265</v>
      </c>
      <c r="H195" s="1" t="s">
        <v>265</v>
      </c>
      <c r="I195">
        <v>3908</v>
      </c>
      <c r="J195">
        <v>55671</v>
      </c>
      <c r="K195">
        <v>1186</v>
      </c>
      <c r="L195">
        <v>30165217</v>
      </c>
      <c r="M195">
        <v>645039</v>
      </c>
      <c r="N195">
        <v>46764982</v>
      </c>
    </row>
    <row r="196" spans="1:14" x14ac:dyDescent="0.3">
      <c r="A196">
        <v>93</v>
      </c>
      <c r="B196" s="1" t="s">
        <v>109</v>
      </c>
      <c r="C196">
        <v>56863</v>
      </c>
      <c r="D196">
        <v>787</v>
      </c>
      <c r="E196">
        <v>278</v>
      </c>
      <c r="F196">
        <v>2</v>
      </c>
      <c r="G196" s="1" t="s">
        <v>431</v>
      </c>
      <c r="H196" s="1" t="s">
        <v>432</v>
      </c>
      <c r="J196">
        <v>2649</v>
      </c>
      <c r="K196">
        <v>13</v>
      </c>
      <c r="L196">
        <v>1557630</v>
      </c>
      <c r="M196">
        <v>72570</v>
      </c>
      <c r="N196">
        <v>21463723</v>
      </c>
    </row>
    <row r="197" spans="1:14" x14ac:dyDescent="0.3">
      <c r="A197">
        <v>196</v>
      </c>
      <c r="B197" s="1" t="s">
        <v>190</v>
      </c>
      <c r="C197">
        <v>300</v>
      </c>
      <c r="E197">
        <v>1</v>
      </c>
      <c r="G197" s="1" t="s">
        <v>646</v>
      </c>
      <c r="H197" s="1" t="s">
        <v>647</v>
      </c>
      <c r="J197">
        <v>30321</v>
      </c>
      <c r="K197">
        <v>101</v>
      </c>
      <c r="L197">
        <v>8518</v>
      </c>
      <c r="M197">
        <v>860926</v>
      </c>
      <c r="N197">
        <v>9894</v>
      </c>
    </row>
    <row r="198" spans="1:14" x14ac:dyDescent="0.3">
      <c r="A198">
        <v>187</v>
      </c>
      <c r="B198" s="1" t="s">
        <v>206</v>
      </c>
      <c r="C198">
        <v>690</v>
      </c>
      <c r="E198">
        <v>2</v>
      </c>
      <c r="G198" s="1" t="s">
        <v>628</v>
      </c>
      <c r="H198" s="1" t="s">
        <v>629</v>
      </c>
      <c r="I198">
        <v>2</v>
      </c>
      <c r="J198">
        <v>6208</v>
      </c>
      <c r="K198">
        <v>18</v>
      </c>
      <c r="L198">
        <v>24866</v>
      </c>
      <c r="M198">
        <v>223740</v>
      </c>
      <c r="N198">
        <v>111138</v>
      </c>
    </row>
    <row r="199" spans="1:14" x14ac:dyDescent="0.3">
      <c r="A199">
        <v>109</v>
      </c>
      <c r="B199" s="1" t="s">
        <v>183</v>
      </c>
      <c r="C199">
        <v>26279</v>
      </c>
      <c r="E199">
        <v>1603</v>
      </c>
      <c r="G199" s="1" t="s">
        <v>466</v>
      </c>
      <c r="H199" s="1" t="s">
        <v>467</v>
      </c>
      <c r="J199">
        <v>592</v>
      </c>
      <c r="K199">
        <v>36</v>
      </c>
      <c r="M199" t="s">
        <v>687</v>
      </c>
      <c r="N199">
        <v>44417532</v>
      </c>
    </row>
    <row r="200" spans="1:14" x14ac:dyDescent="0.3">
      <c r="A200">
        <v>139</v>
      </c>
      <c r="B200" s="1" t="s">
        <v>175</v>
      </c>
      <c r="C200">
        <v>7945</v>
      </c>
      <c r="D200">
        <v>65</v>
      </c>
      <c r="E200">
        <v>148</v>
      </c>
      <c r="F200">
        <v>2</v>
      </c>
      <c r="G200" s="1" t="s">
        <v>527</v>
      </c>
      <c r="H200" s="1" t="s">
        <v>528</v>
      </c>
      <c r="I200">
        <v>15</v>
      </c>
      <c r="J200">
        <v>13476</v>
      </c>
      <c r="K200">
        <v>251</v>
      </c>
      <c r="L200">
        <v>34079</v>
      </c>
      <c r="M200">
        <v>57802</v>
      </c>
      <c r="N200">
        <v>589578</v>
      </c>
    </row>
    <row r="201" spans="1:14" x14ac:dyDescent="0.3">
      <c r="A201">
        <v>29</v>
      </c>
      <c r="B201" s="1" t="s">
        <v>24</v>
      </c>
      <c r="C201">
        <v>547166</v>
      </c>
      <c r="E201">
        <v>11005</v>
      </c>
      <c r="F201">
        <v>31</v>
      </c>
      <c r="G201" s="1" t="s">
        <v>265</v>
      </c>
      <c r="H201" s="1" t="s">
        <v>265</v>
      </c>
      <c r="I201">
        <v>303</v>
      </c>
      <c r="J201">
        <v>53990</v>
      </c>
      <c r="K201">
        <v>1086</v>
      </c>
      <c r="L201">
        <v>4916367</v>
      </c>
      <c r="M201">
        <v>485106</v>
      </c>
      <c r="N201">
        <v>10134622</v>
      </c>
    </row>
    <row r="202" spans="1:14" x14ac:dyDescent="0.3">
      <c r="A202">
        <v>33</v>
      </c>
      <c r="B202" s="1" t="s">
        <v>13</v>
      </c>
      <c r="C202">
        <v>509279</v>
      </c>
      <c r="D202">
        <v>2156</v>
      </c>
      <c r="E202">
        <v>9034</v>
      </c>
      <c r="F202">
        <v>63</v>
      </c>
      <c r="G202" s="1" t="s">
        <v>312</v>
      </c>
      <c r="H202" s="1" t="s">
        <v>313</v>
      </c>
      <c r="I202">
        <v>312</v>
      </c>
      <c r="J202">
        <v>58604</v>
      </c>
      <c r="K202">
        <v>1040</v>
      </c>
      <c r="L202">
        <v>4135714</v>
      </c>
      <c r="M202">
        <v>475909</v>
      </c>
      <c r="N202">
        <v>8690134</v>
      </c>
    </row>
    <row r="203" spans="1:14" x14ac:dyDescent="0.3">
      <c r="A203">
        <v>125</v>
      </c>
      <c r="B203" s="1" t="s">
        <v>169</v>
      </c>
      <c r="C203">
        <v>13479</v>
      </c>
      <c r="D203">
        <v>81</v>
      </c>
      <c r="E203">
        <v>873</v>
      </c>
      <c r="F203">
        <v>7</v>
      </c>
      <c r="G203" s="1" t="s">
        <v>498</v>
      </c>
      <c r="H203" s="1" t="s">
        <v>499</v>
      </c>
      <c r="J203">
        <v>760</v>
      </c>
      <c r="K203">
        <v>49</v>
      </c>
      <c r="M203" t="s">
        <v>687</v>
      </c>
      <c r="N203">
        <v>17736473</v>
      </c>
    </row>
    <row r="204" spans="1:14" x14ac:dyDescent="0.3">
      <c r="A204">
        <v>182</v>
      </c>
      <c r="B204" s="1" t="s">
        <v>85</v>
      </c>
      <c r="C204">
        <v>881</v>
      </c>
      <c r="D204">
        <v>8</v>
      </c>
      <c r="E204">
        <v>7</v>
      </c>
      <c r="G204" s="1" t="s">
        <v>617</v>
      </c>
      <c r="H204" s="1" t="s">
        <v>618</v>
      </c>
      <c r="J204">
        <v>37</v>
      </c>
      <c r="K204">
        <v>0.3</v>
      </c>
      <c r="L204">
        <v>142424</v>
      </c>
      <c r="M204">
        <v>5974</v>
      </c>
      <c r="N204">
        <v>23841044</v>
      </c>
    </row>
    <row r="205" spans="1:14" x14ac:dyDescent="0.3">
      <c r="A205">
        <v>127</v>
      </c>
      <c r="B205" s="1" t="s">
        <v>502</v>
      </c>
      <c r="C205">
        <v>13308</v>
      </c>
      <c r="E205">
        <v>90</v>
      </c>
      <c r="G205" s="1" t="s">
        <v>503</v>
      </c>
      <c r="H205" s="1" t="s">
        <v>504</v>
      </c>
      <c r="J205">
        <v>1378</v>
      </c>
      <c r="K205">
        <v>9</v>
      </c>
      <c r="M205" t="s">
        <v>687</v>
      </c>
      <c r="N205">
        <v>9656625</v>
      </c>
    </row>
    <row r="206" spans="1:14" x14ac:dyDescent="0.3">
      <c r="A206">
        <v>191</v>
      </c>
      <c r="B206" s="1" t="s">
        <v>153</v>
      </c>
      <c r="C206">
        <v>509</v>
      </c>
      <c r="E206">
        <v>21</v>
      </c>
      <c r="G206" s="1" t="s">
        <v>636</v>
      </c>
      <c r="H206" s="1" t="s">
        <v>637</v>
      </c>
      <c r="I206">
        <v>7</v>
      </c>
      <c r="J206">
        <v>8</v>
      </c>
      <c r="K206">
        <v>0.3</v>
      </c>
      <c r="M206" t="s">
        <v>687</v>
      </c>
      <c r="N206">
        <v>60675156</v>
      </c>
    </row>
    <row r="207" spans="1:14" x14ac:dyDescent="0.3">
      <c r="A207">
        <v>128</v>
      </c>
      <c r="B207" s="1" t="s">
        <v>40</v>
      </c>
      <c r="C207">
        <v>13104</v>
      </c>
      <c r="D207">
        <v>309</v>
      </c>
      <c r="E207">
        <v>71</v>
      </c>
      <c r="G207" s="1" t="s">
        <v>505</v>
      </c>
      <c r="H207" s="1" t="s">
        <v>506</v>
      </c>
      <c r="I207">
        <v>1</v>
      </c>
      <c r="J207">
        <v>187</v>
      </c>
      <c r="K207">
        <v>1</v>
      </c>
      <c r="L207">
        <v>1217873</v>
      </c>
      <c r="M207">
        <v>17423</v>
      </c>
      <c r="N207">
        <v>69898541</v>
      </c>
    </row>
    <row r="208" spans="1:14" x14ac:dyDescent="0.3">
      <c r="A208">
        <v>203</v>
      </c>
      <c r="B208" s="1" t="s">
        <v>209</v>
      </c>
      <c r="C208">
        <v>53</v>
      </c>
      <c r="G208" s="1" t="s">
        <v>657</v>
      </c>
      <c r="H208" s="1" t="s">
        <v>658</v>
      </c>
      <c r="J208">
        <v>40</v>
      </c>
      <c r="L208">
        <v>18111</v>
      </c>
      <c r="M208">
        <v>13593</v>
      </c>
      <c r="N208">
        <v>1332425</v>
      </c>
    </row>
    <row r="209" spans="1:14" x14ac:dyDescent="0.3">
      <c r="A209">
        <v>154</v>
      </c>
      <c r="B209" s="1" t="s">
        <v>141</v>
      </c>
      <c r="C209">
        <v>4545</v>
      </c>
      <c r="D209">
        <v>40</v>
      </c>
      <c r="E209">
        <v>74</v>
      </c>
      <c r="G209" s="1" t="s">
        <v>558</v>
      </c>
      <c r="H209" s="1" t="s">
        <v>559</v>
      </c>
      <c r="J209">
        <v>542</v>
      </c>
      <c r="K209">
        <v>9</v>
      </c>
      <c r="L209">
        <v>198192</v>
      </c>
      <c r="M209">
        <v>23633</v>
      </c>
      <c r="N209">
        <v>8386415</v>
      </c>
    </row>
    <row r="210" spans="1:14" x14ac:dyDescent="0.3">
      <c r="B210" s="1" t="s">
        <v>210</v>
      </c>
      <c r="C210">
        <v>22429893</v>
      </c>
      <c r="D210">
        <v>76053</v>
      </c>
      <c r="E210">
        <v>362426</v>
      </c>
      <c r="F210">
        <v>1033</v>
      </c>
      <c r="G210" s="1" t="s">
        <v>247</v>
      </c>
      <c r="H210" s="1" t="s">
        <v>248</v>
      </c>
      <c r="I210">
        <v>24108</v>
      </c>
    </row>
    <row r="211" spans="1:14" x14ac:dyDescent="0.3">
      <c r="B211" s="1" t="s">
        <v>210</v>
      </c>
      <c r="C211">
        <v>28997698</v>
      </c>
      <c r="D211">
        <v>229770</v>
      </c>
      <c r="E211">
        <v>611475</v>
      </c>
      <c r="F211">
        <v>6048</v>
      </c>
      <c r="G211" s="1" t="s">
        <v>239</v>
      </c>
      <c r="H211" s="1" t="s">
        <v>240</v>
      </c>
      <c r="I211">
        <v>35093</v>
      </c>
    </row>
    <row r="212" spans="1:14" x14ac:dyDescent="0.3">
      <c r="B212" s="1" t="s">
        <v>210</v>
      </c>
      <c r="C212">
        <v>15124112</v>
      </c>
      <c r="D212">
        <v>97745</v>
      </c>
      <c r="E212">
        <v>398532</v>
      </c>
      <c r="F212">
        <v>2058</v>
      </c>
      <c r="G212" s="1" t="s">
        <v>250</v>
      </c>
      <c r="H212" s="1" t="s">
        <v>251</v>
      </c>
      <c r="I212">
        <v>19453</v>
      </c>
    </row>
    <row r="213" spans="1:14" x14ac:dyDescent="0.3">
      <c r="B213" s="1" t="s">
        <v>210</v>
      </c>
      <c r="C213">
        <v>28712274</v>
      </c>
      <c r="D213">
        <v>225473</v>
      </c>
      <c r="E213">
        <v>657537</v>
      </c>
      <c r="F213">
        <v>5944</v>
      </c>
      <c r="G213" s="1" t="s">
        <v>242</v>
      </c>
      <c r="H213" s="1" t="s">
        <v>243</v>
      </c>
      <c r="I213">
        <v>29933</v>
      </c>
    </row>
    <row r="214" spans="1:14" x14ac:dyDescent="0.3">
      <c r="B214" s="1" t="s">
        <v>210</v>
      </c>
      <c r="C214">
        <v>3407171</v>
      </c>
      <c r="D214">
        <v>26284</v>
      </c>
      <c r="E214">
        <v>83859</v>
      </c>
      <c r="F214">
        <v>956</v>
      </c>
      <c r="G214" s="1" t="s">
        <v>261</v>
      </c>
      <c r="H214" s="1" t="s">
        <v>262</v>
      </c>
      <c r="I214">
        <v>2668</v>
      </c>
    </row>
    <row r="215" spans="1:14" x14ac:dyDescent="0.3">
      <c r="B215" s="1" t="s">
        <v>210</v>
      </c>
      <c r="C215">
        <v>49846</v>
      </c>
      <c r="D215">
        <v>46</v>
      </c>
      <c r="E215">
        <v>1073</v>
      </c>
      <c r="G215" s="1" t="s">
        <v>438</v>
      </c>
      <c r="H215" s="1" t="s">
        <v>439</v>
      </c>
      <c r="I215">
        <v>12</v>
      </c>
    </row>
    <row r="216" spans="1:14" x14ac:dyDescent="0.3">
      <c r="B216" s="1" t="s">
        <v>210</v>
      </c>
      <c r="C216">
        <v>721</v>
      </c>
      <c r="E216">
        <v>15</v>
      </c>
      <c r="G216" s="1" t="s">
        <v>626</v>
      </c>
      <c r="H216" s="1" t="s">
        <v>504</v>
      </c>
      <c r="I216">
        <v>0</v>
      </c>
    </row>
    <row r="217" spans="1:14" x14ac:dyDescent="0.3">
      <c r="B217" s="1" t="s">
        <v>210</v>
      </c>
      <c r="C217">
        <v>98721715</v>
      </c>
      <c r="D217">
        <v>655371</v>
      </c>
      <c r="E217">
        <v>2114917</v>
      </c>
      <c r="F217">
        <v>16039</v>
      </c>
      <c r="G217" s="1" t="s">
        <v>236</v>
      </c>
      <c r="H217" s="1" t="s">
        <v>237</v>
      </c>
      <c r="I217">
        <v>111267</v>
      </c>
      <c r="J217">
        <v>12665</v>
      </c>
      <c r="K217">
        <v>271.3</v>
      </c>
    </row>
    <row r="218" spans="1:14" x14ac:dyDescent="0.3">
      <c r="A218">
        <v>143</v>
      </c>
      <c r="B218" s="1" t="s">
        <v>122</v>
      </c>
      <c r="C218">
        <v>7456</v>
      </c>
      <c r="D218">
        <v>6</v>
      </c>
      <c r="E218">
        <v>133</v>
      </c>
      <c r="G218" s="1" t="s">
        <v>536</v>
      </c>
      <c r="H218" s="1" t="s">
        <v>537</v>
      </c>
      <c r="I218">
        <v>2</v>
      </c>
      <c r="J218">
        <v>5318</v>
      </c>
      <c r="K218">
        <v>95</v>
      </c>
      <c r="L218">
        <v>80170</v>
      </c>
      <c r="M218">
        <v>57181</v>
      </c>
      <c r="N218">
        <v>1402037</v>
      </c>
    </row>
    <row r="219" spans="1:14" x14ac:dyDescent="0.3">
      <c r="A219">
        <v>54</v>
      </c>
      <c r="B219" s="1" t="s">
        <v>75</v>
      </c>
      <c r="C219">
        <v>193273</v>
      </c>
      <c r="D219">
        <v>2389</v>
      </c>
      <c r="E219">
        <v>6092</v>
      </c>
      <c r="F219">
        <v>103</v>
      </c>
      <c r="G219" s="1" t="s">
        <v>354</v>
      </c>
      <c r="H219" s="1" t="s">
        <v>355</v>
      </c>
      <c r="I219">
        <v>409</v>
      </c>
      <c r="J219">
        <v>16258</v>
      </c>
      <c r="K219">
        <v>512</v>
      </c>
      <c r="L219">
        <v>802376</v>
      </c>
      <c r="M219">
        <v>67495</v>
      </c>
      <c r="N219">
        <v>11887867</v>
      </c>
    </row>
    <row r="220" spans="1:14" x14ac:dyDescent="0.3">
      <c r="A220">
        <v>9</v>
      </c>
      <c r="B220" s="1" t="s">
        <v>14</v>
      </c>
      <c r="C220">
        <v>2418472</v>
      </c>
      <c r="D220">
        <v>5967</v>
      </c>
      <c r="E220">
        <v>24789</v>
      </c>
      <c r="F220">
        <v>149</v>
      </c>
      <c r="G220" s="1" t="s">
        <v>268</v>
      </c>
      <c r="H220" s="1" t="s">
        <v>269</v>
      </c>
      <c r="I220">
        <v>2003</v>
      </c>
      <c r="J220">
        <v>28504</v>
      </c>
      <c r="K220">
        <v>292</v>
      </c>
      <c r="L220">
        <v>28195901</v>
      </c>
      <c r="M220">
        <v>332314</v>
      </c>
      <c r="N220">
        <v>84847147</v>
      </c>
    </row>
    <row r="221" spans="1:14" x14ac:dyDescent="0.3">
      <c r="A221">
        <v>177</v>
      </c>
      <c r="B221" s="1" t="s">
        <v>191</v>
      </c>
      <c r="C221">
        <v>1192</v>
      </c>
      <c r="D221">
        <v>28</v>
      </c>
      <c r="E221">
        <v>7</v>
      </c>
      <c r="G221" s="1" t="s">
        <v>607</v>
      </c>
      <c r="H221" s="1" t="s">
        <v>608</v>
      </c>
      <c r="I221">
        <v>6</v>
      </c>
      <c r="J221">
        <v>30556</v>
      </c>
      <c r="K221">
        <v>179</v>
      </c>
      <c r="L221">
        <v>12955</v>
      </c>
      <c r="M221">
        <v>332094</v>
      </c>
      <c r="N221">
        <v>39010</v>
      </c>
    </row>
    <row r="222" spans="1:14" x14ac:dyDescent="0.3">
      <c r="A222">
        <v>43</v>
      </c>
      <c r="B222" s="1" t="s">
        <v>59</v>
      </c>
      <c r="C222">
        <v>270810</v>
      </c>
      <c r="D222">
        <v>3552</v>
      </c>
      <c r="E222">
        <v>776</v>
      </c>
      <c r="F222">
        <v>10</v>
      </c>
      <c r="G222" s="1" t="s">
        <v>332</v>
      </c>
      <c r="H222" s="1" t="s">
        <v>333</v>
      </c>
      <c r="J222">
        <v>27197</v>
      </c>
      <c r="K222">
        <v>78</v>
      </c>
      <c r="L222">
        <v>24203766</v>
      </c>
      <c r="M222">
        <v>2430769</v>
      </c>
      <c r="N222">
        <v>9957245</v>
      </c>
    </row>
    <row r="223" spans="1:14" x14ac:dyDescent="0.3">
      <c r="A223">
        <v>100</v>
      </c>
      <c r="B223" s="1" t="s">
        <v>137</v>
      </c>
      <c r="C223">
        <v>38935</v>
      </c>
      <c r="D223">
        <v>129</v>
      </c>
      <c r="E223">
        <v>317</v>
      </c>
      <c r="F223">
        <v>1</v>
      </c>
      <c r="G223" s="1" t="s">
        <v>448</v>
      </c>
      <c r="H223" s="1" t="s">
        <v>449</v>
      </c>
      <c r="J223">
        <v>837</v>
      </c>
      <c r="K223">
        <v>7</v>
      </c>
      <c r="L223">
        <v>810849</v>
      </c>
      <c r="M223">
        <v>17423</v>
      </c>
      <c r="N223">
        <v>46538089</v>
      </c>
    </row>
    <row r="224" spans="1:14" x14ac:dyDescent="0.3">
      <c r="A224">
        <v>5</v>
      </c>
      <c r="B224" s="1" t="s">
        <v>12</v>
      </c>
      <c r="C224">
        <v>3583907</v>
      </c>
      <c r="D224">
        <v>40261</v>
      </c>
      <c r="E224">
        <v>95981</v>
      </c>
      <c r="F224">
        <v>1401</v>
      </c>
      <c r="G224" s="1" t="s">
        <v>258</v>
      </c>
      <c r="H224" s="1" t="s">
        <v>259</v>
      </c>
      <c r="I224">
        <v>3960</v>
      </c>
      <c r="J224">
        <v>52638</v>
      </c>
      <c r="K224">
        <v>1410</v>
      </c>
      <c r="L224">
        <v>67231066</v>
      </c>
      <c r="M224">
        <v>987438</v>
      </c>
      <c r="N224">
        <v>68086356</v>
      </c>
    </row>
    <row r="225" spans="1:14" x14ac:dyDescent="0.3">
      <c r="A225">
        <v>17</v>
      </c>
      <c r="B225" s="1" t="s">
        <v>60</v>
      </c>
      <c r="C225">
        <v>1182969</v>
      </c>
      <c r="D225">
        <v>5348</v>
      </c>
      <c r="E225">
        <v>21662</v>
      </c>
      <c r="F225">
        <v>163</v>
      </c>
      <c r="G225" s="1" t="s">
        <v>284</v>
      </c>
      <c r="H225" s="1" t="s">
        <v>285</v>
      </c>
      <c r="I225">
        <v>177</v>
      </c>
      <c r="J225">
        <v>27142</v>
      </c>
      <c r="K225">
        <v>497</v>
      </c>
      <c r="L225">
        <v>6057828</v>
      </c>
      <c r="M225">
        <v>138988</v>
      </c>
      <c r="N225">
        <v>43585176</v>
      </c>
    </row>
    <row r="226" spans="1:14" x14ac:dyDescent="0.3">
      <c r="A226">
        <v>101</v>
      </c>
      <c r="B226" s="1" t="s">
        <v>84</v>
      </c>
      <c r="C226">
        <v>36170</v>
      </c>
      <c r="D226">
        <v>1178</v>
      </c>
      <c r="E226">
        <v>364</v>
      </c>
      <c r="F226">
        <v>17</v>
      </c>
      <c r="G226" s="1" t="s">
        <v>450</v>
      </c>
      <c r="H226" s="1" t="s">
        <v>451</v>
      </c>
      <c r="I226">
        <v>94</v>
      </c>
      <c r="J226">
        <v>10392</v>
      </c>
      <c r="K226">
        <v>105</v>
      </c>
      <c r="L226">
        <v>788660</v>
      </c>
      <c r="M226">
        <v>226594</v>
      </c>
      <c r="N226">
        <v>3480501</v>
      </c>
    </row>
    <row r="227" spans="1:14" x14ac:dyDescent="0.3">
      <c r="A227">
        <v>1</v>
      </c>
      <c r="B227" s="1" t="s">
        <v>5</v>
      </c>
      <c r="C227">
        <v>25392311</v>
      </c>
      <c r="D227">
        <v>194334</v>
      </c>
      <c r="E227">
        <v>424200</v>
      </c>
      <c r="F227">
        <v>3909</v>
      </c>
      <c r="G227" s="1" t="s">
        <v>244</v>
      </c>
      <c r="H227" s="1" t="s">
        <v>245</v>
      </c>
      <c r="I227">
        <v>27322</v>
      </c>
      <c r="J227">
        <v>76462</v>
      </c>
      <c r="K227">
        <v>1277</v>
      </c>
      <c r="L227">
        <v>295539578</v>
      </c>
      <c r="M227">
        <v>889931</v>
      </c>
      <c r="N227">
        <v>332092704</v>
      </c>
    </row>
    <row r="228" spans="1:14" x14ac:dyDescent="0.3">
      <c r="A228">
        <v>85</v>
      </c>
      <c r="B228" s="1" t="s">
        <v>102</v>
      </c>
      <c r="C228">
        <v>78272</v>
      </c>
      <c r="D228">
        <v>53</v>
      </c>
      <c r="E228">
        <v>620</v>
      </c>
      <c r="G228" s="1" t="s">
        <v>415</v>
      </c>
      <c r="H228" s="1" t="s">
        <v>416</v>
      </c>
      <c r="I228">
        <v>156</v>
      </c>
      <c r="J228">
        <v>2320</v>
      </c>
      <c r="K228">
        <v>18</v>
      </c>
      <c r="L228">
        <v>1377915</v>
      </c>
      <c r="M228">
        <v>40839</v>
      </c>
      <c r="N228">
        <v>33740093</v>
      </c>
    </row>
    <row r="229" spans="1:14" x14ac:dyDescent="0.3">
      <c r="A229">
        <v>221</v>
      </c>
      <c r="B229" s="1" t="s">
        <v>680</v>
      </c>
      <c r="C229">
        <v>1</v>
      </c>
      <c r="G229" s="1" t="s">
        <v>660</v>
      </c>
      <c r="H229" s="1" t="s">
        <v>504</v>
      </c>
      <c r="J229">
        <v>3</v>
      </c>
      <c r="L229">
        <v>470</v>
      </c>
      <c r="M229">
        <v>1511</v>
      </c>
      <c r="N229">
        <v>311129</v>
      </c>
    </row>
    <row r="230" spans="1:14" x14ac:dyDescent="0.3">
      <c r="A230">
        <v>210</v>
      </c>
      <c r="B230" s="1" t="s">
        <v>188</v>
      </c>
      <c r="C230">
        <v>27</v>
      </c>
      <c r="G230" s="1" t="s">
        <v>669</v>
      </c>
      <c r="H230" s="1" t="s">
        <v>670</v>
      </c>
      <c r="J230">
        <v>33666</v>
      </c>
      <c r="N230">
        <v>802</v>
      </c>
    </row>
    <row r="231" spans="1:14" x14ac:dyDescent="0.3">
      <c r="A231">
        <v>75</v>
      </c>
      <c r="B231" s="1" t="s">
        <v>110</v>
      </c>
      <c r="C231">
        <v>122795</v>
      </c>
      <c r="D231">
        <v>535</v>
      </c>
      <c r="E231">
        <v>1136</v>
      </c>
      <c r="F231">
        <v>7</v>
      </c>
      <c r="G231" s="1" t="s">
        <v>364</v>
      </c>
      <c r="H231" s="1" t="s">
        <v>396</v>
      </c>
      <c r="I231">
        <v>105</v>
      </c>
      <c r="J231">
        <v>4325</v>
      </c>
      <c r="K231">
        <v>40</v>
      </c>
      <c r="L231">
        <v>2532669</v>
      </c>
      <c r="M231">
        <v>89208</v>
      </c>
      <c r="N231">
        <v>28390458</v>
      </c>
    </row>
    <row r="232" spans="1:14" x14ac:dyDescent="0.3">
      <c r="A232">
        <v>174</v>
      </c>
      <c r="B232" s="1" t="s">
        <v>95</v>
      </c>
      <c r="C232">
        <v>1548</v>
      </c>
      <c r="D232">
        <v>2</v>
      </c>
      <c r="E232">
        <v>35</v>
      </c>
      <c r="G232" s="1" t="s">
        <v>601</v>
      </c>
      <c r="H232" s="1" t="s">
        <v>602</v>
      </c>
      <c r="J232">
        <v>16</v>
      </c>
      <c r="K232">
        <v>0.4</v>
      </c>
      <c r="L232">
        <v>1431631</v>
      </c>
      <c r="M232">
        <v>14634</v>
      </c>
      <c r="N232">
        <v>97829462</v>
      </c>
    </row>
    <row r="233" spans="1:14" x14ac:dyDescent="0.3">
      <c r="A233">
        <v>218</v>
      </c>
      <c r="B233" s="1" t="s">
        <v>677</v>
      </c>
      <c r="C233">
        <v>4</v>
      </c>
      <c r="G233" s="1" t="s">
        <v>658</v>
      </c>
      <c r="H233" s="1" t="s">
        <v>504</v>
      </c>
      <c r="J233">
        <v>359</v>
      </c>
      <c r="L233">
        <v>1149</v>
      </c>
      <c r="M233">
        <v>103262</v>
      </c>
      <c r="N233">
        <v>11127</v>
      </c>
    </row>
    <row r="234" spans="1:14" x14ac:dyDescent="0.3">
      <c r="A234">
        <v>215</v>
      </c>
      <c r="B234" s="1" t="s">
        <v>675</v>
      </c>
      <c r="C234">
        <v>10</v>
      </c>
      <c r="E234">
        <v>1</v>
      </c>
      <c r="G234" s="1" t="s">
        <v>655</v>
      </c>
      <c r="H234" s="1" t="s">
        <v>660</v>
      </c>
      <c r="J234">
        <v>17</v>
      </c>
      <c r="K234">
        <v>2</v>
      </c>
      <c r="N234">
        <v>605484</v>
      </c>
    </row>
    <row r="235" spans="1:14" x14ac:dyDescent="0.3">
      <c r="B235" s="1" t="s">
        <v>4</v>
      </c>
      <c r="C235">
        <v>98721715</v>
      </c>
      <c r="D235">
        <v>655371</v>
      </c>
      <c r="E235">
        <v>2114917</v>
      </c>
      <c r="F235">
        <v>16039</v>
      </c>
      <c r="G235" s="1" t="s">
        <v>236</v>
      </c>
      <c r="H235" s="1" t="s">
        <v>237</v>
      </c>
      <c r="I235">
        <v>111267</v>
      </c>
      <c r="J235">
        <v>12665</v>
      </c>
      <c r="K235">
        <v>271.3</v>
      </c>
    </row>
    <row r="236" spans="1:14" x14ac:dyDescent="0.3">
      <c r="A236">
        <v>169</v>
      </c>
      <c r="B236" s="1" t="s">
        <v>590</v>
      </c>
      <c r="C236">
        <v>2118</v>
      </c>
      <c r="D236">
        <v>3</v>
      </c>
      <c r="E236">
        <v>614</v>
      </c>
      <c r="G236" s="1" t="s">
        <v>591</v>
      </c>
      <c r="H236" s="1" t="s">
        <v>592</v>
      </c>
      <c r="I236">
        <v>23</v>
      </c>
      <c r="J236">
        <v>70</v>
      </c>
      <c r="K236">
        <v>20</v>
      </c>
      <c r="L236">
        <v>17404</v>
      </c>
      <c r="M236">
        <v>576</v>
      </c>
      <c r="N236">
        <v>30190918</v>
      </c>
    </row>
    <row r="237" spans="1:14" x14ac:dyDescent="0.3">
      <c r="A237">
        <v>97</v>
      </c>
      <c r="B237" s="1" t="s">
        <v>142</v>
      </c>
      <c r="C237">
        <v>43333</v>
      </c>
      <c r="D237">
        <v>1120</v>
      </c>
      <c r="E237">
        <v>610</v>
      </c>
      <c r="F237">
        <v>13</v>
      </c>
      <c r="G237" s="1" t="s">
        <v>442</v>
      </c>
      <c r="H237" s="1" t="s">
        <v>443</v>
      </c>
      <c r="I237">
        <v>388</v>
      </c>
      <c r="J237">
        <v>2321</v>
      </c>
      <c r="K237">
        <v>33</v>
      </c>
      <c r="L237">
        <v>816005</v>
      </c>
      <c r="M237">
        <v>43710</v>
      </c>
      <c r="N237">
        <v>18668783</v>
      </c>
    </row>
    <row r="238" spans="1:14" x14ac:dyDescent="0.3">
      <c r="A238">
        <v>104</v>
      </c>
      <c r="B238" s="1" t="s">
        <v>181</v>
      </c>
      <c r="C238">
        <v>30523</v>
      </c>
      <c r="D238">
        <v>476</v>
      </c>
      <c r="E238">
        <v>962</v>
      </c>
      <c r="F238">
        <v>45</v>
      </c>
      <c r="G238" s="1" t="s">
        <v>456</v>
      </c>
      <c r="H238" s="1" t="s">
        <v>457</v>
      </c>
      <c r="I238">
        <v>99</v>
      </c>
      <c r="J238">
        <v>2037</v>
      </c>
      <c r="K238">
        <v>64</v>
      </c>
      <c r="L238">
        <v>266957</v>
      </c>
      <c r="M238">
        <v>17816</v>
      </c>
      <c r="N238">
        <v>14983750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DF4-22B7-449C-8022-7EF83F1ED02D}">
  <dimension ref="A1:G76"/>
  <sheetViews>
    <sheetView topLeftCell="A76" workbookViewId="0">
      <selection activeCell="J95" sqref="J95"/>
    </sheetView>
  </sheetViews>
  <sheetFormatPr defaultRowHeight="14.4" x14ac:dyDescent="0.3"/>
  <sheetData>
    <row r="1" spans="1:7" x14ac:dyDescent="0.3">
      <c r="B1" t="s">
        <v>221</v>
      </c>
      <c r="C1" t="s">
        <v>219</v>
      </c>
      <c r="D1" t="s">
        <v>683</v>
      </c>
      <c r="E1" t="s">
        <v>217</v>
      </c>
      <c r="F1" t="s">
        <v>681</v>
      </c>
      <c r="G1" t="s">
        <v>682</v>
      </c>
    </row>
    <row r="2" spans="1:7" x14ac:dyDescent="0.3">
      <c r="A2" t="s">
        <v>91</v>
      </c>
      <c r="B2">
        <v>80</v>
      </c>
      <c r="C2" s="21">
        <v>104.6122628</v>
      </c>
      <c r="D2">
        <v>5303.1978227323398</v>
      </c>
      <c r="E2">
        <v>0.79100000000000004</v>
      </c>
      <c r="F2">
        <v>24567</v>
      </c>
      <c r="G2">
        <v>453</v>
      </c>
    </row>
    <row r="3" spans="1:7" x14ac:dyDescent="0.3">
      <c r="A3" t="s">
        <v>51</v>
      </c>
      <c r="B3">
        <v>52</v>
      </c>
      <c r="C3" s="21">
        <v>16.16</v>
      </c>
      <c r="D3">
        <v>10041.4633030641</v>
      </c>
      <c r="E3">
        <v>0.83</v>
      </c>
      <c r="F3">
        <v>40808</v>
      </c>
      <c r="G3">
        <v>1025</v>
      </c>
    </row>
    <row r="4" spans="1:7" x14ac:dyDescent="0.3">
      <c r="A4" t="s">
        <v>69</v>
      </c>
      <c r="B4">
        <v>41</v>
      </c>
      <c r="C4" s="21">
        <v>99.44</v>
      </c>
      <c r="D4">
        <v>4622.7332164960399</v>
      </c>
      <c r="E4">
        <v>0.76</v>
      </c>
      <c r="F4">
        <v>55863</v>
      </c>
      <c r="G4">
        <v>1021</v>
      </c>
    </row>
    <row r="5" spans="1:7" x14ac:dyDescent="0.3">
      <c r="A5" t="s">
        <v>23</v>
      </c>
      <c r="B5">
        <v>52</v>
      </c>
      <c r="C5" s="21">
        <v>3</v>
      </c>
      <c r="D5">
        <v>54763.2023879958</v>
      </c>
      <c r="E5">
        <v>0.93799999999999994</v>
      </c>
      <c r="F5">
        <v>1120</v>
      </c>
      <c r="G5">
        <v>35</v>
      </c>
    </row>
    <row r="6" spans="1:7" x14ac:dyDescent="0.3">
      <c r="A6" t="s">
        <v>17</v>
      </c>
      <c r="B6">
        <v>98</v>
      </c>
      <c r="C6" s="21">
        <v>106.14</v>
      </c>
      <c r="D6">
        <v>49700.761832545897</v>
      </c>
      <c r="E6">
        <v>0.91400000000000003</v>
      </c>
      <c r="F6">
        <v>44480</v>
      </c>
      <c r="G6">
        <v>811</v>
      </c>
    </row>
    <row r="7" spans="1:7" x14ac:dyDescent="0.3">
      <c r="A7" t="s">
        <v>82</v>
      </c>
      <c r="B7">
        <v>152</v>
      </c>
      <c r="C7" s="21">
        <v>116.25</v>
      </c>
      <c r="D7">
        <v>4781.9462149339297</v>
      </c>
      <c r="E7">
        <v>0.754</v>
      </c>
      <c r="F7">
        <v>22426</v>
      </c>
      <c r="G7">
        <v>301</v>
      </c>
    </row>
    <row r="8" spans="1:7" x14ac:dyDescent="0.3">
      <c r="A8" t="s">
        <v>133</v>
      </c>
      <c r="B8">
        <v>51</v>
      </c>
      <c r="C8" s="21">
        <v>1181</v>
      </c>
      <c r="D8">
        <v>1846.4163765605599</v>
      </c>
      <c r="E8">
        <v>0.61399999999999999</v>
      </c>
      <c r="F8">
        <v>3206</v>
      </c>
      <c r="G8">
        <v>48</v>
      </c>
    </row>
    <row r="9" spans="1:7" x14ac:dyDescent="0.3">
      <c r="A9" t="s">
        <v>135</v>
      </c>
      <c r="B9">
        <v>36</v>
      </c>
      <c r="C9" s="21">
        <v>667.5</v>
      </c>
      <c r="D9">
        <v>18148.958510582699</v>
      </c>
      <c r="E9">
        <v>0.81299999999999994</v>
      </c>
      <c r="F9">
        <v>4020</v>
      </c>
      <c r="G9">
        <v>31</v>
      </c>
    </row>
    <row r="10" spans="1:7" x14ac:dyDescent="0.3">
      <c r="A10" t="s">
        <v>15</v>
      </c>
      <c r="B10">
        <v>89</v>
      </c>
      <c r="C10" s="21">
        <v>375.73</v>
      </c>
      <c r="D10">
        <v>46198.310320541103</v>
      </c>
      <c r="E10">
        <v>0.91900000000000004</v>
      </c>
      <c r="F10">
        <v>59118</v>
      </c>
      <c r="G10">
        <v>1775</v>
      </c>
    </row>
    <row r="11" spans="1:7" x14ac:dyDescent="0.3">
      <c r="A11" t="s">
        <v>199</v>
      </c>
      <c r="B11">
        <v>163</v>
      </c>
      <c r="C11" s="21">
        <v>21.75</v>
      </c>
      <c r="D11">
        <v>3360.6171938126899</v>
      </c>
      <c r="E11">
        <v>0.61699999999999999</v>
      </c>
      <c r="F11">
        <v>1096</v>
      </c>
      <c r="G11">
        <v>1</v>
      </c>
    </row>
    <row r="12" spans="1:7" x14ac:dyDescent="0.3">
      <c r="A12" t="s">
        <v>117</v>
      </c>
      <c r="B12">
        <v>131</v>
      </c>
      <c r="C12" s="21">
        <v>10.29</v>
      </c>
      <c r="D12">
        <v>3552.0687602686899</v>
      </c>
      <c r="E12">
        <v>0.70299999999999996</v>
      </c>
      <c r="F12">
        <v>16697</v>
      </c>
      <c r="G12">
        <v>835</v>
      </c>
    </row>
    <row r="13" spans="1:7" x14ac:dyDescent="0.3">
      <c r="A13" t="s">
        <v>197</v>
      </c>
      <c r="B13">
        <v>28</v>
      </c>
      <c r="C13" s="21">
        <v>3.96</v>
      </c>
      <c r="D13">
        <v>7961.3653038484799</v>
      </c>
      <c r="E13">
        <v>0.72799999999999998</v>
      </c>
      <c r="F13">
        <v>8265</v>
      </c>
      <c r="G13">
        <v>44</v>
      </c>
    </row>
    <row r="14" spans="1:7" x14ac:dyDescent="0.3">
      <c r="A14" t="s">
        <v>77</v>
      </c>
      <c r="B14">
        <v>159</v>
      </c>
      <c r="C14" s="21">
        <v>62.62</v>
      </c>
      <c r="D14">
        <v>9703.4878142733305</v>
      </c>
      <c r="E14">
        <v>0.81599999999999995</v>
      </c>
      <c r="F14">
        <v>30992</v>
      </c>
      <c r="G14">
        <v>1272</v>
      </c>
    </row>
    <row r="15" spans="1:7" x14ac:dyDescent="0.3">
      <c r="A15" t="s">
        <v>52</v>
      </c>
      <c r="B15">
        <v>97</v>
      </c>
      <c r="C15" s="21">
        <v>41</v>
      </c>
      <c r="D15">
        <v>6432.3875833954498</v>
      </c>
      <c r="E15">
        <v>0.76100000000000001</v>
      </c>
      <c r="F15">
        <v>38827</v>
      </c>
      <c r="G15">
        <v>988</v>
      </c>
    </row>
    <row r="16" spans="1:7" x14ac:dyDescent="0.3">
      <c r="A16" t="s">
        <v>149</v>
      </c>
      <c r="B16">
        <v>20</v>
      </c>
      <c r="C16" s="21">
        <v>15.79</v>
      </c>
      <c r="D16">
        <v>2304.1265077365401</v>
      </c>
      <c r="E16">
        <v>0.60799999999999998</v>
      </c>
      <c r="F16">
        <v>1393</v>
      </c>
      <c r="G16">
        <v>21</v>
      </c>
    </row>
    <row r="17" spans="1:7" x14ac:dyDescent="0.3">
      <c r="A17" t="s">
        <v>81</v>
      </c>
      <c r="B17">
        <v>304</v>
      </c>
      <c r="C17" s="21">
        <v>98.98</v>
      </c>
      <c r="D17">
        <v>12238.3750542872</v>
      </c>
      <c r="E17">
        <v>0.79400000000000004</v>
      </c>
      <c r="F17">
        <v>36973</v>
      </c>
      <c r="G17">
        <v>492</v>
      </c>
    </row>
    <row r="18" spans="1:7" x14ac:dyDescent="0.3">
      <c r="A18" t="s">
        <v>55</v>
      </c>
      <c r="B18">
        <v>49</v>
      </c>
      <c r="C18" s="21">
        <v>72.3</v>
      </c>
      <c r="D18">
        <v>14627.294713512199</v>
      </c>
      <c r="E18">
        <v>0.83699999999999997</v>
      </c>
      <c r="F18">
        <v>55725</v>
      </c>
      <c r="G18">
        <v>1166</v>
      </c>
    </row>
    <row r="19" spans="1:7" x14ac:dyDescent="0.3">
      <c r="A19" t="s">
        <v>86</v>
      </c>
      <c r="B19">
        <v>41</v>
      </c>
      <c r="C19" s="21">
        <v>148.56</v>
      </c>
      <c r="D19">
        <v>28284.907631400602</v>
      </c>
      <c r="E19">
        <v>0.873</v>
      </c>
      <c r="F19">
        <v>24547</v>
      </c>
      <c r="G19">
        <v>148</v>
      </c>
    </row>
    <row r="20" spans="1:7" x14ac:dyDescent="0.3">
      <c r="A20" t="s">
        <v>26</v>
      </c>
      <c r="B20">
        <v>39</v>
      </c>
      <c r="C20" s="21">
        <v>135.43</v>
      </c>
      <c r="D20">
        <v>23451.7357205427</v>
      </c>
      <c r="E20">
        <v>0.89100000000000001</v>
      </c>
      <c r="F20">
        <v>86280</v>
      </c>
      <c r="G20">
        <v>1419</v>
      </c>
    </row>
    <row r="21" spans="1:7" x14ac:dyDescent="0.3">
      <c r="A21" t="s">
        <v>28</v>
      </c>
      <c r="B21">
        <v>56</v>
      </c>
      <c r="C21" s="21">
        <v>134.91</v>
      </c>
      <c r="D21">
        <v>60656.938516814</v>
      </c>
      <c r="E21">
        <v>0.93</v>
      </c>
      <c r="F21">
        <v>33261</v>
      </c>
      <c r="G21">
        <v>334</v>
      </c>
    </row>
    <row r="22" spans="1:7" x14ac:dyDescent="0.3">
      <c r="A22" t="s">
        <v>32</v>
      </c>
      <c r="B22">
        <v>15</v>
      </c>
      <c r="C22" s="21">
        <v>64</v>
      </c>
      <c r="D22">
        <v>6183.8238248217303</v>
      </c>
      <c r="E22">
        <v>0.75800000000000001</v>
      </c>
      <c r="F22">
        <v>13329</v>
      </c>
      <c r="G22">
        <v>818</v>
      </c>
    </row>
    <row r="23" spans="1:7" x14ac:dyDescent="0.3">
      <c r="A23" t="s">
        <v>143</v>
      </c>
      <c r="B23">
        <v>21</v>
      </c>
      <c r="C23" s="21">
        <v>318.67</v>
      </c>
      <c r="D23">
        <v>4187.2500311068898</v>
      </c>
      <c r="E23">
        <v>0.66700000000000004</v>
      </c>
      <c r="F23">
        <v>8098</v>
      </c>
      <c r="G23">
        <v>237</v>
      </c>
    </row>
    <row r="24" spans="1:7" x14ac:dyDescent="0.3">
      <c r="A24" t="s">
        <v>162</v>
      </c>
      <c r="B24">
        <v>21</v>
      </c>
      <c r="C24" s="21">
        <v>28.88</v>
      </c>
      <c r="D24">
        <v>566.71167938987105</v>
      </c>
      <c r="E24">
        <v>0.434</v>
      </c>
      <c r="F24">
        <v>543</v>
      </c>
      <c r="G24">
        <v>2</v>
      </c>
    </row>
    <row r="25" spans="1:7" x14ac:dyDescent="0.3">
      <c r="A25" t="s">
        <v>10</v>
      </c>
      <c r="B25">
        <v>100</v>
      </c>
      <c r="C25" s="21">
        <v>123.38</v>
      </c>
      <c r="D25">
        <v>40318.752735601804</v>
      </c>
      <c r="E25">
        <v>0.89100000000000001</v>
      </c>
      <c r="F25">
        <v>46076</v>
      </c>
      <c r="G25">
        <v>1112</v>
      </c>
    </row>
    <row r="26" spans="1:7" x14ac:dyDescent="0.3">
      <c r="A26" t="s">
        <v>116</v>
      </c>
      <c r="B26">
        <v>21</v>
      </c>
      <c r="C26" s="21">
        <v>53.51</v>
      </c>
      <c r="D26">
        <v>4439.3239783445297</v>
      </c>
      <c r="E26">
        <v>0.78600000000000003</v>
      </c>
      <c r="F26">
        <v>63233</v>
      </c>
      <c r="G26">
        <v>758</v>
      </c>
    </row>
    <row r="27" spans="1:7" x14ac:dyDescent="0.3">
      <c r="A27" t="s">
        <v>9</v>
      </c>
      <c r="B27">
        <v>118</v>
      </c>
      <c r="C27" s="21">
        <v>232.8</v>
      </c>
      <c r="D27">
        <v>46231.563365768103</v>
      </c>
      <c r="E27">
        <v>0.93899999999999995</v>
      </c>
      <c r="F27">
        <v>25320</v>
      </c>
      <c r="G27">
        <v>620</v>
      </c>
    </row>
    <row r="28" spans="1:7" x14ac:dyDescent="0.3">
      <c r="A28" t="s">
        <v>44</v>
      </c>
      <c r="B28">
        <v>114</v>
      </c>
      <c r="C28" s="21">
        <v>81.27</v>
      </c>
      <c r="D28">
        <v>19604.4891246964</v>
      </c>
      <c r="E28">
        <v>0.872</v>
      </c>
      <c r="F28">
        <v>14531</v>
      </c>
      <c r="G28">
        <v>539</v>
      </c>
    </row>
    <row r="29" spans="1:7" x14ac:dyDescent="0.3">
      <c r="A29" t="s">
        <v>105</v>
      </c>
      <c r="B29">
        <v>58</v>
      </c>
      <c r="C29" s="21">
        <v>81.41</v>
      </c>
      <c r="D29">
        <v>2574.9081022042101</v>
      </c>
      <c r="E29">
        <v>0.623</v>
      </c>
      <c r="F29">
        <v>13815</v>
      </c>
      <c r="G29">
        <v>342</v>
      </c>
    </row>
    <row r="30" spans="1:7" x14ac:dyDescent="0.3">
      <c r="A30" t="s">
        <v>71</v>
      </c>
      <c r="B30">
        <v>13</v>
      </c>
      <c r="C30" s="21">
        <v>104.96</v>
      </c>
      <c r="D30">
        <v>16879.138985190399</v>
      </c>
      <c r="E30">
        <v>0.84499999999999997</v>
      </c>
      <c r="F30">
        <v>37005</v>
      </c>
      <c r="G30">
        <v>1224</v>
      </c>
    </row>
    <row r="31" spans="1:7" x14ac:dyDescent="0.3">
      <c r="A31" t="s">
        <v>39</v>
      </c>
      <c r="B31">
        <v>74</v>
      </c>
      <c r="C31" s="21">
        <v>41148</v>
      </c>
      <c r="D31">
        <v>2116.1773859896798</v>
      </c>
      <c r="E31">
        <v>0.64700000000000002</v>
      </c>
      <c r="F31">
        <v>7668</v>
      </c>
      <c r="G31">
        <v>110</v>
      </c>
    </row>
    <row r="32" spans="1:7" x14ac:dyDescent="0.3">
      <c r="A32" t="s">
        <v>11</v>
      </c>
      <c r="B32">
        <v>37</v>
      </c>
      <c r="C32" s="21">
        <v>51</v>
      </c>
      <c r="D32">
        <v>7282.0059456427498</v>
      </c>
      <c r="E32">
        <v>0.79700000000000004</v>
      </c>
      <c r="F32">
        <v>16087</v>
      </c>
      <c r="G32">
        <v>676</v>
      </c>
    </row>
    <row r="33" spans="1:7" x14ac:dyDescent="0.3">
      <c r="A33" t="s">
        <v>64</v>
      </c>
      <c r="B33">
        <v>20</v>
      </c>
      <c r="C33" s="21">
        <v>89.68</v>
      </c>
      <c r="D33">
        <v>5729.6773580271501</v>
      </c>
      <c r="E33">
        <v>0.68899999999999995</v>
      </c>
      <c r="F33">
        <v>15030</v>
      </c>
      <c r="G33">
        <v>319</v>
      </c>
    </row>
    <row r="34" spans="1:7" x14ac:dyDescent="0.3">
      <c r="A34" t="s">
        <v>27</v>
      </c>
      <c r="B34">
        <v>146</v>
      </c>
      <c r="C34" s="21">
        <v>70.03</v>
      </c>
      <c r="D34">
        <v>81636.578554892898</v>
      </c>
      <c r="E34">
        <v>0.94199999999999995</v>
      </c>
      <c r="F34">
        <v>37088</v>
      </c>
      <c r="G34">
        <v>578</v>
      </c>
    </row>
    <row r="35" spans="1:7" x14ac:dyDescent="0.3">
      <c r="A35" t="s">
        <v>22</v>
      </c>
      <c r="B35">
        <v>44</v>
      </c>
      <c r="C35" s="21">
        <v>422</v>
      </c>
      <c r="D35">
        <v>46376.466510398699</v>
      </c>
      <c r="E35">
        <v>0.90600000000000003</v>
      </c>
      <c r="F35">
        <v>64042</v>
      </c>
      <c r="G35">
        <v>464</v>
      </c>
    </row>
    <row r="36" spans="1:7" x14ac:dyDescent="0.3">
      <c r="A36" t="s">
        <v>6</v>
      </c>
      <c r="B36">
        <v>83</v>
      </c>
      <c r="C36" s="21">
        <v>199.97</v>
      </c>
      <c r="D36">
        <v>33089.573307680199</v>
      </c>
      <c r="E36">
        <v>0.88300000000000001</v>
      </c>
      <c r="F36">
        <v>40420</v>
      </c>
      <c r="G36">
        <v>1402</v>
      </c>
    </row>
    <row r="37" spans="1:7" x14ac:dyDescent="0.3">
      <c r="A37" t="s">
        <v>90</v>
      </c>
      <c r="B37">
        <v>48</v>
      </c>
      <c r="C37" s="21">
        <v>122</v>
      </c>
      <c r="D37">
        <v>4405.4805957702201</v>
      </c>
      <c r="E37">
        <v>0.72299999999999998</v>
      </c>
      <c r="F37">
        <v>31083</v>
      </c>
      <c r="G37">
        <v>410</v>
      </c>
    </row>
    <row r="38" spans="1:7" x14ac:dyDescent="0.3">
      <c r="A38" t="s">
        <v>87</v>
      </c>
      <c r="B38">
        <v>21</v>
      </c>
      <c r="C38" s="21">
        <v>248.07</v>
      </c>
      <c r="D38">
        <v>31999.271891386001</v>
      </c>
      <c r="E38">
        <v>0.80800000000000005</v>
      </c>
      <c r="F38">
        <v>37244</v>
      </c>
      <c r="G38">
        <v>221</v>
      </c>
    </row>
    <row r="39" spans="1:7" x14ac:dyDescent="0.3">
      <c r="A39" t="s">
        <v>72</v>
      </c>
      <c r="B39">
        <v>27</v>
      </c>
      <c r="C39" s="21">
        <v>672.06</v>
      </c>
      <c r="D39">
        <v>7784.3168569297504</v>
      </c>
      <c r="E39">
        <v>0.73</v>
      </c>
      <c r="F39">
        <v>40020</v>
      </c>
      <c r="G39">
        <v>324</v>
      </c>
    </row>
    <row r="40" spans="1:7" x14ac:dyDescent="0.3">
      <c r="A40" t="s">
        <v>172</v>
      </c>
      <c r="B40">
        <v>305</v>
      </c>
      <c r="C40" s="21">
        <v>3.66</v>
      </c>
      <c r="D40">
        <v>4810.0823851312898</v>
      </c>
      <c r="E40">
        <v>0.70799999999999996</v>
      </c>
      <c r="F40">
        <v>16255</v>
      </c>
      <c r="G40">
        <v>251</v>
      </c>
    </row>
    <row r="41" spans="1:7" x14ac:dyDescent="0.3">
      <c r="A41" t="s">
        <v>68</v>
      </c>
      <c r="B41">
        <v>115</v>
      </c>
      <c r="C41" s="21">
        <v>42.78</v>
      </c>
      <c r="D41">
        <v>19795.215752154301</v>
      </c>
      <c r="E41">
        <v>0.86899999999999999</v>
      </c>
      <c r="F41">
        <v>64742</v>
      </c>
      <c r="G41">
        <v>959</v>
      </c>
    </row>
    <row r="42" spans="1:7" x14ac:dyDescent="0.3">
      <c r="A42" t="s">
        <v>30</v>
      </c>
      <c r="B42">
        <v>83</v>
      </c>
      <c r="C42" s="21">
        <v>99</v>
      </c>
      <c r="D42">
        <v>11414.2936538307</v>
      </c>
      <c r="E42">
        <v>0.80400000000000005</v>
      </c>
      <c r="F42">
        <v>5405</v>
      </c>
      <c r="G42">
        <v>20</v>
      </c>
    </row>
    <row r="43" spans="1:7" x14ac:dyDescent="0.3">
      <c r="A43" t="s">
        <v>50</v>
      </c>
      <c r="B43">
        <v>70</v>
      </c>
      <c r="C43" s="21">
        <v>64.349999999999994</v>
      </c>
      <c r="D43">
        <v>9848.6043530112802</v>
      </c>
      <c r="E43">
        <v>0.76700000000000002</v>
      </c>
      <c r="F43">
        <v>13195</v>
      </c>
      <c r="G43">
        <v>1127</v>
      </c>
    </row>
    <row r="44" spans="1:7" x14ac:dyDescent="0.3">
      <c r="A44" t="s">
        <v>163</v>
      </c>
      <c r="B44">
        <v>21</v>
      </c>
      <c r="C44" s="21">
        <v>2.0699999999999998</v>
      </c>
      <c r="D44">
        <v>4295.2350287909803</v>
      </c>
      <c r="E44">
        <v>0.73499999999999999</v>
      </c>
      <c r="F44">
        <v>481</v>
      </c>
      <c r="G44">
        <v>0.6</v>
      </c>
    </row>
    <row r="45" spans="1:7" x14ac:dyDescent="0.3">
      <c r="A45" t="s">
        <v>67</v>
      </c>
      <c r="B45">
        <v>83</v>
      </c>
      <c r="C45" s="21">
        <v>81</v>
      </c>
      <c r="D45">
        <v>3282.0075972423201</v>
      </c>
      <c r="E45">
        <v>0.67600000000000005</v>
      </c>
      <c r="F45">
        <v>12511</v>
      </c>
      <c r="G45">
        <v>218</v>
      </c>
    </row>
    <row r="46" spans="1:7" x14ac:dyDescent="0.3">
      <c r="A46" t="s">
        <v>164</v>
      </c>
      <c r="B46">
        <v>38</v>
      </c>
      <c r="C46" s="21">
        <v>2.93</v>
      </c>
      <c r="D46">
        <v>4957.3585773500599</v>
      </c>
      <c r="E46">
        <v>0.64500000000000002</v>
      </c>
      <c r="F46">
        <v>12409</v>
      </c>
      <c r="G46">
        <v>121</v>
      </c>
    </row>
    <row r="47" spans="1:7" x14ac:dyDescent="0.3">
      <c r="A47" t="s">
        <v>193</v>
      </c>
      <c r="B47">
        <v>120</v>
      </c>
      <c r="C47" s="21">
        <v>200.72</v>
      </c>
      <c r="D47">
        <v>1073.62180058699</v>
      </c>
      <c r="E47">
        <v>0.57899999999999996</v>
      </c>
      <c r="F47">
        <v>9139</v>
      </c>
      <c r="G47">
        <v>67</v>
      </c>
    </row>
    <row r="48" spans="1:7" x14ac:dyDescent="0.3">
      <c r="A48" t="s">
        <v>16</v>
      </c>
      <c r="B48">
        <v>56</v>
      </c>
      <c r="C48" s="21">
        <v>423</v>
      </c>
      <c r="D48">
        <v>53052.814311237998</v>
      </c>
      <c r="E48">
        <v>0.93300000000000005</v>
      </c>
      <c r="F48">
        <v>54711</v>
      </c>
      <c r="G48">
        <v>782</v>
      </c>
    </row>
    <row r="49" spans="1:7" x14ac:dyDescent="0.3">
      <c r="A49" t="s">
        <v>66</v>
      </c>
      <c r="B49">
        <v>49</v>
      </c>
      <c r="C49" s="21">
        <v>19</v>
      </c>
      <c r="D49">
        <v>43229.343479215197</v>
      </c>
      <c r="E49">
        <v>0.92100000000000004</v>
      </c>
      <c r="F49">
        <v>455</v>
      </c>
      <c r="G49">
        <v>5</v>
      </c>
    </row>
    <row r="50" spans="1:7" x14ac:dyDescent="0.3">
      <c r="A50" t="s">
        <v>38</v>
      </c>
      <c r="B50">
        <v>46</v>
      </c>
      <c r="C50" s="21">
        <v>277</v>
      </c>
      <c r="D50">
        <v>1186.6920804635599</v>
      </c>
      <c r="E50">
        <v>0.56000000000000005</v>
      </c>
      <c r="F50">
        <v>2369</v>
      </c>
      <c r="G50">
        <v>50</v>
      </c>
    </row>
    <row r="51" spans="1:7" x14ac:dyDescent="0.3">
      <c r="A51" t="s">
        <v>47</v>
      </c>
      <c r="B51">
        <v>67</v>
      </c>
      <c r="C51" s="21">
        <v>56.07</v>
      </c>
      <c r="D51">
        <v>15727.970386716899</v>
      </c>
      <c r="E51">
        <v>0.79500000000000004</v>
      </c>
      <c r="F51">
        <v>70714</v>
      </c>
      <c r="G51">
        <v>1144</v>
      </c>
    </row>
    <row r="52" spans="1:7" x14ac:dyDescent="0.3">
      <c r="A52" t="s">
        <v>208</v>
      </c>
      <c r="B52">
        <v>14</v>
      </c>
      <c r="C52" s="21">
        <v>19.3</v>
      </c>
      <c r="D52">
        <v>2845.1906361258998</v>
      </c>
      <c r="E52">
        <v>0.54300000000000004</v>
      </c>
      <c r="F52">
        <v>92</v>
      </c>
      <c r="G52">
        <v>1</v>
      </c>
    </row>
    <row r="53" spans="1:7" x14ac:dyDescent="0.3">
      <c r="A53" t="s">
        <v>128</v>
      </c>
      <c r="B53">
        <v>44</v>
      </c>
      <c r="C53" s="21">
        <v>17.100000000000001</v>
      </c>
      <c r="D53">
        <v>5406.4834160630098</v>
      </c>
      <c r="E53">
        <v>0.72399999999999998</v>
      </c>
      <c r="F53">
        <v>17597</v>
      </c>
      <c r="G53">
        <v>360</v>
      </c>
    </row>
    <row r="54" spans="1:7" x14ac:dyDescent="0.3">
      <c r="A54" t="s">
        <v>46</v>
      </c>
      <c r="B54">
        <v>106</v>
      </c>
      <c r="C54" s="21">
        <v>25.02</v>
      </c>
      <c r="D54">
        <v>6977.7678203101204</v>
      </c>
      <c r="E54">
        <v>0.75900000000000001</v>
      </c>
      <c r="F54">
        <v>32746</v>
      </c>
      <c r="G54">
        <v>1187</v>
      </c>
    </row>
    <row r="55" spans="1:7" x14ac:dyDescent="0.3">
      <c r="A55" t="s">
        <v>33</v>
      </c>
      <c r="B55">
        <v>49</v>
      </c>
      <c r="C55" s="21">
        <v>122.76</v>
      </c>
      <c r="D55">
        <v>15727.0306059784</v>
      </c>
      <c r="E55">
        <v>0.872</v>
      </c>
      <c r="F55">
        <v>38721</v>
      </c>
      <c r="G55">
        <v>923</v>
      </c>
    </row>
    <row r="56" spans="1:7" x14ac:dyDescent="0.3">
      <c r="A56" t="s">
        <v>20</v>
      </c>
      <c r="B56">
        <v>45</v>
      </c>
      <c r="C56" s="21">
        <v>111.59</v>
      </c>
      <c r="D56">
        <v>23350.353854372799</v>
      </c>
      <c r="E56">
        <v>0.85</v>
      </c>
      <c r="F56">
        <v>59837</v>
      </c>
      <c r="G56">
        <v>974</v>
      </c>
    </row>
    <row r="57" spans="1:7" x14ac:dyDescent="0.3">
      <c r="A57" t="s">
        <v>34</v>
      </c>
      <c r="B57">
        <v>48</v>
      </c>
      <c r="C57" s="21">
        <v>81.400000000000006</v>
      </c>
      <c r="D57">
        <v>12914.107396409399</v>
      </c>
      <c r="E57">
        <v>0.81599999999999995</v>
      </c>
      <c r="F57">
        <v>36863</v>
      </c>
      <c r="G57">
        <v>920</v>
      </c>
    </row>
    <row r="58" spans="1:7" x14ac:dyDescent="0.3">
      <c r="A58" t="s">
        <v>31</v>
      </c>
      <c r="B58">
        <v>33</v>
      </c>
      <c r="C58" s="21">
        <v>8.58</v>
      </c>
      <c r="D58">
        <v>11605.5663888626</v>
      </c>
      <c r="E58">
        <v>0.82399999999999995</v>
      </c>
      <c r="F58">
        <v>25193</v>
      </c>
      <c r="G58">
        <v>469</v>
      </c>
    </row>
    <row r="59" spans="1:7" x14ac:dyDescent="0.3">
      <c r="A59" t="s">
        <v>123</v>
      </c>
      <c r="B59">
        <v>29</v>
      </c>
      <c r="C59" s="21">
        <v>469.83</v>
      </c>
      <c r="D59">
        <v>820.09121074290795</v>
      </c>
      <c r="E59">
        <v>0.53600000000000003</v>
      </c>
      <c r="F59">
        <v>948</v>
      </c>
      <c r="G59">
        <v>13</v>
      </c>
    </row>
    <row r="60" spans="1:7" x14ac:dyDescent="0.3">
      <c r="A60" t="s">
        <v>93</v>
      </c>
      <c r="B60">
        <v>52</v>
      </c>
      <c r="C60" s="21">
        <v>567.89</v>
      </c>
      <c r="D60">
        <v>47313.3524531488</v>
      </c>
      <c r="E60">
        <v>0</v>
      </c>
      <c r="F60">
        <v>84219</v>
      </c>
      <c r="G60">
        <v>1913</v>
      </c>
    </row>
    <row r="61" spans="1:7" x14ac:dyDescent="0.3">
      <c r="A61" t="s">
        <v>53</v>
      </c>
      <c r="B61">
        <v>50</v>
      </c>
      <c r="C61" s="21">
        <v>89.08</v>
      </c>
      <c r="D61">
        <v>7359.3485333911303</v>
      </c>
      <c r="E61">
        <v>0.79900000000000004</v>
      </c>
      <c r="F61">
        <v>43683</v>
      </c>
      <c r="G61">
        <v>442</v>
      </c>
    </row>
    <row r="62" spans="1:7" x14ac:dyDescent="0.3">
      <c r="A62" t="s">
        <v>54</v>
      </c>
      <c r="B62">
        <v>55</v>
      </c>
      <c r="C62" s="21">
        <v>7894.26</v>
      </c>
      <c r="D62">
        <v>64102.737610840602</v>
      </c>
      <c r="E62">
        <v>0.93500000000000005</v>
      </c>
      <c r="F62">
        <v>10083</v>
      </c>
      <c r="G62">
        <v>5</v>
      </c>
    </row>
    <row r="63" spans="1:7" x14ac:dyDescent="0.3">
      <c r="A63" t="s">
        <v>45</v>
      </c>
      <c r="B63">
        <v>35</v>
      </c>
      <c r="C63" s="21">
        <v>48.14</v>
      </c>
      <c r="D63">
        <v>6001.3895762868597</v>
      </c>
      <c r="E63">
        <v>0.70499999999999996</v>
      </c>
      <c r="F63">
        <v>23316</v>
      </c>
      <c r="G63">
        <v>671</v>
      </c>
    </row>
    <row r="64" spans="1:7" x14ac:dyDescent="0.3">
      <c r="A64" t="s">
        <v>7</v>
      </c>
      <c r="B64">
        <v>56</v>
      </c>
      <c r="C64" s="21">
        <v>92.76</v>
      </c>
      <c r="D64">
        <v>29815.717808982899</v>
      </c>
      <c r="E64">
        <v>0.89300000000000002</v>
      </c>
      <c r="F64">
        <v>55671</v>
      </c>
      <c r="G64">
        <v>1186</v>
      </c>
    </row>
    <row r="65" spans="1:7" x14ac:dyDescent="0.3">
      <c r="A65" t="s">
        <v>109</v>
      </c>
      <c r="B65">
        <v>95</v>
      </c>
      <c r="C65" s="21">
        <v>332.31</v>
      </c>
      <c r="D65">
        <v>3939.6841975958</v>
      </c>
      <c r="E65">
        <v>0.78</v>
      </c>
      <c r="F65">
        <v>2649</v>
      </c>
      <c r="G65">
        <v>13</v>
      </c>
    </row>
    <row r="66" spans="1:7" x14ac:dyDescent="0.3">
      <c r="A66" t="s">
        <v>13</v>
      </c>
      <c r="B66">
        <v>41</v>
      </c>
      <c r="C66" s="21">
        <v>207.98</v>
      </c>
      <c r="D66">
        <v>85134.954826318703</v>
      </c>
      <c r="E66">
        <v>0.94599999999999995</v>
      </c>
      <c r="F66">
        <v>58604</v>
      </c>
      <c r="G66">
        <v>1040</v>
      </c>
    </row>
    <row r="67" spans="1:7" x14ac:dyDescent="0.3">
      <c r="A67" t="s">
        <v>40</v>
      </c>
      <c r="B67">
        <v>67</v>
      </c>
      <c r="C67" s="21">
        <v>130</v>
      </c>
      <c r="D67">
        <v>7784.7390802285599</v>
      </c>
      <c r="E67">
        <v>0.76500000000000001</v>
      </c>
      <c r="F67">
        <v>187</v>
      </c>
      <c r="G67">
        <v>1</v>
      </c>
    </row>
    <row r="68" spans="1:7" x14ac:dyDescent="0.3">
      <c r="A68" t="s">
        <v>122</v>
      </c>
      <c r="B68">
        <v>14</v>
      </c>
      <c r="C68" s="21">
        <v>264.58999999999997</v>
      </c>
      <c r="D68">
        <v>16637.2598128426</v>
      </c>
      <c r="E68">
        <v>0.79900000000000004</v>
      </c>
      <c r="F68">
        <v>5318</v>
      </c>
      <c r="G68">
        <v>95</v>
      </c>
    </row>
    <row r="69" spans="1:7" x14ac:dyDescent="0.3">
      <c r="A69" t="s">
        <v>75</v>
      </c>
      <c r="B69">
        <v>28</v>
      </c>
      <c r="C69" s="21">
        <v>71.650000000000006</v>
      </c>
      <c r="D69">
        <v>3317.5152755870499</v>
      </c>
      <c r="E69">
        <v>0.73899999999999999</v>
      </c>
      <c r="F69">
        <v>16258</v>
      </c>
      <c r="G69">
        <v>512</v>
      </c>
    </row>
    <row r="70" spans="1:7" x14ac:dyDescent="0.3">
      <c r="A70" t="s">
        <v>14</v>
      </c>
      <c r="B70">
        <v>4</v>
      </c>
      <c r="C70" s="21">
        <v>106.12</v>
      </c>
      <c r="D70">
        <v>9126.5624587478796</v>
      </c>
      <c r="E70">
        <v>0.80600000000000005</v>
      </c>
      <c r="F70">
        <v>28504</v>
      </c>
      <c r="G70">
        <v>292</v>
      </c>
    </row>
    <row r="71" spans="1:7" x14ac:dyDescent="0.3">
      <c r="A71" t="s">
        <v>59</v>
      </c>
      <c r="B71">
        <v>22</v>
      </c>
      <c r="C71" s="21">
        <v>116.87</v>
      </c>
      <c r="D71">
        <v>43103.323058315902</v>
      </c>
      <c r="E71">
        <v>0.86599999999999999</v>
      </c>
      <c r="F71">
        <v>27197</v>
      </c>
      <c r="G71">
        <v>78</v>
      </c>
    </row>
    <row r="72" spans="1:7" x14ac:dyDescent="0.3">
      <c r="A72" t="s">
        <v>12</v>
      </c>
      <c r="B72">
        <v>172</v>
      </c>
      <c r="C72" s="21">
        <v>279.95</v>
      </c>
      <c r="D72">
        <v>41854.503067717</v>
      </c>
      <c r="E72">
        <v>0.92</v>
      </c>
      <c r="F72">
        <v>52638</v>
      </c>
      <c r="G72">
        <v>1410</v>
      </c>
    </row>
    <row r="73" spans="1:7" x14ac:dyDescent="0.3">
      <c r="A73" t="s">
        <v>60</v>
      </c>
      <c r="B73">
        <v>38</v>
      </c>
      <c r="C73" s="21">
        <v>69.489999999999995</v>
      </c>
      <c r="D73">
        <v>3495.5311625907598</v>
      </c>
      <c r="E73">
        <v>0.75</v>
      </c>
      <c r="F73">
        <v>27142</v>
      </c>
      <c r="G73">
        <v>497</v>
      </c>
    </row>
    <row r="74" spans="1:7" x14ac:dyDescent="0.3">
      <c r="A74" t="s">
        <v>110</v>
      </c>
      <c r="B74">
        <v>57</v>
      </c>
      <c r="C74" s="21">
        <v>35.159999999999997</v>
      </c>
      <c r="D74">
        <v>4732.8200934200004</v>
      </c>
      <c r="E74">
        <v>0.72599999999999998</v>
      </c>
      <c r="F74">
        <v>4325</v>
      </c>
      <c r="G74">
        <v>40</v>
      </c>
    </row>
    <row r="75" spans="1:7" x14ac:dyDescent="0.3">
      <c r="A75" t="s">
        <v>95</v>
      </c>
      <c r="B75">
        <v>21</v>
      </c>
      <c r="C75" s="21">
        <v>290.48</v>
      </c>
      <c r="D75">
        <v>2715.2758742436499</v>
      </c>
      <c r="E75">
        <v>0.69299999999999995</v>
      </c>
      <c r="F75">
        <v>16</v>
      </c>
      <c r="G75">
        <v>0.4</v>
      </c>
    </row>
    <row r="76" spans="1:7" x14ac:dyDescent="0.3">
      <c r="A76" t="s">
        <v>181</v>
      </c>
      <c r="B76">
        <v>33</v>
      </c>
      <c r="C76" s="21">
        <v>38.799999999999997</v>
      </c>
      <c r="D76">
        <v>1463.9859129117599</v>
      </c>
      <c r="E76">
        <v>0.56299999999999994</v>
      </c>
      <c r="F76">
        <v>2037</v>
      </c>
      <c r="G76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6 4 a 7 d 9 - e 4 5 7 - 4 e e 8 - a a 1 8 - e c 0 e 2 a b b 8 b d 5 "   x m l n s = " h t t p : / / s c h e m a s . m i c r o s o f t . c o m / D a t a M a s h u p " > A A A A A M s E A A B Q S w M E F A A C A A g A m 3 Y 3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t 2 N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j d S A 8 Z + l M c B A A D q C A A A E w A c A E Z v c m 1 1 b G F z L 1 N l Y 3 R p b 2 4 x L m 0 g o h g A K K A U A A A A A A A A A A A A A A A A A A A A A A A A A A A A 7 V b B b q M w E L 1 H y j 9 Y z g U k B K J b 9 b B V D x W 9 9 L D b K k H q o e r B o Z O C Z G x k D 6 E V y r / s t / T L a g M l C S G q 9 l D t H s I F / B 4 z f j P j J 9 C Q Y C Y F W b T 3 8 H I 6 m U 5 0 y h Q 8 k x m N 2 Z I D C S m 5 I h x w O i H m W s h S J W C Q B 1 j 6 9 + w F H P s Q S Y E g U D s 0 R S z 0 z y C o q s q v p O L P M g c E p f 1 M r G S Q S C U F W 2 e q 1 A F 1 X a / N e c O Q h S Z l m 7 s O N 4 8 W e e r Y G Z 1 D L t d G 0 R 2 m o E g k e Z k L b V U 1 A v 0 F c C O / g 5 0 m m V f T S J Y C 1 Z v X R l G P 0 F g i 4 y R i G r R d / o Z q u 2 i 5 G 2 C Y 9 u R 2 Z d j 3 P 8 2 7 A Q l / k U I W F m 3 5 H t m 4 v e A o Z e L F C I 7 f C t j q j B U T e i V V 3 k q 1 p H a O V e f V I y W g C S E I r 7 j x S D 2 o 5 1 b g x b l v k z b k b n U D a l D r S O A x b r Q P g 3 c G X e l E i z J f g t r s 9 G g O g u W m 7 I N x t s T n O A f N t G 0 Z n 0 Y P 0 E b G 4 f g 7 h I 6 r 3 E G o k T m d Z O K Y 0 l G T E O f M P R n l Z J S T U b 4 0 y o 9 / b 5 S / O H e d T W o 6 O x z h / 3 j u T O Q c E m M U 0 / U D R d f m M 7 + G f t 9 9 c g E q k 6 X 2 S K Q y z B L G v + F c b 0 X G o H G s A g s H Z O b w l X t s h 3 t Z l J z Z H 5 Z 9 b v 8 0 7 s 3 4 8 g N Q S w E C L Q A U A A I A C A C b d j d S S k b e a a I A A A D 1 A A A A E g A A A A A A A A A A A A A A A A A A A A A A Q 2 9 u Z m l n L 1 B h Y 2 t h Z 2 U u e G 1 s U E s B A i 0 A F A A C A A g A m 3 Y 3 U g / K 6 a u k A A A A 6 Q A A A B M A A A A A A A A A A A A A A A A A 7 g A A A F t D b 2 5 0 Z W 5 0 X 1 R 5 c G V z X S 5 4 b W x Q S w E C L Q A U A A I A C A C b d j d S A 8 Z + l M c B A A D q C A A A E w A A A A A A A A A A A A A A A A D f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Q A A A A A A A P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0 N h c 2 V z L y A x T S Z x d W 9 0 O y w m c X V v d D t E Z W F 0 a H M v I D F N J n F 1 b 3 Q 7 X S I g L z 4 8 R W 5 0 c n k g V H l w Z T 0 i R m l s b E N v b H V t b l R 5 c G V z I i B W Y W x 1 Z T 0 i c 0 J n T U R B d 0 1 E Q l E 9 P S I g L z 4 8 R W 5 0 c n k g V H l w Z T 0 i R m l s b E x h c 3 R V c G R h d G V k I i B W Y W x 1 Z T 0 i Z D I w M j A t M D Q t M D N U M D I 6 N T Q 6 N T g u M z c 5 M j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I 3 M z B h N 2 Z l L W V j O W E t N D A 0 M i 0 5 M D A x L T M 5 Y W F l Z j Y z O T Q y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G a W x s Q 2 9 1 b n Q i I F Z h b H V l P S J s M j A 4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0 N h c 2 V z L y A x T S Z x d W 9 0 O y w m c X V v d D t E Z W F 0 a H M v I D F N J n F 1 b 3 Q 7 X S I g L z 4 8 R W 5 0 c n k g V H l w Z T 0 i R m l s b E N v b H V t b l R 5 c G V z I i B W Y W x 1 Z T 0 i c 0 J n T U R B d 0 1 E Q l E 9 P S I g L z 4 8 R W 5 0 c n k g V H l w Z T 0 i R m l s b E x h c 3 R V c G R h d G V k I i B W Y W x 1 Z T 0 i Z D I w M j A t M D Q t M D N U M D I 6 N T Q 6 N T g u M z c 5 M j U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D a G F u Z 2 V k I F R 5 c G U u e 0 N v d W 5 0 c n k s I E 9 0 a G V y L D B 9 J n F 1 b 3 Q 7 L C Z x d W 9 0 O 1 N l Y 3 R p b 2 4 x L 1 R h Y m x l I D E v Q 2 h h b m d l Z C B U e X B l L n t U b 3 R h b C B D Y X N l c y w x f S Z x d W 9 0 O y w m c X V v d D t T Z W N 0 a W 9 u M S 9 U Y W J s Z S A x L 0 N o Y W 5 n Z W Q g V H l w Z S 5 7 T m V 3 I E N h c 2 V z L D J 9 J n F 1 b 3 Q 7 L C Z x d W 9 0 O 1 N l Y 3 R p b 2 4 x L 1 R h Y m x l I D E v Q 2 h h b m d l Z C B U e X B l L n t U b 3 R h b C B E Z W F 0 a H M s M 3 0 m c X V v d D s s J n F 1 b 3 Q 7 U 2 V j d G l v b j E v V G F i b G U g M S 9 D a G F u Z 2 V k I F R 5 c G U u e 0 5 l d y B E Z W F 0 a H M s N H 0 m c X V v d D s s J n F 1 b 3 Q 7 U 2 V j d G l v b j E v V G F i b G U g M S 9 D a G F u Z 2 V k I F R 5 c G U u e 1 R v d M K g Q 2 F z Z X M v I D F N I H B v c C w 1 f S Z x d W 9 0 O y w m c X V v d D t T Z W N 0 a W 9 u M S 9 U Y W J s Z S A x L 0 N o Y W 5 n Z W Q g V H l w Z S 5 7 R G V h d G h z L y A x T S B w b 3 A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1 Q x O T o 1 M j o 1 N C 4 z M T k 5 M z g 1 W i I g L z 4 8 R W 5 0 c n k g V H l w Z T 0 i R m l s b E N v b H V t b l R 5 c G V z I i B W Y W x 1 Z T 0 i c 0 F 3 W U R B d 0 1 E Q m d Z R E F 3 V U R B d 0 0 9 I i A v P j x F b n R y e S B U e X B l P S J G a W x s Q 2 9 s d W 1 u T m F t Z X M i I F Z h b H V l P S J z W y Z x d W 9 0 O y M m c X V v d D s s J n F 1 b 3 Q 7 Q 2 9 1 b n R y e S w g T 3 R o Z X I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1 R v d G F s I F J l Y 2 9 2 Z X J l Z C Z x d W 9 0 O y w m c X V v d D t B Y 3 R p d m U g Q 2 F z Z X M m c X V v d D s s J n F 1 b 3 Q 7 U 2 V y a W 9 1 c y w g Q 3 J p d G l j Y W w m c X V v d D s s J n F 1 b 3 Q 7 V G 9 0 w q B D Y X N l c y 8 g M U 0 g c G 9 w J n F 1 b 3 Q 7 L C Z x d W 9 0 O 0 R l Y X R o c y 8 g M U 0 g c G 9 w J n F 1 b 3 Q 7 L C Z x d W 9 0 O 1 R v d G F s I F R l c 3 R z J n F 1 b 3 Q 7 L C Z x d W 9 0 O 1 R l c 3 R z L y B c b j F N I H B v c C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Q 2 9 1 b n R y e S w g T 3 R o Z X I s M X 0 m c X V v d D s s J n F 1 b 3 Q 7 U 2 V j d G l v b j E v V G F i b G U g M S A o M y k v Q X V 0 b 1 J l b W 9 2 Z W R D b 2 x 1 b W 5 z M S 5 7 V G 9 0 Y W w g Q 2 F z Z X M s M n 0 m c X V v d D s s J n F 1 b 3 Q 7 U 2 V j d G l v b j E v V G F i b G U g M S A o M y k v Q X V 0 b 1 J l b W 9 2 Z W R D b 2 x 1 b W 5 z M S 5 7 T m V 3 I E N h c 2 V z L D N 9 J n F 1 b 3 Q 7 L C Z x d W 9 0 O 1 N l Y 3 R p b 2 4 x L 1 R h Y m x l I D E g K D M p L 0 F 1 d G 9 S Z W 1 v d m V k Q 2 9 s d W 1 u c z E u e 1 R v d G F s I E R l Y X R o c y w 0 f S Z x d W 9 0 O y w m c X V v d D t T Z W N 0 a W 9 u M S 9 U Y W J s Z S A x I C g z K S 9 B d X R v U m V t b 3 Z l Z E N v b H V t b n M x L n t O Z X c g R G V h d G h z L D V 9 J n F 1 b 3 Q 7 L C Z x d W 9 0 O 1 N l Y 3 R p b 2 4 x L 1 R h Y m x l I D E g K D M p L 0 F 1 d G 9 S Z W 1 v d m V k Q 2 9 s d W 1 u c z E u e 1 R v d G F s I F J l Y 2 9 2 Z X J l Z C w 2 f S Z x d W 9 0 O y w m c X V v d D t T Z W N 0 a W 9 u M S 9 U Y W J s Z S A x I C g z K S 9 B d X R v U m V t b 3 Z l Z E N v b H V t b n M x L n t B Y 3 R p d m U g Q 2 F z Z X M s N 3 0 m c X V v d D s s J n F 1 b 3 Q 7 U 2 V j d G l v b j E v V G F i b G U g M S A o M y k v Q X V 0 b 1 J l b W 9 2 Z W R D b 2 x 1 b W 5 z M S 5 7 U 2 V y a W 9 1 c y w g Q 3 J p d G l j Y W w s O H 0 m c X V v d D s s J n F 1 b 3 Q 7 U 2 V j d G l v b j E v V G F i b G U g M S A o M y k v Q X V 0 b 1 J l b W 9 2 Z W R D b 2 x 1 b W 5 z M S 5 7 V G 9 0 w q B D Y X N l c y 8 g M U 0 g c G 9 w L D l 9 J n F 1 b 3 Q 7 L C Z x d W 9 0 O 1 N l Y 3 R p b 2 4 x L 1 R h Y m x l I D E g K D M p L 0 F 1 d G 9 S Z W 1 v d m V k Q 2 9 s d W 1 u c z E u e 0 R l Y X R o c y 8 g M U 0 g c G 9 w L D E w f S Z x d W 9 0 O y w m c X V v d D t T Z W N 0 a W 9 u M S 9 U Y W J s Z S A x I C g z K S 9 B d X R v U m V t b 3 Z l Z E N v b H V t b n M x L n t U b 3 R h b C B U Z X N 0 c y w x M X 0 m c X V v d D s s J n F 1 b 3 Q 7 U 2 V j d G l v b j E v V G F i b G U g M S A o M y k v Q X V 0 b 1 J l b W 9 2 Z W R D b 2 x 1 b W 5 z M S 5 7 V G V z d H M v I F x u M U 0 g c G 9 w L D E y f S Z x d W 9 0 O y w m c X V v d D t T Z W N 0 a W 9 u M S 9 U Y W J s Z S A x I C g z K S 9 B d X R v U m V t b 3 Z l Z E N v b H V t b n M x L n t Q b 3 B 1 b G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I y w w f S Z x d W 9 0 O y w m c X V v d D t T Z W N 0 a W 9 u M S 9 U Y W J s Z S A x I C g z K S 9 B d X R v U m V t b 3 Z l Z E N v b H V t b n M x L n t D b 3 V u d H J 5 L C B P d G h l c i w x f S Z x d W 9 0 O y w m c X V v d D t T Z W N 0 a W 9 u M S 9 U Y W J s Z S A x I C g z K S 9 B d X R v U m V t b 3 Z l Z E N v b H V t b n M x L n t U b 3 R h b C B D Y X N l c y w y f S Z x d W 9 0 O y w m c X V v d D t T Z W N 0 a W 9 u M S 9 U Y W J s Z S A x I C g z K S 9 B d X R v U m V t b 3 Z l Z E N v b H V t b n M x L n t O Z X c g Q 2 F z Z X M s M 3 0 m c X V v d D s s J n F 1 b 3 Q 7 U 2 V j d G l v b j E v V G F i b G U g M S A o M y k v Q X V 0 b 1 J l b W 9 2 Z W R D b 2 x 1 b W 5 z M S 5 7 V G 9 0 Y W w g R G V h d G h z L D R 9 J n F 1 b 3 Q 7 L C Z x d W 9 0 O 1 N l Y 3 R p b 2 4 x L 1 R h Y m x l I D E g K D M p L 0 F 1 d G 9 S Z W 1 v d m V k Q 2 9 s d W 1 u c z E u e 0 5 l d y B E Z W F 0 a H M s N X 0 m c X V v d D s s J n F 1 b 3 Q 7 U 2 V j d G l v b j E v V G F i b G U g M S A o M y k v Q X V 0 b 1 J l b W 9 2 Z W R D b 2 x 1 b W 5 z M S 5 7 V G 9 0 Y W w g U m V j b 3 Z l c m V k L D Z 9 J n F 1 b 3 Q 7 L C Z x d W 9 0 O 1 N l Y 3 R p b 2 4 x L 1 R h Y m x l I D E g K D M p L 0 F 1 d G 9 S Z W 1 v d m V k Q 2 9 s d W 1 u c z E u e 0 F j d G l 2 Z S B D Y X N l c y w 3 f S Z x d W 9 0 O y w m c X V v d D t T Z W N 0 a W 9 u M S 9 U Y W J s Z S A x I C g z K S 9 B d X R v U m V t b 3 Z l Z E N v b H V t b n M x L n t T Z X J p b 3 V z L C B D c m l 0 a W N h b C w 4 f S Z x d W 9 0 O y w m c X V v d D t T Z W N 0 a W 9 u M S 9 U Y W J s Z S A x I C g z K S 9 B d X R v U m V t b 3 Z l Z E N v b H V t b n M x L n t U b 3 T C o E N h c 2 V z L y A x T S B w b 3 A s O X 0 m c X V v d D s s J n F 1 b 3 Q 7 U 2 V j d G l v b j E v V G F i b G U g M S A o M y k v Q X V 0 b 1 J l b W 9 2 Z W R D b 2 x 1 b W 5 z M S 5 7 R G V h d G h z L y A x T S B w b 3 A s M T B 9 J n F 1 b 3 Q 7 L C Z x d W 9 0 O 1 N l Y 3 R p b 2 4 x L 1 R h Y m x l I D E g K D M p L 0 F 1 d G 9 S Z W 1 v d m V k Q 2 9 s d W 1 u c z E u e 1 R v d G F s I F R l c 3 R z L D E x f S Z x d W 9 0 O y w m c X V v d D t T Z W N 0 a W 9 u M S 9 U Y W J s Z S A x I C g z K S 9 B d X R v U m V t b 3 Z l Z E N v b H V t b n M x L n t U Z X N 0 c y 8 g X G 4 x T S B w b 3 A s M T J 9 J n F 1 b 3 Q 7 L C Z x d W 9 0 O 1 N l Y 3 R p b 2 4 x L 1 R h Y m x l I D E g K D M p L 0 F 1 d G 9 S Z W 1 v d m V k Q 2 9 s d W 1 u c z E u e 1 B v c H V s Y X R p b 2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C q M Y A G T d E m g w w t 7 v k w s A A A A A A A g A A A A A A E G Y A A A A B A A A g A A A A v s M 9 7 9 V K 8 z 7 d W 3 B x B H x x q l M n 5 J 6 C t / i h I S v K z a G G 3 e o A A A A A D o A A A A A C A A A g A A A A F 0 1 d 5 U k 4 3 S E Z 9 G U 8 a h w z Q g I Y U 3 Q a W N e C s I a J M e Q v s Y 5 Q A A A A F 6 u M 0 q k / p b G u Y 8 j I k 8 9 e A 3 b L J w R i 8 n 6 d 8 5 2 i d B t Y T A a X 7 Y O n o k Y s 5 F F D + U L z r u K K O y 8 D / U g o J J + + y a A q k R I x G x o e 9 k v S R / / p r j 8 e Q p T H f A h A A A A A Q S V P 0 T e D O T p G b v C e V G P A 6 4 n 9 / d + J + t c 0 r y 1 m h F I 7 p e k F 5 j D 7 / z w Y J j R S 6 9 t Z T X + V 6 s H E D h x 0 g C + g S p t o k q / 3 R Q = = < / D a t a M a s h u p > 
</file>

<file path=customXml/itemProps1.xml><?xml version="1.0" encoding="utf-8"?>
<ds:datastoreItem xmlns:ds="http://schemas.openxmlformats.org/officeDocument/2006/customXml" ds:itemID="{15740C59-23D3-47CE-8A1F-C9E28666A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Reorder</vt:lpstr>
      <vt:lpstr>Filtered Data</vt:lpstr>
      <vt:lpstr>Mask Mandates</vt:lpstr>
      <vt:lpstr>Graphs</vt:lpstr>
      <vt:lpstr>Sheet1</vt:lpstr>
      <vt:lpstr>Democracy Index</vt:lpstr>
      <vt:lpstr>Testing</vt:lpstr>
      <vt:lpstr>Worldometer 1-23</vt:lpstr>
      <vt:lpstr>Lockdowns</vt:lpstr>
      <vt:lpstr>1-21-2021</vt:lpstr>
      <vt:lpstr>LUR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</dc:creator>
  <cp:lastModifiedBy>Keshriya</cp:lastModifiedBy>
  <dcterms:created xsi:type="dcterms:W3CDTF">2018-05-01T18:36:50Z</dcterms:created>
  <dcterms:modified xsi:type="dcterms:W3CDTF">2021-02-26T12:40:45Z</dcterms:modified>
</cp:coreProperties>
</file>