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pitt-my.sharepoint.com/personal/neg53_pitt_edu/Documents/2023-2024/trains/CSV/"/>
    </mc:Choice>
  </mc:AlternateContent>
  <xr:revisionPtr revIDLastSave="1" documentId="11_AD4DB114E441178AC67DF4AFC6D5E4E6693EDF1C" xr6:coauthVersionLast="47" xr6:coauthVersionMax="47" xr10:uidLastSave="{B3EE8D73-8DFE-4948-935A-676DF8955BF5}"/>
  <bookViews>
    <workbookView xWindow="-110" yWindow="-110" windowWidth="22620" windowHeight="135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2" i="1" l="1"/>
  <c r="Q142" i="1"/>
  <c r="P142" i="1"/>
  <c r="L142" i="1"/>
  <c r="I142" i="1"/>
  <c r="G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Y135" i="1"/>
  <c r="M135" i="1"/>
  <c r="L135" i="1"/>
  <c r="I135" i="1"/>
  <c r="L134" i="1"/>
  <c r="I134" i="1"/>
  <c r="T133" i="1"/>
  <c r="Q133" i="1"/>
  <c r="U133" i="1" s="1"/>
  <c r="V133" i="1" s="1"/>
  <c r="X133" i="1" s="1"/>
  <c r="P133" i="1"/>
  <c r="L133" i="1"/>
  <c r="M133" i="1" s="1"/>
  <c r="Y133" i="1" s="1"/>
  <c r="I133" i="1"/>
  <c r="G133" i="1"/>
  <c r="L132" i="1"/>
  <c r="I132" i="1"/>
  <c r="M131" i="1"/>
  <c r="Y131" i="1" s="1"/>
  <c r="L131" i="1"/>
  <c r="I131" i="1"/>
  <c r="L130" i="1"/>
  <c r="I130" i="1"/>
  <c r="L129" i="1"/>
  <c r="I129" i="1"/>
  <c r="M128" i="1"/>
  <c r="Y128" i="1" s="1"/>
  <c r="L128" i="1"/>
  <c r="I128" i="1"/>
  <c r="L127" i="1"/>
  <c r="I127" i="1"/>
  <c r="L126" i="1"/>
  <c r="I126" i="1"/>
  <c r="L125" i="1"/>
  <c r="I125" i="1"/>
  <c r="T124" i="1"/>
  <c r="Q124" i="1"/>
  <c r="P124" i="1"/>
  <c r="L124" i="1"/>
  <c r="I124" i="1"/>
  <c r="G124" i="1"/>
  <c r="M123" i="1"/>
  <c r="L123" i="1"/>
  <c r="I123" i="1"/>
  <c r="L122" i="1"/>
  <c r="I122" i="1"/>
  <c r="L121" i="1"/>
  <c r="I121" i="1"/>
  <c r="L120" i="1"/>
  <c r="M120" i="1" s="1"/>
  <c r="I120" i="1"/>
  <c r="Z119" i="1"/>
  <c r="M119" i="1"/>
  <c r="Y119" i="1" s="1"/>
  <c r="L119" i="1"/>
  <c r="I119" i="1"/>
  <c r="L118" i="1"/>
  <c r="M118" i="1" s="1"/>
  <c r="Z118" i="1" s="1"/>
  <c r="I118" i="1"/>
  <c r="L117" i="1"/>
  <c r="I117" i="1"/>
  <c r="L116" i="1"/>
  <c r="M116" i="1" s="1"/>
  <c r="I116" i="1"/>
  <c r="T115" i="1"/>
  <c r="Q115" i="1"/>
  <c r="U115" i="1" s="1"/>
  <c r="V115" i="1" s="1"/>
  <c r="X115" i="1" s="1"/>
  <c r="M115" i="1"/>
  <c r="L115" i="1"/>
  <c r="O115" i="1" s="1"/>
  <c r="P115" i="1" s="1"/>
  <c r="I115" i="1"/>
  <c r="G115" i="1"/>
  <c r="Y114" i="1"/>
  <c r="L114" i="1"/>
  <c r="M114" i="1" s="1"/>
  <c r="I114" i="1"/>
  <c r="L113" i="1"/>
  <c r="I113" i="1"/>
  <c r="L112" i="1"/>
  <c r="I112" i="1"/>
  <c r="M111" i="1"/>
  <c r="L111" i="1"/>
  <c r="I111" i="1"/>
  <c r="Y110" i="1"/>
  <c r="M110" i="1"/>
  <c r="Z110" i="1" s="1"/>
  <c r="L110" i="1"/>
  <c r="I110" i="1"/>
  <c r="L109" i="1"/>
  <c r="I109" i="1"/>
  <c r="Y108" i="1"/>
  <c r="M108" i="1"/>
  <c r="L108" i="1"/>
  <c r="I108" i="1"/>
  <c r="L107" i="1"/>
  <c r="M107" i="1" s="1"/>
  <c r="I107" i="1"/>
  <c r="Z106" i="1"/>
  <c r="Y106" i="1"/>
  <c r="Q106" i="1"/>
  <c r="O106" i="1"/>
  <c r="T106" i="1" s="1"/>
  <c r="M106" i="1"/>
  <c r="L106" i="1"/>
  <c r="I106" i="1"/>
  <c r="G106" i="1"/>
  <c r="L105" i="1"/>
  <c r="I105" i="1"/>
  <c r="L104" i="1"/>
  <c r="I104" i="1"/>
  <c r="L103" i="1"/>
  <c r="M103" i="1" s="1"/>
  <c r="I103" i="1"/>
  <c r="L102" i="1"/>
  <c r="I102" i="1"/>
  <c r="L101" i="1"/>
  <c r="I101" i="1"/>
  <c r="L100" i="1"/>
  <c r="I100" i="1"/>
  <c r="L99" i="1"/>
  <c r="I99" i="1"/>
  <c r="M98" i="1"/>
  <c r="Z97" i="1" s="1"/>
  <c r="L98" i="1"/>
  <c r="I98" i="1"/>
  <c r="Y97" i="1"/>
  <c r="Q97" i="1"/>
  <c r="O97" i="1"/>
  <c r="T97" i="1" s="1"/>
  <c r="M97" i="1"/>
  <c r="L97" i="1"/>
  <c r="I97" i="1"/>
  <c r="L96" i="1"/>
  <c r="I96" i="1"/>
  <c r="L95" i="1"/>
  <c r="I95" i="1"/>
  <c r="Y94" i="1"/>
  <c r="L94" i="1"/>
  <c r="M94" i="1" s="1"/>
  <c r="I94" i="1"/>
  <c r="L93" i="1"/>
  <c r="I93" i="1"/>
  <c r="L92" i="1"/>
  <c r="I92" i="1"/>
  <c r="L91" i="1"/>
  <c r="I91" i="1"/>
  <c r="L90" i="1"/>
  <c r="I90" i="1"/>
  <c r="Q89" i="1"/>
  <c r="L89" i="1"/>
  <c r="I89" i="1"/>
  <c r="L88" i="1"/>
  <c r="I88" i="1"/>
  <c r="L87" i="1"/>
  <c r="I87" i="1"/>
  <c r="L86" i="1"/>
  <c r="M86" i="1" s="1"/>
  <c r="Z85" i="1" s="1"/>
  <c r="I86" i="1"/>
  <c r="M85" i="1"/>
  <c r="Y85" i="1" s="1"/>
  <c r="L85" i="1"/>
  <c r="I85" i="1"/>
  <c r="L84" i="1"/>
  <c r="I84" i="1"/>
  <c r="L83" i="1"/>
  <c r="I83" i="1"/>
  <c r="L82" i="1"/>
  <c r="M82" i="1" s="1"/>
  <c r="Y82" i="1" s="1"/>
  <c r="I82" i="1"/>
  <c r="L81" i="1"/>
  <c r="M81" i="1" s="1"/>
  <c r="I81" i="1"/>
  <c r="L80" i="1"/>
  <c r="I80" i="1"/>
  <c r="L79" i="1"/>
  <c r="I79" i="1"/>
  <c r="Y78" i="1"/>
  <c r="T78" i="1"/>
  <c r="Q78" i="1"/>
  <c r="U78" i="1" s="1"/>
  <c r="V78" i="1" s="1"/>
  <c r="X78" i="1" s="1"/>
  <c r="P78" i="1"/>
  <c r="L78" i="1"/>
  <c r="M78" i="1" s="1"/>
  <c r="I78" i="1"/>
  <c r="L77" i="1"/>
  <c r="I77" i="1"/>
  <c r="L76" i="1"/>
  <c r="I76" i="1"/>
  <c r="L75" i="1"/>
  <c r="I75" i="1"/>
  <c r="Q74" i="1"/>
  <c r="L74" i="1"/>
  <c r="I74" i="1"/>
  <c r="L73" i="1"/>
  <c r="I73" i="1"/>
  <c r="L72" i="1"/>
  <c r="I72" i="1"/>
  <c r="L71" i="1"/>
  <c r="I71" i="1"/>
  <c r="M70" i="1"/>
  <c r="L70" i="1"/>
  <c r="I70" i="1"/>
  <c r="L69" i="1"/>
  <c r="I69" i="1"/>
  <c r="L68" i="1"/>
  <c r="I68" i="1"/>
  <c r="L67" i="1"/>
  <c r="M67" i="1" s="1"/>
  <c r="I67" i="1"/>
  <c r="Z66" i="1"/>
  <c r="Y66" i="1"/>
  <c r="T66" i="1"/>
  <c r="Q66" i="1"/>
  <c r="U66" i="1" s="1"/>
  <c r="V66" i="1" s="1"/>
  <c r="X66" i="1" s="1"/>
  <c r="P66" i="1"/>
  <c r="L66" i="1"/>
  <c r="M66" i="1" s="1"/>
  <c r="I66" i="1"/>
  <c r="L65" i="1"/>
  <c r="I65" i="1"/>
  <c r="L64" i="1"/>
  <c r="I64" i="1"/>
  <c r="M63" i="1"/>
  <c r="Y63" i="1" s="1"/>
  <c r="L63" i="1"/>
  <c r="I63" i="1"/>
  <c r="L62" i="1"/>
  <c r="I62" i="1"/>
  <c r="L61" i="1"/>
  <c r="I61" i="1"/>
  <c r="M60" i="1"/>
  <c r="L60" i="1"/>
  <c r="I60" i="1"/>
  <c r="L59" i="1"/>
  <c r="I59" i="1"/>
  <c r="Y58" i="1"/>
  <c r="T58" i="1"/>
  <c r="Q58" i="1"/>
  <c r="U58" i="1" s="1"/>
  <c r="V58" i="1" s="1"/>
  <c r="X58" i="1" s="1"/>
  <c r="P58" i="1"/>
  <c r="L58" i="1"/>
  <c r="M58" i="1" s="1"/>
  <c r="I58" i="1"/>
  <c r="L57" i="1"/>
  <c r="I57" i="1"/>
  <c r="L56" i="1"/>
  <c r="I56" i="1"/>
  <c r="L55" i="1"/>
  <c r="I55" i="1"/>
  <c r="M54" i="1"/>
  <c r="Y54" i="1" s="1"/>
  <c r="L54" i="1"/>
  <c r="I54" i="1"/>
  <c r="L53" i="1"/>
  <c r="I53" i="1"/>
  <c r="M52" i="1"/>
  <c r="Z51" i="1" s="1"/>
  <c r="L52" i="1"/>
  <c r="I52" i="1"/>
  <c r="M51" i="1"/>
  <c r="Y51" i="1" s="1"/>
  <c r="L51" i="1"/>
  <c r="I51" i="1"/>
  <c r="M50" i="1"/>
  <c r="L50" i="1"/>
  <c r="I50" i="1"/>
  <c r="Y49" i="1"/>
  <c r="T49" i="1"/>
  <c r="Q49" i="1"/>
  <c r="P49" i="1"/>
  <c r="M49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Y40" i="1"/>
  <c r="T40" i="1"/>
  <c r="Q40" i="1"/>
  <c r="U40" i="1" s="1"/>
  <c r="V40" i="1" s="1"/>
  <c r="X40" i="1" s="1"/>
  <c r="P40" i="1"/>
  <c r="M40" i="1"/>
  <c r="L40" i="1"/>
  <c r="I40" i="1"/>
  <c r="L39" i="1"/>
  <c r="I39" i="1"/>
  <c r="L38" i="1"/>
  <c r="I38" i="1"/>
  <c r="L37" i="1"/>
  <c r="M37" i="1" s="1"/>
  <c r="I37" i="1"/>
  <c r="L36" i="1"/>
  <c r="I36" i="1"/>
  <c r="L35" i="1"/>
  <c r="I35" i="1"/>
  <c r="M34" i="1"/>
  <c r="L34" i="1"/>
  <c r="I34" i="1"/>
  <c r="L33" i="1"/>
  <c r="I33" i="1"/>
  <c r="Q32" i="1"/>
  <c r="O32" i="1"/>
  <c r="T32" i="1" s="1"/>
  <c r="L32" i="1"/>
  <c r="M32" i="1" s="1"/>
  <c r="I32" i="1"/>
  <c r="L31" i="1"/>
  <c r="I31" i="1"/>
  <c r="L30" i="1"/>
  <c r="I30" i="1"/>
  <c r="L29" i="1"/>
  <c r="I29" i="1"/>
  <c r="L28" i="1"/>
  <c r="I28" i="1"/>
  <c r="L27" i="1"/>
  <c r="I27" i="1"/>
  <c r="L26" i="1"/>
  <c r="I26" i="1"/>
  <c r="M25" i="1"/>
  <c r="L25" i="1"/>
  <c r="Y25" i="1" s="1"/>
  <c r="I25" i="1"/>
  <c r="L24" i="1"/>
  <c r="I24" i="1"/>
  <c r="Y23" i="1"/>
  <c r="Q23" i="1"/>
  <c r="O23" i="1"/>
  <c r="T23" i="1" s="1"/>
  <c r="M23" i="1"/>
  <c r="L23" i="1"/>
  <c r="I23" i="1"/>
  <c r="M22" i="1"/>
  <c r="Z22" i="1" s="1"/>
  <c r="L22" i="1"/>
  <c r="I22" i="1"/>
  <c r="L21" i="1"/>
  <c r="I21" i="1"/>
  <c r="M20" i="1"/>
  <c r="L20" i="1"/>
  <c r="Y20" i="1" s="1"/>
  <c r="I20" i="1"/>
  <c r="L19" i="1"/>
  <c r="M19" i="1" s="1"/>
  <c r="Z19" i="1" s="1"/>
  <c r="I19" i="1"/>
  <c r="M18" i="1"/>
  <c r="L18" i="1"/>
  <c r="I18" i="1"/>
  <c r="Q17" i="1"/>
  <c r="L17" i="1"/>
  <c r="I17" i="1"/>
  <c r="L16" i="1"/>
  <c r="I16" i="1"/>
  <c r="M15" i="1"/>
  <c r="L15" i="1"/>
  <c r="I15" i="1"/>
  <c r="L14" i="1"/>
  <c r="I14" i="1"/>
  <c r="L13" i="1"/>
  <c r="I13" i="1"/>
  <c r="L12" i="1"/>
  <c r="I12" i="1"/>
  <c r="L11" i="1"/>
  <c r="I1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Y10" i="1"/>
  <c r="T10" i="1"/>
  <c r="Q10" i="1"/>
  <c r="U10" i="1" s="1"/>
  <c r="V10" i="1" s="1"/>
  <c r="X10" i="1" s="1"/>
  <c r="O10" i="1"/>
  <c r="P10" i="1" s="1"/>
  <c r="M10" i="1"/>
  <c r="L10" i="1"/>
  <c r="I10" i="1"/>
  <c r="L9" i="1"/>
  <c r="I9" i="1"/>
  <c r="L8" i="1"/>
  <c r="I8" i="1"/>
  <c r="A8" i="1"/>
  <c r="A9" i="1" s="1"/>
  <c r="A10" i="1" s="1"/>
  <c r="Y7" i="1"/>
  <c r="L7" i="1"/>
  <c r="M7" i="1" s="1"/>
  <c r="I7" i="1"/>
  <c r="L6" i="1"/>
  <c r="I6" i="1"/>
  <c r="L5" i="1"/>
  <c r="I5" i="1"/>
  <c r="L4" i="1"/>
  <c r="I4" i="1"/>
  <c r="A4" i="1"/>
  <c r="A5" i="1" s="1"/>
  <c r="A6" i="1" s="1"/>
  <c r="A7" i="1" s="1"/>
  <c r="Q3" i="1"/>
  <c r="L3" i="1"/>
  <c r="I3" i="1"/>
  <c r="A3" i="1"/>
  <c r="L2" i="1"/>
  <c r="I2" i="1"/>
  <c r="J2" i="1" s="1"/>
  <c r="A35" i="1" l="1"/>
  <c r="A36" i="1" s="1"/>
  <c r="A37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Z15" i="1"/>
  <c r="Y30" i="1"/>
  <c r="P23" i="1"/>
  <c r="U23" i="1" s="1"/>
  <c r="V23" i="1" s="1"/>
  <c r="X23" i="1" s="1"/>
  <c r="Z37" i="1"/>
  <c r="Y118" i="1"/>
  <c r="Z31" i="1"/>
  <c r="Y31" i="1"/>
  <c r="Z49" i="1"/>
  <c r="U106" i="1"/>
  <c r="V106" i="1" s="1"/>
  <c r="X106" i="1" s="1"/>
  <c r="Z132" i="1"/>
  <c r="Z139" i="1"/>
  <c r="M139" i="1"/>
  <c r="Y139" i="1" s="1"/>
  <c r="O74" i="1"/>
  <c r="M74" i="1"/>
  <c r="Z74" i="1" s="1"/>
  <c r="Z115" i="1"/>
  <c r="Y115" i="1"/>
  <c r="Y34" i="1"/>
  <c r="Y15" i="1"/>
  <c r="M62" i="1"/>
  <c r="Z62" i="1" s="1"/>
  <c r="Z56" i="1"/>
  <c r="M43" i="1"/>
  <c r="Z43" i="1" s="1"/>
  <c r="M31" i="1"/>
  <c r="Y50" i="1"/>
  <c r="Y70" i="1"/>
  <c r="Z50" i="1"/>
  <c r="Y86" i="1"/>
  <c r="Z32" i="1"/>
  <c r="Z39" i="1"/>
  <c r="Y39" i="1"/>
  <c r="Z86" i="1"/>
  <c r="Z100" i="1"/>
  <c r="Z113" i="1"/>
  <c r="M39" i="1"/>
  <c r="Z120" i="1"/>
  <c r="M126" i="1"/>
  <c r="Y126" i="1" s="1"/>
  <c r="M26" i="1"/>
  <c r="Z25" i="1" s="1"/>
  <c r="Z96" i="1"/>
  <c r="M8" i="1"/>
  <c r="Z7" i="1" s="1"/>
  <c r="Z8" i="1"/>
  <c r="Z81" i="1"/>
  <c r="Y81" i="1"/>
  <c r="Y10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M90" i="1"/>
  <c r="Y123" i="1"/>
  <c r="Z135" i="1"/>
  <c r="Z104" i="1"/>
  <c r="M87" i="1"/>
  <c r="Z87" i="1" s="1"/>
  <c r="Y140" i="1"/>
  <c r="U32" i="1"/>
  <c r="V32" i="1" s="1"/>
  <c r="X32" i="1" s="1"/>
  <c r="M92" i="1"/>
  <c r="Z92" i="1" s="1"/>
  <c r="M112" i="1"/>
  <c r="Z112" i="1" s="1"/>
  <c r="O17" i="1"/>
  <c r="M17" i="1"/>
  <c r="Z17" i="1" s="1"/>
  <c r="Z36" i="1"/>
  <c r="Z44" i="1"/>
  <c r="M44" i="1"/>
  <c r="Y44" i="1" s="1"/>
  <c r="M56" i="1"/>
  <c r="M59" i="1"/>
  <c r="Z59" i="1" s="1"/>
  <c r="M72" i="1"/>
  <c r="Y72" i="1" s="1"/>
  <c r="M132" i="1"/>
  <c r="Z131" i="1" s="1"/>
  <c r="M5" i="1"/>
  <c r="Z5" i="1" s="1"/>
  <c r="M9" i="1"/>
  <c r="Z9" i="1" s="1"/>
  <c r="Y32" i="1"/>
  <c r="M36" i="1"/>
  <c r="Y52" i="1"/>
  <c r="Y56" i="1"/>
  <c r="Y120" i="1"/>
  <c r="M141" i="1"/>
  <c r="Y141" i="1" s="1"/>
  <c r="M13" i="1"/>
  <c r="Z13" i="1" s="1"/>
  <c r="M21" i="1"/>
  <c r="Z20" i="1" s="1"/>
  <c r="Z24" i="1"/>
  <c r="Y24" i="1"/>
  <c r="Y36" i="1"/>
  <c r="M64" i="1"/>
  <c r="Z63" i="1" s="1"/>
  <c r="M89" i="1"/>
  <c r="Y89" i="1" s="1"/>
  <c r="Z101" i="1"/>
  <c r="Z2" i="1"/>
  <c r="Y2" i="1"/>
  <c r="M24" i="1"/>
  <c r="Z23" i="1" s="1"/>
  <c r="U49" i="1"/>
  <c r="V49" i="1" s="1"/>
  <c r="X49" i="1" s="1"/>
  <c r="Z68" i="1"/>
  <c r="Y68" i="1"/>
  <c r="M68" i="1"/>
  <c r="Y116" i="1"/>
  <c r="M2" i="1"/>
  <c r="Y60" i="1"/>
  <c r="M76" i="1"/>
  <c r="Y76" i="1" s="1"/>
  <c r="O89" i="1"/>
  <c r="M93" i="1"/>
  <c r="Z93" i="1" s="1"/>
  <c r="P97" i="1"/>
  <c r="U97" i="1" s="1"/>
  <c r="V97" i="1" s="1"/>
  <c r="X97" i="1" s="1"/>
  <c r="M113" i="1"/>
  <c r="Y113" i="1" s="1"/>
  <c r="Z116" i="1"/>
  <c r="Y121" i="1"/>
  <c r="Y37" i="1"/>
  <c r="M73" i="1"/>
  <c r="Z73" i="1" s="1"/>
  <c r="M80" i="1"/>
  <c r="Z80" i="1" s="1"/>
  <c r="P106" i="1"/>
  <c r="M109" i="1"/>
  <c r="Z108" i="1" s="1"/>
  <c r="Z33" i="1"/>
  <c r="M46" i="1"/>
  <c r="Y46" i="1" s="1"/>
  <c r="Y109" i="1"/>
  <c r="M125" i="1"/>
  <c r="N133" i="1" s="1"/>
  <c r="M30" i="1"/>
  <c r="M33" i="1"/>
  <c r="M53" i="1"/>
  <c r="Z53" i="1" s="1"/>
  <c r="M69" i="1"/>
  <c r="Z69" i="1" s="1"/>
  <c r="M77" i="1"/>
  <c r="Y77" i="1" s="1"/>
  <c r="M129" i="1"/>
  <c r="Y129" i="1" s="1"/>
  <c r="M137" i="1"/>
  <c r="Z137" i="1" s="1"/>
  <c r="Y3" i="1"/>
  <c r="O3" i="1"/>
  <c r="M3" i="1"/>
  <c r="M14" i="1"/>
  <c r="Z14" i="1" s="1"/>
  <c r="Z18" i="1"/>
  <c r="Y33" i="1"/>
  <c r="Z94" i="1"/>
  <c r="Z114" i="1"/>
  <c r="Z55" i="1"/>
  <c r="M104" i="1"/>
  <c r="Z103" i="1" s="1"/>
  <c r="Z111" i="1"/>
  <c r="M27" i="1"/>
  <c r="Y27" i="1" s="1"/>
  <c r="M96" i="1"/>
  <c r="Z48" i="1"/>
  <c r="Y48" i="1"/>
  <c r="M100" i="1"/>
  <c r="Y100" i="1" s="1"/>
  <c r="M12" i="1"/>
  <c r="Z12" i="1" s="1"/>
  <c r="Z99" i="1"/>
  <c r="Z134" i="1"/>
  <c r="M75" i="1"/>
  <c r="N78" i="1" s="1"/>
  <c r="M83" i="1"/>
  <c r="Z82" i="1" s="1"/>
  <c r="Y96" i="1"/>
  <c r="M140" i="1"/>
  <c r="M48" i="1"/>
  <c r="Y18" i="1"/>
  <c r="Z38" i="1"/>
  <c r="M42" i="1"/>
  <c r="Z42" i="1" s="1"/>
  <c r="Y98" i="1"/>
  <c r="Z138" i="1"/>
  <c r="M28" i="1"/>
  <c r="Z28" i="1" s="1"/>
  <c r="P32" i="1"/>
  <c r="M38" i="1"/>
  <c r="Y38" i="1" s="1"/>
  <c r="Z107" i="1"/>
  <c r="Y117" i="1"/>
  <c r="M124" i="1"/>
  <c r="Y124" i="1" s="1"/>
  <c r="Y22" i="1"/>
  <c r="Y67" i="1"/>
  <c r="M101" i="1"/>
  <c r="Y107" i="1"/>
  <c r="M138" i="1"/>
  <c r="Y138" i="1" s="1"/>
  <c r="Z6" i="1"/>
  <c r="M16" i="1"/>
  <c r="Z16" i="1" s="1"/>
  <c r="M45" i="1"/>
  <c r="Z45" i="1" s="1"/>
  <c r="M55" i="1"/>
  <c r="Z54" i="1" s="1"/>
  <c r="M61" i="1"/>
  <c r="Z60" i="1" s="1"/>
  <c r="Z67" i="1"/>
  <c r="M71" i="1"/>
  <c r="N74" i="1" s="1"/>
  <c r="M84" i="1"/>
  <c r="Z84" i="1" s="1"/>
  <c r="M91" i="1"/>
  <c r="Y91" i="1" s="1"/>
  <c r="Y101" i="1"/>
  <c r="Y111" i="1"/>
  <c r="M134" i="1"/>
  <c r="Y19" i="1"/>
  <c r="M29" i="1"/>
  <c r="Z29" i="1" s="1"/>
  <c r="M35" i="1"/>
  <c r="Z34" i="1" s="1"/>
  <c r="Y45" i="1"/>
  <c r="Y55" i="1"/>
  <c r="Y61" i="1"/>
  <c r="Y84" i="1"/>
  <c r="Z88" i="1"/>
  <c r="Y88" i="1"/>
  <c r="M88" i="1"/>
  <c r="M105" i="1"/>
  <c r="Z105" i="1" s="1"/>
  <c r="M121" i="1"/>
  <c r="U124" i="1"/>
  <c r="V124" i="1" s="1"/>
  <c r="X124" i="1" s="1"/>
  <c r="Y134" i="1"/>
  <c r="M142" i="1"/>
  <c r="Z142" i="1" s="1"/>
  <c r="M41" i="1"/>
  <c r="Y41" i="1" s="1"/>
  <c r="U142" i="1"/>
  <c r="V142" i="1" s="1"/>
  <c r="X142" i="1" s="1"/>
  <c r="Z102" i="1"/>
  <c r="Z11" i="1"/>
  <c r="M102" i="1"/>
  <c r="M127" i="1"/>
  <c r="Z127" i="1" s="1"/>
  <c r="M6" i="1"/>
  <c r="Y6" i="1" s="1"/>
  <c r="M11" i="1"/>
  <c r="M57" i="1"/>
  <c r="Y57" i="1" s="1"/>
  <c r="M99" i="1"/>
  <c r="N106" i="1" s="1"/>
  <c r="Y102" i="1"/>
  <c r="M122" i="1"/>
  <c r="Y122" i="1" s="1"/>
  <c r="M136" i="1"/>
  <c r="Y136" i="1" s="1"/>
  <c r="Y79" i="1"/>
  <c r="M130" i="1"/>
  <c r="Y130" i="1" s="1"/>
  <c r="M4" i="1"/>
  <c r="Y4" i="1" s="1"/>
  <c r="M47" i="1"/>
  <c r="Z47" i="1" s="1"/>
  <c r="M65" i="1"/>
  <c r="Z65" i="1" s="1"/>
  <c r="M79" i="1"/>
  <c r="M95" i="1"/>
  <c r="Z95" i="1" s="1"/>
  <c r="M117" i="1"/>
  <c r="Z117" i="1" s="1"/>
  <c r="P3" i="1" l="1"/>
  <c r="U3" i="1" s="1"/>
  <c r="T3" i="1"/>
  <c r="Z64" i="1"/>
  <c r="Y43" i="1"/>
  <c r="Y65" i="1"/>
  <c r="Z91" i="1"/>
  <c r="Z130" i="1"/>
  <c r="Z21" i="1"/>
  <c r="N115" i="1"/>
  <c r="Y73" i="1"/>
  <c r="Y9" i="1"/>
  <c r="Y92" i="1"/>
  <c r="Y13" i="1"/>
  <c r="Z75" i="1"/>
  <c r="Y62" i="1"/>
  <c r="Z122" i="1"/>
  <c r="Z83" i="1"/>
  <c r="Y112" i="1"/>
  <c r="Z70" i="1"/>
  <c r="Y29" i="1"/>
  <c r="N23" i="1"/>
  <c r="Z77" i="1"/>
  <c r="Z136" i="1"/>
  <c r="Z140" i="1"/>
  <c r="N124" i="1"/>
  <c r="Z26" i="1"/>
  <c r="Y75" i="1"/>
  <c r="Y87" i="1"/>
  <c r="Y16" i="1"/>
  <c r="Y53" i="1"/>
  <c r="Z126" i="1"/>
  <c r="Y142" i="1"/>
  <c r="Y93" i="1"/>
  <c r="Y59" i="1"/>
  <c r="Y127" i="1"/>
  <c r="N40" i="1"/>
  <c r="Z89" i="1"/>
  <c r="Z141" i="1"/>
  <c r="Y95" i="1"/>
  <c r="Z124" i="1"/>
  <c r="Y104" i="1"/>
  <c r="Y14" i="1"/>
  <c r="Z30" i="1"/>
  <c r="Y80" i="1"/>
  <c r="Z76" i="1"/>
  <c r="Z125" i="1"/>
  <c r="Z72" i="1"/>
  <c r="Z129" i="1"/>
  <c r="Z128" i="1"/>
  <c r="Z46" i="1"/>
  <c r="Y125" i="1"/>
  <c r="Y71" i="1"/>
  <c r="N49" i="1"/>
  <c r="Z40" i="1"/>
  <c r="Y17" i="1"/>
  <c r="N97" i="1"/>
  <c r="Z41" i="1"/>
  <c r="Y5" i="1"/>
  <c r="Y90" i="1"/>
  <c r="Y99" i="1"/>
  <c r="Z98" i="1"/>
  <c r="N58" i="1"/>
  <c r="Y132" i="1"/>
  <c r="Z27" i="1"/>
  <c r="Z121" i="1"/>
  <c r="N3" i="1"/>
  <c r="Y47" i="1"/>
  <c r="Y105" i="1"/>
  <c r="N10" i="1"/>
  <c r="Z4" i="1"/>
  <c r="T17" i="1"/>
  <c r="P17" i="1"/>
  <c r="U17" i="1" s="1"/>
  <c r="V17" i="1" s="1"/>
  <c r="X17" i="1" s="1"/>
  <c r="N32" i="1"/>
  <c r="Y42" i="1"/>
  <c r="Y21" i="1"/>
  <c r="Y8" i="1"/>
  <c r="P74" i="1"/>
  <c r="U74" i="1" s="1"/>
  <c r="T74" i="1"/>
  <c r="Z71" i="1"/>
  <c r="Z123" i="1"/>
  <c r="Y74" i="1"/>
  <c r="Y137" i="1"/>
  <c r="T89" i="1"/>
  <c r="P89" i="1"/>
  <c r="U89" i="1" s="1"/>
  <c r="V89" i="1" s="1"/>
  <c r="X89" i="1" s="1"/>
  <c r="Z35" i="1"/>
  <c r="Z90" i="1"/>
  <c r="Y83" i="1"/>
  <c r="Y26" i="1"/>
  <c r="Y28" i="1"/>
  <c r="Y12" i="1"/>
  <c r="N17" i="1"/>
  <c r="Y11" i="1"/>
  <c r="Z10" i="1"/>
  <c r="Z61" i="1"/>
  <c r="Z109" i="1"/>
  <c r="N66" i="1"/>
  <c r="Z58" i="1"/>
  <c r="N142" i="1"/>
  <c r="Z133" i="1"/>
  <c r="Z52" i="1"/>
  <c r="Y35" i="1"/>
  <c r="Y69" i="1"/>
  <c r="Z79" i="1"/>
  <c r="Z78" i="1"/>
  <c r="N89" i="1"/>
  <c r="Z57" i="1"/>
  <c r="Z3" i="1"/>
  <c r="Y64" i="1"/>
  <c r="V74" i="1" l="1"/>
  <c r="X74" i="1" s="1"/>
  <c r="V3" i="1"/>
  <c r="X3" i="1" s="1"/>
</calcChain>
</file>

<file path=xl/sharedStrings.xml><?xml version="1.0" encoding="utf-8"?>
<sst xmlns="http://schemas.openxmlformats.org/spreadsheetml/2006/main" count="220" uniqueCount="64">
  <si>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</si>
  <si>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</si>
  <si>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</si>
  <si>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</si>
  <si>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</si>
  <si>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</si>
  <si>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</si>
  <si>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</si>
  <si>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</si>
  <si>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Speed Limit (m/sec)</t>
  </si>
  <si>
    <t>Time to travel block (sec)</t>
  </si>
  <si>
    <t>Time between stations</t>
  </si>
  <si>
    <t>Accel Time (sec)</t>
  </si>
  <si>
    <t>distance during accel</t>
  </si>
  <si>
    <t>distance between stations</t>
  </si>
  <si>
    <t>accel and decell (sec)</t>
  </si>
  <si>
    <t>constant speed time (sec)</t>
  </si>
  <si>
    <t>total time to station (sec)</t>
  </si>
  <si>
    <t>dwell time (sec)</t>
  </si>
  <si>
    <t>total time to station w/dwell (min)</t>
  </si>
  <si>
    <t>Stop in this block</t>
  </si>
  <si>
    <t>stop in two blocks</t>
  </si>
  <si>
    <t>decel rate (m/sec^2)</t>
  </si>
  <si>
    <t>Green</t>
  </si>
  <si>
    <t>A</t>
  </si>
  <si>
    <t>STATION; PIONEER</t>
  </si>
  <si>
    <t>B</t>
  </si>
  <si>
    <t>C</t>
  </si>
  <si>
    <t>STATION; EDGEBROOK</t>
  </si>
  <si>
    <t>SWITCH</t>
  </si>
  <si>
    <t>D</t>
  </si>
  <si>
    <t>STATION</t>
  </si>
  <si>
    <t>E</t>
  </si>
  <si>
    <t>F</t>
  </si>
  <si>
    <t>STATION; WHITED</t>
  </si>
  <si>
    <t>G</t>
  </si>
  <si>
    <t>STATION; SOUTH BANK</t>
  </si>
  <si>
    <t>H</t>
  </si>
  <si>
    <t>I</t>
  </si>
  <si>
    <t>UNDERGROUND</t>
  </si>
  <si>
    <t>STATION; CENTRAL; UNDERDROUND</t>
  </si>
  <si>
    <t>STATION; INGLEWOOD; UNDERGROUND</t>
  </si>
  <si>
    <t>STATION; OVERBROOK; UNDERGROUND</t>
  </si>
  <si>
    <t>J</t>
  </si>
  <si>
    <t>SWITCH TO YARD</t>
  </si>
  <si>
    <t>SWITCH FROM YARD</t>
  </si>
  <si>
    <t>K</t>
  </si>
  <si>
    <t>STATION; GLENBURY</t>
  </si>
  <si>
    <t>L</t>
  </si>
  <si>
    <t>STATION; DORMONT</t>
  </si>
  <si>
    <t>M</t>
  </si>
  <si>
    <t>N</t>
  </si>
  <si>
    <t>STATION;         MT LEBANON</t>
  </si>
  <si>
    <t>O</t>
  </si>
  <si>
    <t>STATION; POPLAR</t>
  </si>
  <si>
    <t>P</t>
  </si>
  <si>
    <t>STATION;   CASTLE SHANNON</t>
  </si>
  <si>
    <t>Q</t>
  </si>
  <si>
    <t>R</t>
  </si>
  <si>
    <t>S</t>
  </si>
  <si>
    <t>T</t>
  </si>
  <si>
    <t>U</t>
  </si>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</sst>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 wrapText="1"/>
    </xf>
    <xf numFmtId="1" fontId="2" fillId="0" borderId="0" xfId="0" applyNumberFormat="1" applyFont="1"/>
    <xf numFmtId="164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2"/>
  <sheetViews>
    <sheetView tabSelected="1" workbookViewId="0"/>
  </sheetViews>
  <sheetFormatPr defaultRowHeight="14.5" x14ac:dyDescent="0.35"/>
  <sheetData>
    <row r="1" spans="1:27" ht="72.5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/>
      <c r="I1" s="4" t="s">
        <v>7</v>
      </c>
      <c r="J1" s="4" t="s">
        <v>8</v>
      </c>
      <c r="K1" s="4"/>
      <c r="L1" s="5" t="s">
        <v>9</v>
      </c>
      <c r="M1" s="5" t="s">
        <v>10</v>
      </c>
      <c r="N1" s="5" t="s">
        <v>11</v>
      </c>
      <c r="O1" s="6" t="s">
        <v>12</v>
      </c>
      <c r="P1" s="5" t="s">
        <v>13</v>
      </c>
      <c r="Q1" s="5" t="s">
        <v>14</v>
      </c>
      <c r="R1" s="3">
        <v>0.5</v>
      </c>
      <c r="S1" s="3"/>
      <c r="T1" s="5" t="s">
        <v>15</v>
      </c>
      <c r="U1" s="5" t="s">
        <v>16</v>
      </c>
      <c r="V1" s="7" t="s">
        <v>17</v>
      </c>
      <c r="W1" s="6" t="s">
        <v>18</v>
      </c>
      <c r="X1" s="8" t="s">
        <v>19</v>
      </c>
      <c r="Y1" s="9" t="s">
        <v>20</v>
      </c>
      <c r="Z1" s="9" t="s">
        <v>21</v>
      </c>
      <c r="AA1" s="5" t="s">
        <v>22</v>
      </c>
    </row>
    <row r="2" spans="1:27" ht="15.5" x14ac:dyDescent="0.35">
      <c r="A2" s="10" t="s">
        <v>23</v>
      </c>
      <c r="B2" s="10" t="s">
        <v>24</v>
      </c>
      <c r="C2" s="11">
        <v>1</v>
      </c>
      <c r="D2" s="10">
        <v>100</v>
      </c>
      <c r="E2" s="10">
        <v>0.5</v>
      </c>
      <c r="F2" s="10">
        <v>55</v>
      </c>
      <c r="G2" s="10"/>
      <c r="H2" s="3"/>
      <c r="I2" s="10">
        <f>E2*D2/100</f>
        <v>0.5</v>
      </c>
      <c r="J2" s="10">
        <f>I2</f>
        <v>0.5</v>
      </c>
      <c r="K2" s="10"/>
      <c r="L2" s="11">
        <f>F2*1000/60/60</f>
        <v>15.277777777777777</v>
      </c>
      <c r="M2" s="11">
        <f>D2/L2</f>
        <v>6.5454545454545459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2">
        <f t="shared" ref="Y2:Y65" si="0">L2-(M2*$AA$2)</f>
        <v>-34.467676767676771</v>
      </c>
      <c r="Z2" s="12">
        <f t="shared" ref="Z2:Z65" si="1">L2-(M2+M3)*$AA$2</f>
        <v>-84.213131313131328</v>
      </c>
      <c r="AA2" s="13">
        <v>7.6</v>
      </c>
    </row>
    <row r="3" spans="1:27" ht="46.5" x14ac:dyDescent="0.35">
      <c r="A3" s="10" t="str">
        <f>A2</f>
        <v>Green</v>
      </c>
      <c r="B3" s="10" t="s">
        <v>24</v>
      </c>
      <c r="C3" s="10">
        <v>2</v>
      </c>
      <c r="D3" s="10">
        <v>100</v>
      </c>
      <c r="E3" s="10">
        <v>1</v>
      </c>
      <c r="F3" s="10">
        <v>55</v>
      </c>
      <c r="G3" s="14" t="s">
        <v>25</v>
      </c>
      <c r="H3" s="3"/>
      <c r="I3" s="10">
        <f t="shared" ref="I3:I66" si="2">E3*D3/100</f>
        <v>1</v>
      </c>
      <c r="J3" s="10">
        <f>I3+J2</f>
        <v>1.5</v>
      </c>
      <c r="K3" s="10"/>
      <c r="L3" s="11">
        <f t="shared" ref="L3:L66" si="3">F3*1000/60/60</f>
        <v>15.277777777777777</v>
      </c>
      <c r="M3" s="11">
        <f t="shared" ref="M3:M66" si="4">D3/L3</f>
        <v>6.5454545454545459</v>
      </c>
      <c r="N3" s="15">
        <f>SUM(M2:M3)+SUM(M5:M9)</f>
        <v>45.81818181818182</v>
      </c>
      <c r="O3" s="11">
        <f>L3/$R$1</f>
        <v>30.555555555555554</v>
      </c>
      <c r="P3" s="11">
        <f>0.5*$R$1*O3*O3</f>
        <v>233.41049382716045</v>
      </c>
      <c r="Q3" s="3">
        <f>SUM(D2:D3)+SUM(D5:D9)</f>
        <v>700</v>
      </c>
      <c r="R3" s="3"/>
      <c r="S3" s="3"/>
      <c r="T3" s="11">
        <f>2*O3</f>
        <v>61.111111111111107</v>
      </c>
      <c r="U3" s="11">
        <f>(Q3-2*P3)/L3</f>
        <v>15.26262626262627</v>
      </c>
      <c r="V3" s="15">
        <f>U3+T3</f>
        <v>76.373737373737384</v>
      </c>
      <c r="W3" s="3">
        <v>60</v>
      </c>
      <c r="X3" s="12">
        <f>(V3+W3)/60</f>
        <v>2.2728956228956232</v>
      </c>
      <c r="Y3" s="12">
        <f t="shared" si="0"/>
        <v>-34.467676767676771</v>
      </c>
      <c r="Z3" s="12">
        <f t="shared" si="1"/>
        <v>-84.213131313131328</v>
      </c>
      <c r="AA3" s="3"/>
    </row>
    <row r="4" spans="1:27" ht="15.5" x14ac:dyDescent="0.35">
      <c r="A4" s="10" t="str">
        <f t="shared" ref="A4:A67" si="5">A3</f>
        <v>Green</v>
      </c>
      <c r="B4" s="10" t="s">
        <v>24</v>
      </c>
      <c r="C4" s="10">
        <v>3</v>
      </c>
      <c r="D4" s="10">
        <v>100</v>
      </c>
      <c r="E4" s="10">
        <v>1.5</v>
      </c>
      <c r="F4" s="10">
        <v>55</v>
      </c>
      <c r="G4" s="10"/>
      <c r="H4" s="3"/>
      <c r="I4" s="10">
        <f t="shared" si="2"/>
        <v>1.5</v>
      </c>
      <c r="J4" s="10">
        <f t="shared" ref="J4:J67" si="6">I4+J3</f>
        <v>3</v>
      </c>
      <c r="K4" s="3"/>
      <c r="L4" s="11">
        <f t="shared" si="3"/>
        <v>15.277777777777777</v>
      </c>
      <c r="M4" s="11">
        <f t="shared" si="4"/>
        <v>6.5454545454545459</v>
      </c>
      <c r="N4" s="3"/>
      <c r="O4" s="11"/>
      <c r="P4" s="11"/>
      <c r="Q4" s="3"/>
      <c r="R4" s="3"/>
      <c r="S4" s="3"/>
      <c r="T4" s="3"/>
      <c r="U4" s="3"/>
      <c r="V4" s="3"/>
      <c r="W4" s="3"/>
      <c r="X4" s="3"/>
      <c r="Y4" s="12">
        <f t="shared" si="0"/>
        <v>-34.467676767676771</v>
      </c>
      <c r="Z4" s="12">
        <f t="shared" si="1"/>
        <v>-84.213131313131328</v>
      </c>
      <c r="AA4" s="3"/>
    </row>
    <row r="5" spans="1:27" ht="15.5" x14ac:dyDescent="0.35">
      <c r="A5" s="10" t="str">
        <f t="shared" si="5"/>
        <v>Green</v>
      </c>
      <c r="B5" s="10" t="s">
        <v>26</v>
      </c>
      <c r="C5" s="11">
        <v>4</v>
      </c>
      <c r="D5" s="10">
        <v>100</v>
      </c>
      <c r="E5" s="10">
        <v>2</v>
      </c>
      <c r="F5" s="10">
        <v>55</v>
      </c>
      <c r="G5" s="10"/>
      <c r="H5" s="3"/>
      <c r="I5" s="10">
        <f t="shared" si="2"/>
        <v>2</v>
      </c>
      <c r="J5" s="10">
        <f t="shared" si="6"/>
        <v>5</v>
      </c>
      <c r="K5" s="3"/>
      <c r="L5" s="11">
        <f t="shared" si="3"/>
        <v>15.277777777777777</v>
      </c>
      <c r="M5" s="11">
        <f t="shared" si="4"/>
        <v>6.5454545454545459</v>
      </c>
      <c r="N5" s="3"/>
      <c r="O5" s="11"/>
      <c r="P5" s="11"/>
      <c r="Q5" s="3"/>
      <c r="R5" s="3"/>
      <c r="S5" s="3"/>
      <c r="T5" s="3"/>
      <c r="U5" s="3"/>
      <c r="V5" s="3"/>
      <c r="W5" s="3"/>
      <c r="X5" s="3"/>
      <c r="Y5" s="12">
        <f t="shared" si="0"/>
        <v>-34.467676767676771</v>
      </c>
      <c r="Z5" s="12">
        <f t="shared" si="1"/>
        <v>-84.213131313131328</v>
      </c>
      <c r="AA5" s="3"/>
    </row>
    <row r="6" spans="1:27" ht="15.5" x14ac:dyDescent="0.35">
      <c r="A6" s="10" t="str">
        <f t="shared" si="5"/>
        <v>Green</v>
      </c>
      <c r="B6" s="10" t="s">
        <v>26</v>
      </c>
      <c r="C6" s="10">
        <v>5</v>
      </c>
      <c r="D6" s="10">
        <v>100</v>
      </c>
      <c r="E6" s="10">
        <v>3</v>
      </c>
      <c r="F6" s="10">
        <v>55</v>
      </c>
      <c r="G6" s="10"/>
      <c r="H6" s="3"/>
      <c r="I6" s="10">
        <f t="shared" si="2"/>
        <v>3</v>
      </c>
      <c r="J6" s="10">
        <f t="shared" si="6"/>
        <v>8</v>
      </c>
      <c r="K6" s="3"/>
      <c r="L6" s="11">
        <f t="shared" si="3"/>
        <v>15.277777777777777</v>
      </c>
      <c r="M6" s="11">
        <f t="shared" si="4"/>
        <v>6.5454545454545459</v>
      </c>
      <c r="N6" s="3"/>
      <c r="O6" s="11"/>
      <c r="P6" s="11"/>
      <c r="Q6" s="3"/>
      <c r="R6" s="3"/>
      <c r="S6" s="3"/>
      <c r="T6" s="3"/>
      <c r="U6" s="3"/>
      <c r="V6" s="3"/>
      <c r="W6" s="3"/>
      <c r="X6" s="3"/>
      <c r="Y6" s="12">
        <f t="shared" si="0"/>
        <v>-34.467676767676771</v>
      </c>
      <c r="Z6" s="12">
        <f t="shared" si="1"/>
        <v>-84.213131313131328</v>
      </c>
      <c r="AA6" s="3"/>
    </row>
    <row r="7" spans="1:27" ht="15.5" x14ac:dyDescent="0.35">
      <c r="A7" s="10" t="str">
        <f t="shared" si="5"/>
        <v>Green</v>
      </c>
      <c r="B7" s="10" t="s">
        <v>26</v>
      </c>
      <c r="C7" s="10">
        <v>6</v>
      </c>
      <c r="D7" s="10">
        <v>100</v>
      </c>
      <c r="E7" s="10">
        <v>4</v>
      </c>
      <c r="F7" s="10">
        <v>55</v>
      </c>
      <c r="G7" s="10"/>
      <c r="H7" s="3"/>
      <c r="I7" s="10">
        <f t="shared" si="2"/>
        <v>4</v>
      </c>
      <c r="J7" s="10">
        <f t="shared" si="6"/>
        <v>12</v>
      </c>
      <c r="K7" s="3"/>
      <c r="L7" s="11">
        <f t="shared" si="3"/>
        <v>15.277777777777777</v>
      </c>
      <c r="M7" s="11">
        <f t="shared" si="4"/>
        <v>6.5454545454545459</v>
      </c>
      <c r="N7" s="3"/>
      <c r="O7" s="11"/>
      <c r="P7" s="11"/>
      <c r="Q7" s="3"/>
      <c r="R7" s="3"/>
      <c r="S7" s="3"/>
      <c r="T7" s="3"/>
      <c r="U7" s="3"/>
      <c r="V7" s="3"/>
      <c r="W7" s="3"/>
      <c r="X7" s="3"/>
      <c r="Y7" s="12">
        <f t="shared" si="0"/>
        <v>-34.467676767676771</v>
      </c>
      <c r="Z7" s="12">
        <f t="shared" si="1"/>
        <v>-84.213131313131328</v>
      </c>
      <c r="AA7" s="3"/>
    </row>
    <row r="8" spans="1:27" ht="15.5" x14ac:dyDescent="0.35">
      <c r="A8" s="10" t="str">
        <f t="shared" si="5"/>
        <v>Green</v>
      </c>
      <c r="B8" s="10" t="s">
        <v>27</v>
      </c>
      <c r="C8" s="11">
        <v>7</v>
      </c>
      <c r="D8" s="10">
        <v>100</v>
      </c>
      <c r="E8" s="10">
        <v>5</v>
      </c>
      <c r="F8" s="10">
        <v>55</v>
      </c>
      <c r="G8" s="14"/>
      <c r="H8" s="3"/>
      <c r="I8" s="10">
        <f t="shared" si="2"/>
        <v>5</v>
      </c>
      <c r="J8" s="10">
        <f t="shared" si="6"/>
        <v>17</v>
      </c>
      <c r="K8" s="3"/>
      <c r="L8" s="11">
        <f t="shared" si="3"/>
        <v>15.277777777777777</v>
      </c>
      <c r="M8" s="11">
        <f t="shared" si="4"/>
        <v>6.5454545454545459</v>
      </c>
      <c r="N8" s="3"/>
      <c r="O8" s="11"/>
      <c r="P8" s="11"/>
      <c r="Q8" s="3"/>
      <c r="R8" s="3"/>
      <c r="S8" s="3"/>
      <c r="T8" s="3"/>
      <c r="U8" s="3"/>
      <c r="V8" s="3"/>
      <c r="W8" s="3"/>
      <c r="X8" s="3"/>
      <c r="Y8" s="12">
        <f t="shared" si="0"/>
        <v>-34.467676767676771</v>
      </c>
      <c r="Z8" s="12">
        <f t="shared" si="1"/>
        <v>-84.213131313131328</v>
      </c>
      <c r="AA8" s="3"/>
    </row>
    <row r="9" spans="1:27" ht="15.5" x14ac:dyDescent="0.35">
      <c r="A9" s="10" t="str">
        <f t="shared" si="5"/>
        <v>Green</v>
      </c>
      <c r="B9" s="10" t="s">
        <v>27</v>
      </c>
      <c r="C9" s="10">
        <v>8</v>
      </c>
      <c r="D9" s="10">
        <v>100</v>
      </c>
      <c r="E9" s="10">
        <v>0</v>
      </c>
      <c r="F9" s="10">
        <v>55</v>
      </c>
      <c r="G9" s="10"/>
      <c r="H9" s="3"/>
      <c r="I9" s="10">
        <f t="shared" si="2"/>
        <v>0</v>
      </c>
      <c r="J9" s="10">
        <f t="shared" si="6"/>
        <v>17</v>
      </c>
      <c r="K9" s="3"/>
      <c r="L9" s="11">
        <f t="shared" si="3"/>
        <v>15.277777777777777</v>
      </c>
      <c r="M9" s="11">
        <f t="shared" si="4"/>
        <v>6.5454545454545459</v>
      </c>
      <c r="N9" s="3"/>
      <c r="O9" s="11"/>
      <c r="P9" s="11"/>
      <c r="Q9" s="3"/>
      <c r="R9" s="3"/>
      <c r="S9" s="3"/>
      <c r="T9" s="3"/>
      <c r="U9" s="3"/>
      <c r="V9" s="3"/>
      <c r="W9" s="3"/>
      <c r="X9" s="3"/>
      <c r="Y9" s="12">
        <f t="shared" si="0"/>
        <v>-34.467676767676771</v>
      </c>
      <c r="Z9" s="12">
        <f t="shared" si="1"/>
        <v>-84.213131313131328</v>
      </c>
      <c r="AA9" s="3"/>
    </row>
    <row r="10" spans="1:27" ht="62" x14ac:dyDescent="0.35">
      <c r="A10" s="10" t="str">
        <f t="shared" si="5"/>
        <v>Green</v>
      </c>
      <c r="B10" s="10" t="s">
        <v>27</v>
      </c>
      <c r="C10" s="10">
        <v>9</v>
      </c>
      <c r="D10" s="10">
        <v>100</v>
      </c>
      <c r="E10" s="10">
        <v>-5</v>
      </c>
      <c r="F10" s="10">
        <v>55</v>
      </c>
      <c r="G10" s="14" t="s">
        <v>28</v>
      </c>
      <c r="H10" s="3"/>
      <c r="I10" s="10">
        <f t="shared" si="2"/>
        <v>-5</v>
      </c>
      <c r="J10" s="10">
        <f t="shared" si="6"/>
        <v>12</v>
      </c>
      <c r="K10" s="3"/>
      <c r="L10" s="11">
        <f t="shared" si="3"/>
        <v>15.277777777777777</v>
      </c>
      <c r="M10" s="11">
        <f t="shared" si="4"/>
        <v>6.5454545454545459</v>
      </c>
      <c r="N10" s="15">
        <f>SUM(M4:M10)</f>
        <v>45.81818181818182</v>
      </c>
      <c r="O10" s="11">
        <f>L10/$R$1</f>
        <v>30.555555555555554</v>
      </c>
      <c r="P10" s="11">
        <f t="shared" ref="P10" si="7">0.5*$R$1*O10*O10</f>
        <v>233.41049382716045</v>
      </c>
      <c r="Q10" s="3">
        <f>SUM(D4:D10)</f>
        <v>700</v>
      </c>
      <c r="R10" s="3"/>
      <c r="S10" s="3"/>
      <c r="T10" s="11">
        <f>2*O10</f>
        <v>61.111111111111107</v>
      </c>
      <c r="U10" s="11">
        <f>(Q10-2*P10)/L10</f>
        <v>15.26262626262627</v>
      </c>
      <c r="V10" s="15">
        <f>U10+T10</f>
        <v>76.373737373737384</v>
      </c>
      <c r="W10" s="3">
        <v>60</v>
      </c>
      <c r="X10" s="12">
        <f>(V10+W10)/60</f>
        <v>2.2728956228956232</v>
      </c>
      <c r="Y10" s="12">
        <f t="shared" si="0"/>
        <v>-34.467676767676771</v>
      </c>
      <c r="Z10" s="12">
        <f t="shared" si="1"/>
        <v>-84.213131313131328</v>
      </c>
      <c r="AA10" s="3"/>
    </row>
    <row r="11" spans="1:27" ht="15.5" x14ac:dyDescent="0.35">
      <c r="A11" s="10" t="str">
        <f t="shared" si="5"/>
        <v>Green</v>
      </c>
      <c r="B11" s="10" t="s">
        <v>27</v>
      </c>
      <c r="C11" s="11">
        <v>10</v>
      </c>
      <c r="D11" s="10">
        <v>100</v>
      </c>
      <c r="E11" s="10">
        <v>-5</v>
      </c>
      <c r="F11" s="10">
        <v>55</v>
      </c>
      <c r="G11" s="10"/>
      <c r="H11" s="3"/>
      <c r="I11" s="10">
        <f t="shared" si="2"/>
        <v>-5</v>
      </c>
      <c r="J11" s="10">
        <f t="shared" si="6"/>
        <v>7</v>
      </c>
      <c r="K11" s="3"/>
      <c r="L11" s="11">
        <f t="shared" si="3"/>
        <v>15.277777777777777</v>
      </c>
      <c r="M11" s="11">
        <f t="shared" si="4"/>
        <v>6.5454545454545459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12">
        <f t="shared" si="0"/>
        <v>-34.467676767676771</v>
      </c>
      <c r="Z11" s="12">
        <f t="shared" si="1"/>
        <v>-84.213131313131328</v>
      </c>
      <c r="AA11" s="3"/>
    </row>
    <row r="12" spans="1:27" ht="15.5" x14ac:dyDescent="0.35">
      <c r="A12" s="10" t="str">
        <f t="shared" si="5"/>
        <v>Green</v>
      </c>
      <c r="B12" s="10" t="s">
        <v>27</v>
      </c>
      <c r="C12" s="10">
        <v>11</v>
      </c>
      <c r="D12" s="10">
        <v>100</v>
      </c>
      <c r="E12" s="10">
        <v>-4</v>
      </c>
      <c r="F12" s="10">
        <v>55</v>
      </c>
      <c r="G12" s="10"/>
      <c r="H12" s="3"/>
      <c r="I12" s="10">
        <f t="shared" si="2"/>
        <v>-4</v>
      </c>
      <c r="J12" s="10">
        <f t="shared" si="6"/>
        <v>3</v>
      </c>
      <c r="K12" s="3"/>
      <c r="L12" s="11">
        <f t="shared" si="3"/>
        <v>15.277777777777777</v>
      </c>
      <c r="M12" s="11">
        <f t="shared" si="4"/>
        <v>6.5454545454545459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12">
        <f t="shared" si="0"/>
        <v>-34.467676767676771</v>
      </c>
      <c r="Z12" s="12">
        <f t="shared" si="1"/>
        <v>-84.213131313131328</v>
      </c>
      <c r="AA12" s="3"/>
    </row>
    <row r="13" spans="1:27" ht="15.5" x14ac:dyDescent="0.35">
      <c r="A13" s="10" t="str">
        <f t="shared" si="5"/>
        <v>Green</v>
      </c>
      <c r="B13" s="10" t="s">
        <v>27</v>
      </c>
      <c r="C13" s="11">
        <v>12</v>
      </c>
      <c r="D13" s="10">
        <v>100</v>
      </c>
      <c r="E13" s="10">
        <v>-3</v>
      </c>
      <c r="F13" s="10">
        <v>55</v>
      </c>
      <c r="G13" s="10" t="s">
        <v>29</v>
      </c>
      <c r="H13" s="3"/>
      <c r="I13" s="10">
        <f t="shared" si="2"/>
        <v>-3</v>
      </c>
      <c r="J13" s="10">
        <f t="shared" si="6"/>
        <v>0</v>
      </c>
      <c r="K13" s="3"/>
      <c r="L13" s="11">
        <f t="shared" si="3"/>
        <v>15.277777777777777</v>
      </c>
      <c r="M13" s="11">
        <f t="shared" si="4"/>
        <v>6.5454545454545459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2">
        <f t="shared" si="0"/>
        <v>-34.467676767676771</v>
      </c>
      <c r="Z13" s="12">
        <f t="shared" si="1"/>
        <v>-93.096248196248183</v>
      </c>
      <c r="AA13" s="3"/>
    </row>
    <row r="14" spans="1:27" ht="15.5" x14ac:dyDescent="0.35">
      <c r="A14" s="10" t="str">
        <f t="shared" si="5"/>
        <v>Green</v>
      </c>
      <c r="B14" s="10" t="s">
        <v>30</v>
      </c>
      <c r="C14" s="10">
        <v>13</v>
      </c>
      <c r="D14" s="10">
        <v>150</v>
      </c>
      <c r="E14" s="10">
        <v>0</v>
      </c>
      <c r="F14" s="10">
        <v>70</v>
      </c>
      <c r="G14" s="10"/>
      <c r="H14" s="3"/>
      <c r="I14" s="10">
        <f t="shared" si="2"/>
        <v>0</v>
      </c>
      <c r="J14" s="10">
        <f t="shared" si="6"/>
        <v>0</v>
      </c>
      <c r="K14" s="3"/>
      <c r="L14" s="11">
        <f t="shared" si="3"/>
        <v>19.444444444444446</v>
      </c>
      <c r="M14" s="11">
        <f t="shared" si="4"/>
        <v>7.7142857142857135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12">
        <f t="shared" si="0"/>
        <v>-39.184126984126976</v>
      </c>
      <c r="Z14" s="12">
        <f t="shared" si="1"/>
        <v>-97.812698412698396</v>
      </c>
      <c r="AA14" s="3"/>
    </row>
    <row r="15" spans="1:27" ht="15.5" x14ac:dyDescent="0.35">
      <c r="A15" s="10" t="str">
        <f t="shared" si="5"/>
        <v>Green</v>
      </c>
      <c r="B15" s="10" t="s">
        <v>30</v>
      </c>
      <c r="C15" s="10">
        <v>14</v>
      </c>
      <c r="D15" s="10">
        <v>150</v>
      </c>
      <c r="E15" s="10">
        <v>0</v>
      </c>
      <c r="F15" s="10">
        <v>70</v>
      </c>
      <c r="G15" s="10"/>
      <c r="H15" s="3"/>
      <c r="I15" s="10">
        <f t="shared" si="2"/>
        <v>0</v>
      </c>
      <c r="J15" s="10">
        <f t="shared" si="6"/>
        <v>0</v>
      </c>
      <c r="K15" s="3"/>
      <c r="L15" s="11">
        <f t="shared" si="3"/>
        <v>19.444444444444446</v>
      </c>
      <c r="M15" s="11">
        <f t="shared" si="4"/>
        <v>7.7142857142857135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12">
        <f t="shared" si="0"/>
        <v>-39.184126984126976</v>
      </c>
      <c r="Z15" s="12">
        <f t="shared" si="1"/>
        <v>-97.812698412698396</v>
      </c>
      <c r="AA15" s="3"/>
    </row>
    <row r="16" spans="1:27" ht="15.5" x14ac:dyDescent="0.35">
      <c r="A16" s="10" t="str">
        <f t="shared" si="5"/>
        <v>Green</v>
      </c>
      <c r="B16" s="10" t="s">
        <v>30</v>
      </c>
      <c r="C16" s="11">
        <v>15</v>
      </c>
      <c r="D16" s="10">
        <v>150</v>
      </c>
      <c r="E16" s="10">
        <v>0</v>
      </c>
      <c r="F16" s="10">
        <v>70</v>
      </c>
      <c r="G16" s="10"/>
      <c r="H16" s="3"/>
      <c r="I16" s="10">
        <f t="shared" si="2"/>
        <v>0</v>
      </c>
      <c r="J16" s="10">
        <f t="shared" si="6"/>
        <v>0</v>
      </c>
      <c r="K16" s="3"/>
      <c r="L16" s="11">
        <f t="shared" si="3"/>
        <v>19.444444444444446</v>
      </c>
      <c r="M16" s="11">
        <f t="shared" si="4"/>
        <v>7.7142857142857135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12">
        <f t="shared" si="0"/>
        <v>-39.184126984126976</v>
      </c>
      <c r="Z16" s="12">
        <f t="shared" si="1"/>
        <v>-97.812698412698396</v>
      </c>
      <c r="AA16" s="3"/>
    </row>
    <row r="17" spans="1:27" ht="15.5" x14ac:dyDescent="0.35">
      <c r="A17" s="10" t="str">
        <f t="shared" si="5"/>
        <v>Green</v>
      </c>
      <c r="B17" s="10" t="s">
        <v>30</v>
      </c>
      <c r="C17" s="10">
        <v>16</v>
      </c>
      <c r="D17" s="10">
        <v>150</v>
      </c>
      <c r="E17" s="10">
        <v>0</v>
      </c>
      <c r="F17" s="10">
        <v>70</v>
      </c>
      <c r="G17" s="14" t="s">
        <v>31</v>
      </c>
      <c r="H17" s="3"/>
      <c r="I17" s="10">
        <f t="shared" si="2"/>
        <v>0</v>
      </c>
      <c r="J17" s="10">
        <f t="shared" si="6"/>
        <v>0</v>
      </c>
      <c r="K17" s="3"/>
      <c r="L17" s="11">
        <f t="shared" si="3"/>
        <v>19.444444444444446</v>
      </c>
      <c r="M17" s="11">
        <f t="shared" si="4"/>
        <v>7.7142857142857135</v>
      </c>
      <c r="N17" s="15">
        <f>SUM(M11:M17)</f>
        <v>50.493506493506494</v>
      </c>
      <c r="O17" s="11">
        <f>L17/$R$1</f>
        <v>38.888888888888893</v>
      </c>
      <c r="P17" s="11">
        <f t="shared" ref="P17" si="8">0.5*$R$1*O17*O17</f>
        <v>378.08641975308649</v>
      </c>
      <c r="Q17" s="3">
        <f>SUM(D11:D17)</f>
        <v>900</v>
      </c>
      <c r="R17" s="3"/>
      <c r="S17" s="3"/>
      <c r="T17" s="11">
        <f>2*O17</f>
        <v>77.777777777777786</v>
      </c>
      <c r="U17" s="11">
        <f>(Q17-2*P17)/L17</f>
        <v>7.3968253968253892</v>
      </c>
      <c r="V17" s="15">
        <f>U17+T17</f>
        <v>85.174603174603178</v>
      </c>
      <c r="W17" s="3">
        <v>60</v>
      </c>
      <c r="X17" s="12">
        <f>(V17+W17)/60</f>
        <v>2.4195767195767197</v>
      </c>
      <c r="Y17" s="12">
        <f t="shared" si="0"/>
        <v>-39.184126984126976</v>
      </c>
      <c r="Z17" s="12">
        <f t="shared" si="1"/>
        <v>-107.58412698412698</v>
      </c>
      <c r="AA17" s="3"/>
    </row>
    <row r="18" spans="1:27" ht="15.5" x14ac:dyDescent="0.35">
      <c r="A18" s="10" t="str">
        <f t="shared" si="5"/>
        <v>Green</v>
      </c>
      <c r="B18" s="10" t="s">
        <v>32</v>
      </c>
      <c r="C18" s="11">
        <v>17</v>
      </c>
      <c r="D18" s="10">
        <v>150</v>
      </c>
      <c r="E18" s="10">
        <v>0</v>
      </c>
      <c r="F18" s="10">
        <v>60</v>
      </c>
      <c r="G18" s="10"/>
      <c r="H18" s="3"/>
      <c r="I18" s="10">
        <f>E18*D18/100</f>
        <v>0</v>
      </c>
      <c r="J18" s="10">
        <f t="shared" si="6"/>
        <v>0</v>
      </c>
      <c r="K18" s="3"/>
      <c r="L18" s="11">
        <f t="shared" si="3"/>
        <v>16.666666666666668</v>
      </c>
      <c r="M18" s="11">
        <f t="shared" si="4"/>
        <v>9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2">
        <f t="shared" si="0"/>
        <v>-51.73333333333332</v>
      </c>
      <c r="Z18" s="12">
        <f t="shared" si="1"/>
        <v>-120.13333333333331</v>
      </c>
      <c r="AA18" s="3"/>
    </row>
    <row r="19" spans="1:27" ht="15.5" x14ac:dyDescent="0.35">
      <c r="A19" s="10" t="str">
        <f t="shared" si="5"/>
        <v>Green</v>
      </c>
      <c r="B19" s="10" t="s">
        <v>32</v>
      </c>
      <c r="C19" s="10">
        <v>18</v>
      </c>
      <c r="D19" s="10">
        <v>150</v>
      </c>
      <c r="E19" s="10">
        <v>0</v>
      </c>
      <c r="F19" s="10">
        <v>60</v>
      </c>
      <c r="G19" s="10"/>
      <c r="H19" s="3"/>
      <c r="I19" s="10">
        <f t="shared" si="2"/>
        <v>0</v>
      </c>
      <c r="J19" s="10">
        <f t="shared" si="6"/>
        <v>0</v>
      </c>
      <c r="K19" s="3"/>
      <c r="L19" s="11">
        <f t="shared" si="3"/>
        <v>16.666666666666668</v>
      </c>
      <c r="M19" s="11">
        <f t="shared" si="4"/>
        <v>9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2">
        <f t="shared" si="0"/>
        <v>-51.73333333333332</v>
      </c>
      <c r="Z19" s="12">
        <f t="shared" si="1"/>
        <v>-120.13333333333331</v>
      </c>
      <c r="AA19" s="3"/>
    </row>
    <row r="20" spans="1:27" ht="15.5" x14ac:dyDescent="0.35">
      <c r="A20" s="10" t="str">
        <f t="shared" si="5"/>
        <v>Green</v>
      </c>
      <c r="B20" s="10" t="s">
        <v>32</v>
      </c>
      <c r="C20" s="10">
        <v>19</v>
      </c>
      <c r="D20" s="10">
        <v>150</v>
      </c>
      <c r="E20" s="10">
        <v>0</v>
      </c>
      <c r="F20" s="10">
        <v>60</v>
      </c>
      <c r="G20" s="10"/>
      <c r="H20" s="3"/>
      <c r="I20" s="10">
        <f t="shared" si="2"/>
        <v>0</v>
      </c>
      <c r="J20" s="10">
        <f t="shared" si="6"/>
        <v>0</v>
      </c>
      <c r="K20" s="3"/>
      <c r="L20" s="11">
        <f t="shared" si="3"/>
        <v>16.666666666666668</v>
      </c>
      <c r="M20" s="11">
        <f t="shared" si="4"/>
        <v>9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12">
        <f t="shared" si="0"/>
        <v>-51.73333333333332</v>
      </c>
      <c r="Z20" s="12">
        <f t="shared" si="1"/>
        <v>-120.13333333333331</v>
      </c>
      <c r="AA20" s="3"/>
    </row>
    <row r="21" spans="1:27" ht="15.5" x14ac:dyDescent="0.35">
      <c r="A21" s="10" t="str">
        <f t="shared" si="5"/>
        <v>Green</v>
      </c>
      <c r="B21" s="10" t="s">
        <v>32</v>
      </c>
      <c r="C21" s="11">
        <v>20</v>
      </c>
      <c r="D21" s="10">
        <v>150</v>
      </c>
      <c r="E21" s="10">
        <v>0</v>
      </c>
      <c r="F21" s="10">
        <v>60</v>
      </c>
      <c r="G21" s="10"/>
      <c r="H21" s="3"/>
      <c r="I21" s="10">
        <f t="shared" si="2"/>
        <v>0</v>
      </c>
      <c r="J21" s="10">
        <f t="shared" si="6"/>
        <v>0</v>
      </c>
      <c r="K21" s="3"/>
      <c r="L21" s="11">
        <f t="shared" si="3"/>
        <v>16.666666666666668</v>
      </c>
      <c r="M21" s="11">
        <f t="shared" si="4"/>
        <v>9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2">
        <f t="shared" si="0"/>
        <v>-51.73333333333332</v>
      </c>
      <c r="Z21" s="12">
        <f t="shared" si="1"/>
        <v>-168.99047619047619</v>
      </c>
      <c r="AA21" s="3"/>
    </row>
    <row r="22" spans="1:27" ht="15.5" x14ac:dyDescent="0.35">
      <c r="A22" s="10" t="str">
        <f t="shared" si="5"/>
        <v>Green</v>
      </c>
      <c r="B22" s="10" t="s">
        <v>33</v>
      </c>
      <c r="C22" s="10">
        <v>21</v>
      </c>
      <c r="D22" s="10">
        <v>300</v>
      </c>
      <c r="E22" s="10">
        <v>0</v>
      </c>
      <c r="F22" s="10">
        <v>70</v>
      </c>
      <c r="G22" s="10"/>
      <c r="H22" s="3"/>
      <c r="I22" s="10">
        <f t="shared" si="2"/>
        <v>0</v>
      </c>
      <c r="J22" s="10">
        <f t="shared" si="6"/>
        <v>0</v>
      </c>
      <c r="K22" s="3"/>
      <c r="L22" s="11">
        <f t="shared" si="3"/>
        <v>19.444444444444446</v>
      </c>
      <c r="M22" s="11">
        <f t="shared" si="4"/>
        <v>15.428571428571427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2">
        <f t="shared" si="0"/>
        <v>-97.812698412698396</v>
      </c>
      <c r="Z22" s="12">
        <f t="shared" si="1"/>
        <v>-215.06984126984122</v>
      </c>
      <c r="AA22" s="3"/>
    </row>
    <row r="23" spans="1:27" ht="46.5" x14ac:dyDescent="0.35">
      <c r="A23" s="10" t="str">
        <f t="shared" si="5"/>
        <v>Green</v>
      </c>
      <c r="B23" s="10" t="s">
        <v>33</v>
      </c>
      <c r="C23" s="11">
        <v>22</v>
      </c>
      <c r="D23" s="10">
        <v>300</v>
      </c>
      <c r="E23" s="10">
        <v>0</v>
      </c>
      <c r="F23" s="10">
        <v>70</v>
      </c>
      <c r="G23" s="14" t="s">
        <v>34</v>
      </c>
      <c r="H23" s="3"/>
      <c r="I23" s="10">
        <f t="shared" si="2"/>
        <v>0</v>
      </c>
      <c r="J23" s="10">
        <f t="shared" si="6"/>
        <v>0</v>
      </c>
      <c r="K23" s="3"/>
      <c r="L23" s="11">
        <f t="shared" si="3"/>
        <v>19.444444444444446</v>
      </c>
      <c r="M23" s="11">
        <f t="shared" si="4"/>
        <v>15.428571428571427</v>
      </c>
      <c r="N23" s="15">
        <f>SUM(M18:M23)</f>
        <v>66.857142857142861</v>
      </c>
      <c r="O23" s="11">
        <f>L23/$R$1</f>
        <v>38.888888888888893</v>
      </c>
      <c r="P23" s="11">
        <f t="shared" ref="P23" si="9">0.5*$R$1*O23*O23</f>
        <v>378.08641975308649</v>
      </c>
      <c r="Q23" s="3">
        <f>SUM(D18:D23)</f>
        <v>1200</v>
      </c>
      <c r="R23" s="3"/>
      <c r="S23" s="3"/>
      <c r="T23" s="11">
        <f>2*O23</f>
        <v>77.777777777777786</v>
      </c>
      <c r="U23" s="11">
        <f>(Q23-2*P23)/L23</f>
        <v>22.825396825396815</v>
      </c>
      <c r="V23" s="15">
        <f>U23+T23</f>
        <v>100.60317460317461</v>
      </c>
      <c r="W23" s="3">
        <v>60</v>
      </c>
      <c r="X23" s="12">
        <f>(V23+W23)/60</f>
        <v>2.6767195767195768</v>
      </c>
      <c r="Y23" s="12">
        <f t="shared" si="0"/>
        <v>-97.812698412698396</v>
      </c>
      <c r="Z23" s="12">
        <f t="shared" si="1"/>
        <v>-215.06984126984122</v>
      </c>
      <c r="AA23" s="3"/>
    </row>
    <row r="24" spans="1:27" ht="15.5" x14ac:dyDescent="0.35">
      <c r="A24" s="10" t="str">
        <f t="shared" si="5"/>
        <v>Green</v>
      </c>
      <c r="B24" s="10" t="s">
        <v>33</v>
      </c>
      <c r="C24" s="10">
        <v>23</v>
      </c>
      <c r="D24" s="10">
        <v>300</v>
      </c>
      <c r="E24" s="10">
        <v>0</v>
      </c>
      <c r="F24" s="10">
        <v>70</v>
      </c>
      <c r="G24" s="10"/>
      <c r="H24" s="3"/>
      <c r="I24" s="10">
        <f t="shared" si="2"/>
        <v>0</v>
      </c>
      <c r="J24" s="10">
        <f t="shared" si="6"/>
        <v>0</v>
      </c>
      <c r="K24" s="3"/>
      <c r="L24" s="11">
        <f t="shared" si="3"/>
        <v>19.444444444444446</v>
      </c>
      <c r="M24" s="11">
        <f t="shared" si="4"/>
        <v>15.428571428571427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2">
        <f t="shared" si="0"/>
        <v>-97.812698412698396</v>
      </c>
      <c r="Z24" s="12">
        <f t="shared" si="1"/>
        <v>-215.06984126984122</v>
      </c>
      <c r="AA24" s="3"/>
    </row>
    <row r="25" spans="1:27" ht="15.5" x14ac:dyDescent="0.35">
      <c r="A25" s="10" t="str">
        <f t="shared" si="5"/>
        <v>Green</v>
      </c>
      <c r="B25" s="10" t="s">
        <v>33</v>
      </c>
      <c r="C25" s="10">
        <v>24</v>
      </c>
      <c r="D25" s="10">
        <v>300</v>
      </c>
      <c r="E25" s="10">
        <v>0</v>
      </c>
      <c r="F25" s="10">
        <v>70</v>
      </c>
      <c r="G25" s="10"/>
      <c r="H25" s="3"/>
      <c r="I25" s="10">
        <f t="shared" si="2"/>
        <v>0</v>
      </c>
      <c r="J25" s="10">
        <f t="shared" si="6"/>
        <v>0</v>
      </c>
      <c r="K25" s="3"/>
      <c r="L25" s="11">
        <f t="shared" si="3"/>
        <v>19.444444444444446</v>
      </c>
      <c r="M25" s="11">
        <f t="shared" si="4"/>
        <v>15.428571428571427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2">
        <f t="shared" si="0"/>
        <v>-97.812698412698396</v>
      </c>
      <c r="Z25" s="12">
        <f t="shared" si="1"/>
        <v>-175.98412698412693</v>
      </c>
      <c r="AA25" s="3"/>
    </row>
    <row r="26" spans="1:27" ht="15.5" x14ac:dyDescent="0.35">
      <c r="A26" s="10" t="str">
        <f t="shared" si="5"/>
        <v>Green</v>
      </c>
      <c r="B26" s="10" t="s">
        <v>33</v>
      </c>
      <c r="C26" s="11">
        <v>25</v>
      </c>
      <c r="D26" s="10">
        <v>200</v>
      </c>
      <c r="E26" s="10">
        <v>0</v>
      </c>
      <c r="F26" s="10">
        <v>70</v>
      </c>
      <c r="G26" s="10"/>
      <c r="H26" s="3"/>
      <c r="I26" s="10">
        <f t="shared" si="2"/>
        <v>0</v>
      </c>
      <c r="J26" s="10">
        <f t="shared" si="6"/>
        <v>0</v>
      </c>
      <c r="K26" s="3"/>
      <c r="L26" s="11">
        <f t="shared" si="3"/>
        <v>19.444444444444446</v>
      </c>
      <c r="M26" s="11">
        <f t="shared" si="4"/>
        <v>10.285714285714285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2">
        <f t="shared" si="0"/>
        <v>-58.726984126984121</v>
      </c>
      <c r="Z26" s="12">
        <f t="shared" si="1"/>
        <v>-97.812698412698396</v>
      </c>
      <c r="AA26" s="3"/>
    </row>
    <row r="27" spans="1:27" ht="15.5" x14ac:dyDescent="0.35">
      <c r="A27" s="10" t="str">
        <f t="shared" si="5"/>
        <v>Green</v>
      </c>
      <c r="B27" s="10" t="s">
        <v>33</v>
      </c>
      <c r="C27" s="10">
        <v>26</v>
      </c>
      <c r="D27" s="10">
        <v>100</v>
      </c>
      <c r="E27" s="10">
        <v>0</v>
      </c>
      <c r="F27" s="10">
        <v>70</v>
      </c>
      <c r="G27" s="10"/>
      <c r="H27" s="3"/>
      <c r="I27" s="10">
        <f t="shared" si="2"/>
        <v>0</v>
      </c>
      <c r="J27" s="10">
        <f t="shared" si="6"/>
        <v>0</v>
      </c>
      <c r="K27" s="3"/>
      <c r="L27" s="11">
        <f t="shared" si="3"/>
        <v>19.444444444444446</v>
      </c>
      <c r="M27" s="11">
        <f t="shared" si="4"/>
        <v>5.1428571428571423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2">
        <f t="shared" si="0"/>
        <v>-19.641269841269835</v>
      </c>
      <c r="Z27" s="12">
        <f t="shared" si="1"/>
        <v>-39.184126984126976</v>
      </c>
      <c r="AA27" s="3"/>
    </row>
    <row r="28" spans="1:27" ht="15.5" x14ac:dyDescent="0.35">
      <c r="A28" s="10" t="str">
        <f t="shared" si="5"/>
        <v>Green</v>
      </c>
      <c r="B28" s="10" t="s">
        <v>33</v>
      </c>
      <c r="C28" s="11">
        <v>27</v>
      </c>
      <c r="D28" s="10">
        <v>50</v>
      </c>
      <c r="E28" s="10">
        <v>0</v>
      </c>
      <c r="F28" s="10">
        <v>70</v>
      </c>
      <c r="G28" s="10"/>
      <c r="H28" s="3"/>
      <c r="I28" s="10">
        <f t="shared" si="2"/>
        <v>0</v>
      </c>
      <c r="J28" s="10">
        <f t="shared" si="6"/>
        <v>0</v>
      </c>
      <c r="K28" s="3"/>
      <c r="L28" s="11">
        <f t="shared" si="3"/>
        <v>19.444444444444446</v>
      </c>
      <c r="M28" s="11">
        <f t="shared" si="4"/>
        <v>2.5714285714285712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2">
        <f t="shared" si="0"/>
        <v>-9.841269841269451E-2</v>
      </c>
      <c r="Z28" s="12">
        <f t="shared" si="1"/>
        <v>-19.641269841269835</v>
      </c>
      <c r="AA28" s="3"/>
    </row>
    <row r="29" spans="1:27" ht="15.5" x14ac:dyDescent="0.35">
      <c r="A29" s="10" t="str">
        <f t="shared" si="5"/>
        <v>Green</v>
      </c>
      <c r="B29" s="10" t="s">
        <v>33</v>
      </c>
      <c r="C29" s="10">
        <v>28</v>
      </c>
      <c r="D29" s="10">
        <v>50</v>
      </c>
      <c r="E29" s="10">
        <v>0</v>
      </c>
      <c r="F29" s="10">
        <v>70</v>
      </c>
      <c r="G29" s="10"/>
      <c r="H29" s="3"/>
      <c r="I29" s="10">
        <f t="shared" si="2"/>
        <v>0</v>
      </c>
      <c r="J29" s="10">
        <f t="shared" si="6"/>
        <v>0</v>
      </c>
      <c r="K29" s="3"/>
      <c r="L29" s="11">
        <f t="shared" si="3"/>
        <v>19.444444444444446</v>
      </c>
      <c r="M29" s="11">
        <f t="shared" si="4"/>
        <v>2.5714285714285712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2">
        <f t="shared" si="0"/>
        <v>-9.841269841269451E-2</v>
      </c>
      <c r="Z29" s="12">
        <f t="shared" si="1"/>
        <v>-19.641269841269835</v>
      </c>
      <c r="AA29" s="3"/>
    </row>
    <row r="30" spans="1:27" ht="15.5" x14ac:dyDescent="0.35">
      <c r="A30" s="10" t="str">
        <f t="shared" si="5"/>
        <v>Green</v>
      </c>
      <c r="B30" s="10" t="s">
        <v>35</v>
      </c>
      <c r="C30" s="10">
        <v>29</v>
      </c>
      <c r="D30" s="10">
        <v>50</v>
      </c>
      <c r="E30" s="10">
        <v>0</v>
      </c>
      <c r="F30" s="10">
        <v>70</v>
      </c>
      <c r="G30" s="10" t="s">
        <v>29</v>
      </c>
      <c r="H30" s="3"/>
      <c r="I30" s="10">
        <f t="shared" si="2"/>
        <v>0</v>
      </c>
      <c r="J30" s="10">
        <f t="shared" si="6"/>
        <v>0</v>
      </c>
      <c r="K30" s="3"/>
      <c r="L30" s="11">
        <f t="shared" si="3"/>
        <v>19.444444444444446</v>
      </c>
      <c r="M30" s="11">
        <f t="shared" si="4"/>
        <v>2.5714285714285712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2">
        <f t="shared" si="0"/>
        <v>-9.841269841269451E-2</v>
      </c>
      <c r="Z30" s="12">
        <f t="shared" si="1"/>
        <v>-19.641269841269835</v>
      </c>
      <c r="AA30" s="3"/>
    </row>
    <row r="31" spans="1:27" ht="15.5" x14ac:dyDescent="0.35">
      <c r="A31" s="10" t="str">
        <f t="shared" si="5"/>
        <v>Green</v>
      </c>
      <c r="B31" s="10" t="s">
        <v>35</v>
      </c>
      <c r="C31" s="11">
        <v>30</v>
      </c>
      <c r="D31" s="10">
        <v>50</v>
      </c>
      <c r="E31" s="10">
        <v>0</v>
      </c>
      <c r="F31" s="10">
        <v>70</v>
      </c>
      <c r="G31" s="10"/>
      <c r="H31" s="3"/>
      <c r="I31" s="10">
        <f t="shared" si="2"/>
        <v>0</v>
      </c>
      <c r="J31" s="10">
        <f t="shared" si="6"/>
        <v>0</v>
      </c>
      <c r="K31" s="3"/>
      <c r="L31" s="11">
        <f t="shared" si="3"/>
        <v>19.444444444444446</v>
      </c>
      <c r="M31" s="11">
        <f t="shared" si="4"/>
        <v>2.5714285714285712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2">
        <f t="shared" si="0"/>
        <v>-9.841269841269451E-2</v>
      </c>
      <c r="Z31" s="12">
        <f t="shared" si="1"/>
        <v>-19.641269841269835</v>
      </c>
      <c r="AA31" s="3"/>
    </row>
    <row r="32" spans="1:27" ht="46.5" x14ac:dyDescent="0.35">
      <c r="A32" s="10" t="str">
        <f t="shared" si="5"/>
        <v>Green</v>
      </c>
      <c r="B32" s="10" t="s">
        <v>35</v>
      </c>
      <c r="C32" s="10">
        <v>31</v>
      </c>
      <c r="D32" s="10">
        <v>50</v>
      </c>
      <c r="E32" s="10">
        <v>0</v>
      </c>
      <c r="F32" s="10">
        <v>70</v>
      </c>
      <c r="G32" s="14" t="s">
        <v>36</v>
      </c>
      <c r="H32" s="3"/>
      <c r="I32" s="10">
        <f t="shared" si="2"/>
        <v>0</v>
      </c>
      <c r="J32" s="10">
        <f t="shared" si="6"/>
        <v>0</v>
      </c>
      <c r="K32" s="3"/>
      <c r="L32" s="11">
        <f t="shared" si="3"/>
        <v>19.444444444444446</v>
      </c>
      <c r="M32" s="11">
        <f t="shared" si="4"/>
        <v>2.5714285714285712</v>
      </c>
      <c r="N32" s="15">
        <f>SUM(M24:M32)</f>
        <v>59.142857142857125</v>
      </c>
      <c r="O32" s="11">
        <f>L32/$R$1</f>
        <v>38.888888888888893</v>
      </c>
      <c r="P32" s="11">
        <f t="shared" ref="P32" si="10">0.5*$R$1*O32*O32</f>
        <v>378.08641975308649</v>
      </c>
      <c r="Q32" s="3">
        <f>SUM(D24:D32)</f>
        <v>1150</v>
      </c>
      <c r="R32" s="3"/>
      <c r="S32" s="3"/>
      <c r="T32" s="11">
        <f>2*O32</f>
        <v>77.777777777777786</v>
      </c>
      <c r="U32" s="11">
        <f>(Q32-2*P32)/L32</f>
        <v>20.253968253968246</v>
      </c>
      <c r="V32" s="15">
        <f>U32+T32</f>
        <v>98.031746031746025</v>
      </c>
      <c r="W32" s="3">
        <v>60</v>
      </c>
      <c r="X32" s="12">
        <f>(V32+W32)/60</f>
        <v>2.6338624338624337</v>
      </c>
      <c r="Y32" s="12">
        <f t="shared" si="0"/>
        <v>-9.841269841269451E-2</v>
      </c>
      <c r="Z32" s="12">
        <f t="shared" si="1"/>
        <v>-19.641269841269835</v>
      </c>
      <c r="AA32" s="3"/>
    </row>
    <row r="33" spans="1:27" ht="15.5" x14ac:dyDescent="0.35">
      <c r="A33" s="10" t="str">
        <f t="shared" si="5"/>
        <v>Green</v>
      </c>
      <c r="B33" s="10" t="s">
        <v>35</v>
      </c>
      <c r="C33" s="11">
        <v>32</v>
      </c>
      <c r="D33" s="10">
        <v>50</v>
      </c>
      <c r="E33" s="10">
        <v>0</v>
      </c>
      <c r="F33" s="10">
        <v>70</v>
      </c>
      <c r="G33" s="10"/>
      <c r="H33" s="3"/>
      <c r="I33" s="10">
        <f t="shared" si="2"/>
        <v>0</v>
      </c>
      <c r="J33" s="10">
        <f t="shared" si="6"/>
        <v>0</v>
      </c>
      <c r="K33" s="3"/>
      <c r="L33" s="11">
        <f t="shared" si="3"/>
        <v>19.444444444444446</v>
      </c>
      <c r="M33" s="11">
        <f t="shared" si="4"/>
        <v>2.5714285714285712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2">
        <f t="shared" si="0"/>
        <v>-9.841269841269451E-2</v>
      </c>
      <c r="Z33" s="12">
        <f t="shared" si="1"/>
        <v>-19.641269841269835</v>
      </c>
      <c r="AA33" s="3"/>
    </row>
    <row r="34" spans="1:27" ht="15.5" x14ac:dyDescent="0.35">
      <c r="A34" s="10" t="str">
        <f t="shared" si="5"/>
        <v>Green</v>
      </c>
      <c r="B34" s="10" t="s">
        <v>37</v>
      </c>
      <c r="C34" s="10">
        <v>33</v>
      </c>
      <c r="D34" s="10">
        <v>50</v>
      </c>
      <c r="E34" s="10">
        <v>0</v>
      </c>
      <c r="F34" s="10">
        <v>70</v>
      </c>
      <c r="G34" s="10"/>
      <c r="H34" s="3"/>
      <c r="I34" s="10">
        <f t="shared" si="2"/>
        <v>0</v>
      </c>
      <c r="J34" s="10">
        <f t="shared" si="6"/>
        <v>0</v>
      </c>
      <c r="K34" s="3"/>
      <c r="L34" s="11">
        <f t="shared" si="3"/>
        <v>19.444444444444446</v>
      </c>
      <c r="M34" s="11">
        <f t="shared" si="4"/>
        <v>2.5714285714285712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2">
        <f t="shared" si="0"/>
        <v>-9.841269841269451E-2</v>
      </c>
      <c r="Z34" s="12">
        <f t="shared" si="1"/>
        <v>-19.641269841269835</v>
      </c>
      <c r="AA34" s="3"/>
    </row>
    <row r="35" spans="1:27" ht="15.5" x14ac:dyDescent="0.35">
      <c r="A35" s="10" t="str">
        <f t="shared" si="5"/>
        <v>Green</v>
      </c>
      <c r="B35" s="10" t="s">
        <v>37</v>
      </c>
      <c r="C35" s="10">
        <v>34</v>
      </c>
      <c r="D35" s="10">
        <v>50</v>
      </c>
      <c r="E35" s="10">
        <v>0</v>
      </c>
      <c r="F35" s="10">
        <v>70</v>
      </c>
      <c r="G35" s="10"/>
      <c r="H35" s="3"/>
      <c r="I35" s="10">
        <f t="shared" si="2"/>
        <v>0</v>
      </c>
      <c r="J35" s="10">
        <f t="shared" si="6"/>
        <v>0</v>
      </c>
      <c r="K35" s="3"/>
      <c r="L35" s="11">
        <f t="shared" si="3"/>
        <v>19.444444444444446</v>
      </c>
      <c r="M35" s="11">
        <f t="shared" si="4"/>
        <v>2.5714285714285712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2">
        <f t="shared" si="0"/>
        <v>-9.841269841269451E-2</v>
      </c>
      <c r="Z35" s="12">
        <f t="shared" si="1"/>
        <v>-19.641269841269835</v>
      </c>
      <c r="AA35" s="3"/>
    </row>
    <row r="36" spans="1:27" ht="15.5" x14ac:dyDescent="0.35">
      <c r="A36" s="10" t="str">
        <f t="shared" si="5"/>
        <v>Green</v>
      </c>
      <c r="B36" s="10" t="s">
        <v>37</v>
      </c>
      <c r="C36" s="11">
        <v>35</v>
      </c>
      <c r="D36" s="10">
        <v>50</v>
      </c>
      <c r="E36" s="10">
        <v>0</v>
      </c>
      <c r="F36" s="10">
        <v>70</v>
      </c>
      <c r="G36" s="10"/>
      <c r="H36" s="3"/>
      <c r="I36" s="10">
        <f t="shared" si="2"/>
        <v>0</v>
      </c>
      <c r="J36" s="10">
        <f t="shared" si="6"/>
        <v>0</v>
      </c>
      <c r="K36" s="3"/>
      <c r="L36" s="11">
        <f t="shared" si="3"/>
        <v>19.444444444444446</v>
      </c>
      <c r="M36" s="11">
        <f t="shared" si="4"/>
        <v>2.5714285714285712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2">
        <f t="shared" si="0"/>
        <v>-9.841269841269451E-2</v>
      </c>
      <c r="Z36" s="12">
        <f t="shared" si="1"/>
        <v>-19.641269841269835</v>
      </c>
      <c r="AA36" s="3"/>
    </row>
    <row r="37" spans="1:27" ht="15.5" x14ac:dyDescent="0.35">
      <c r="A37" s="10" t="str">
        <f t="shared" si="5"/>
        <v>Green</v>
      </c>
      <c r="B37" s="10" t="s">
        <v>38</v>
      </c>
      <c r="C37" s="10">
        <v>36</v>
      </c>
      <c r="D37" s="10">
        <v>50</v>
      </c>
      <c r="E37" s="10">
        <v>0</v>
      </c>
      <c r="F37" s="10">
        <v>70</v>
      </c>
      <c r="G37" s="10" t="s">
        <v>39</v>
      </c>
      <c r="H37" s="3"/>
      <c r="I37" s="10">
        <f t="shared" si="2"/>
        <v>0</v>
      </c>
      <c r="J37" s="10">
        <f t="shared" si="6"/>
        <v>0</v>
      </c>
      <c r="K37" s="3"/>
      <c r="L37" s="11">
        <f t="shared" si="3"/>
        <v>19.444444444444446</v>
      </c>
      <c r="M37" s="11">
        <f t="shared" si="4"/>
        <v>2.5714285714285712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2">
        <f t="shared" si="0"/>
        <v>-9.841269841269451E-2</v>
      </c>
      <c r="Z37" s="12">
        <f t="shared" si="1"/>
        <v>-19.641269841269835</v>
      </c>
      <c r="AA37" s="3"/>
    </row>
    <row r="38" spans="1:27" ht="15.5" x14ac:dyDescent="0.35">
      <c r="A38" s="10" t="str">
        <f>A34</f>
        <v>Green</v>
      </c>
      <c r="B38" s="10" t="s">
        <v>38</v>
      </c>
      <c r="C38" s="10">
        <v>37</v>
      </c>
      <c r="D38" s="10">
        <v>50</v>
      </c>
      <c r="E38" s="10">
        <v>0</v>
      </c>
      <c r="F38" s="10">
        <v>70</v>
      </c>
      <c r="G38" s="10" t="s">
        <v>39</v>
      </c>
      <c r="H38" s="3"/>
      <c r="I38" s="10">
        <f t="shared" si="2"/>
        <v>0</v>
      </c>
      <c r="J38" s="10">
        <f t="shared" si="6"/>
        <v>0</v>
      </c>
      <c r="K38" s="3"/>
      <c r="L38" s="11">
        <f t="shared" si="3"/>
        <v>19.444444444444446</v>
      </c>
      <c r="M38" s="11">
        <f t="shared" si="4"/>
        <v>2.5714285714285712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2">
        <f t="shared" si="0"/>
        <v>-9.841269841269451E-2</v>
      </c>
      <c r="Z38" s="12">
        <f t="shared" si="1"/>
        <v>-19.641269841269835</v>
      </c>
      <c r="AA38" s="3"/>
    </row>
    <row r="39" spans="1:27" ht="15.5" x14ac:dyDescent="0.35">
      <c r="A39" s="10" t="str">
        <f t="shared" si="5"/>
        <v>Green</v>
      </c>
      <c r="B39" s="10" t="s">
        <v>38</v>
      </c>
      <c r="C39" s="11">
        <v>38</v>
      </c>
      <c r="D39" s="10">
        <v>50</v>
      </c>
      <c r="E39" s="10">
        <v>0</v>
      </c>
      <c r="F39" s="10">
        <v>70</v>
      </c>
      <c r="G39" s="10" t="s">
        <v>39</v>
      </c>
      <c r="H39" s="3"/>
      <c r="I39" s="10">
        <f t="shared" si="2"/>
        <v>0</v>
      </c>
      <c r="J39" s="10">
        <f t="shared" si="6"/>
        <v>0</v>
      </c>
      <c r="K39" s="3"/>
      <c r="L39" s="11">
        <f t="shared" si="3"/>
        <v>19.444444444444446</v>
      </c>
      <c r="M39" s="11">
        <f t="shared" si="4"/>
        <v>2.5714285714285712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2">
        <f t="shared" si="0"/>
        <v>-9.841269841269451E-2</v>
      </c>
      <c r="Z39" s="12">
        <f t="shared" si="1"/>
        <v>-19.641269841269835</v>
      </c>
      <c r="AA39" s="3"/>
    </row>
    <row r="40" spans="1:27" ht="93" x14ac:dyDescent="0.35">
      <c r="A40" s="10" t="str">
        <f t="shared" si="5"/>
        <v>Green</v>
      </c>
      <c r="B40" s="10" t="s">
        <v>38</v>
      </c>
      <c r="C40" s="10">
        <v>39</v>
      </c>
      <c r="D40" s="10">
        <v>50</v>
      </c>
      <c r="E40" s="10">
        <v>0</v>
      </c>
      <c r="F40" s="10">
        <v>70</v>
      </c>
      <c r="G40" s="14" t="s">
        <v>40</v>
      </c>
      <c r="H40" s="3"/>
      <c r="I40" s="10">
        <f t="shared" si="2"/>
        <v>0</v>
      </c>
      <c r="J40" s="10">
        <f t="shared" si="6"/>
        <v>0</v>
      </c>
      <c r="K40" s="3"/>
      <c r="L40" s="11">
        <f t="shared" si="3"/>
        <v>19.444444444444446</v>
      </c>
      <c r="M40" s="11">
        <f t="shared" si="4"/>
        <v>2.5714285714285712</v>
      </c>
      <c r="N40" s="15">
        <f>SUM(M33:M40)</f>
        <v>20.571428571428569</v>
      </c>
      <c r="O40" s="16">
        <v>28.3</v>
      </c>
      <c r="P40" s="11">
        <f>0.5*$R$1*O40*O40</f>
        <v>200.2225</v>
      </c>
      <c r="Q40" s="3">
        <f>SUM(D33:D40)</f>
        <v>400</v>
      </c>
      <c r="R40" s="3"/>
      <c r="S40" s="3"/>
      <c r="T40" s="11">
        <f>2*O40</f>
        <v>56.6</v>
      </c>
      <c r="U40" s="11">
        <f>(Q40-2*P40)/L40</f>
        <v>-2.2885714285713933E-2</v>
      </c>
      <c r="V40" s="15">
        <f>U40+T40</f>
        <v>56.577114285714288</v>
      </c>
      <c r="W40" s="3">
        <v>60</v>
      </c>
      <c r="X40" s="12">
        <f>(V40+W40)/60</f>
        <v>1.9429519047619048</v>
      </c>
      <c r="Y40" s="12">
        <f t="shared" si="0"/>
        <v>-9.841269841269451E-2</v>
      </c>
      <c r="Z40" s="12">
        <f t="shared" si="1"/>
        <v>-19.641269841269835</v>
      </c>
      <c r="AA40" s="3"/>
    </row>
    <row r="41" spans="1:27" ht="15.5" x14ac:dyDescent="0.35">
      <c r="A41" s="10" t="str">
        <f t="shared" si="5"/>
        <v>Green</v>
      </c>
      <c r="B41" s="10" t="s">
        <v>38</v>
      </c>
      <c r="C41" s="10">
        <v>40</v>
      </c>
      <c r="D41" s="10">
        <v>50</v>
      </c>
      <c r="E41" s="10">
        <v>0</v>
      </c>
      <c r="F41" s="10">
        <v>70</v>
      </c>
      <c r="G41" s="10" t="s">
        <v>39</v>
      </c>
      <c r="H41" s="3"/>
      <c r="I41" s="10">
        <f t="shared" si="2"/>
        <v>0</v>
      </c>
      <c r="J41" s="10">
        <f t="shared" si="6"/>
        <v>0</v>
      </c>
      <c r="K41" s="3"/>
      <c r="L41" s="11">
        <f t="shared" si="3"/>
        <v>19.444444444444446</v>
      </c>
      <c r="M41" s="11">
        <f t="shared" si="4"/>
        <v>2.5714285714285712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2">
        <f t="shared" si="0"/>
        <v>-9.841269841269451E-2</v>
      </c>
      <c r="Z41" s="12">
        <f t="shared" si="1"/>
        <v>-19.641269841269835</v>
      </c>
      <c r="AA41" s="3"/>
    </row>
    <row r="42" spans="1:27" ht="15.5" x14ac:dyDescent="0.35">
      <c r="A42" s="10" t="str">
        <f t="shared" si="5"/>
        <v>Green</v>
      </c>
      <c r="B42" s="10" t="s">
        <v>38</v>
      </c>
      <c r="C42" s="11">
        <v>41</v>
      </c>
      <c r="D42" s="10">
        <v>50</v>
      </c>
      <c r="E42" s="10">
        <v>0</v>
      </c>
      <c r="F42" s="10">
        <v>70</v>
      </c>
      <c r="G42" s="10" t="s">
        <v>39</v>
      </c>
      <c r="H42" s="3"/>
      <c r="I42" s="10">
        <f t="shared" si="2"/>
        <v>0</v>
      </c>
      <c r="J42" s="10">
        <f t="shared" si="6"/>
        <v>0</v>
      </c>
      <c r="K42" s="3"/>
      <c r="L42" s="11">
        <f t="shared" si="3"/>
        <v>19.444444444444446</v>
      </c>
      <c r="M42" s="11">
        <f t="shared" si="4"/>
        <v>2.5714285714285712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2">
        <f t="shared" si="0"/>
        <v>-9.841269841269451E-2</v>
      </c>
      <c r="Z42" s="12">
        <f t="shared" si="1"/>
        <v>-19.641269841269835</v>
      </c>
      <c r="AA42" s="3"/>
    </row>
    <row r="43" spans="1:27" ht="15.5" x14ac:dyDescent="0.35">
      <c r="A43" s="10" t="str">
        <f t="shared" si="5"/>
        <v>Green</v>
      </c>
      <c r="B43" s="10" t="s">
        <v>38</v>
      </c>
      <c r="C43" s="10">
        <v>42</v>
      </c>
      <c r="D43" s="10">
        <v>50</v>
      </c>
      <c r="E43" s="10">
        <v>0</v>
      </c>
      <c r="F43" s="10">
        <v>70</v>
      </c>
      <c r="G43" s="10" t="s">
        <v>39</v>
      </c>
      <c r="H43" s="3"/>
      <c r="I43" s="10">
        <f t="shared" si="2"/>
        <v>0</v>
      </c>
      <c r="J43" s="10">
        <f t="shared" si="6"/>
        <v>0</v>
      </c>
      <c r="K43" s="3"/>
      <c r="L43" s="11">
        <f t="shared" si="3"/>
        <v>19.444444444444446</v>
      </c>
      <c r="M43" s="11">
        <f t="shared" si="4"/>
        <v>2.5714285714285712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2">
        <f t="shared" si="0"/>
        <v>-9.841269841269451E-2</v>
      </c>
      <c r="Z43" s="12">
        <f t="shared" si="1"/>
        <v>-19.641269841269835</v>
      </c>
      <c r="AA43" s="3"/>
    </row>
    <row r="44" spans="1:27" ht="15.5" x14ac:dyDescent="0.35">
      <c r="A44" s="10" t="str">
        <f t="shared" si="5"/>
        <v>Green</v>
      </c>
      <c r="B44" s="10" t="s">
        <v>38</v>
      </c>
      <c r="C44" s="10">
        <v>43</v>
      </c>
      <c r="D44" s="10">
        <v>50</v>
      </c>
      <c r="E44" s="10">
        <v>0</v>
      </c>
      <c r="F44" s="10">
        <v>70</v>
      </c>
      <c r="G44" s="10" t="s">
        <v>39</v>
      </c>
      <c r="H44" s="3"/>
      <c r="I44" s="10">
        <f t="shared" si="2"/>
        <v>0</v>
      </c>
      <c r="J44" s="10">
        <f t="shared" si="6"/>
        <v>0</v>
      </c>
      <c r="K44" s="3"/>
      <c r="L44" s="11">
        <f t="shared" si="3"/>
        <v>19.444444444444446</v>
      </c>
      <c r="M44" s="11">
        <f t="shared" si="4"/>
        <v>2.5714285714285712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2">
        <f t="shared" si="0"/>
        <v>-9.841269841269451E-2</v>
      </c>
      <c r="Z44" s="12">
        <f t="shared" si="1"/>
        <v>-19.641269841269835</v>
      </c>
      <c r="AA44" s="3"/>
    </row>
    <row r="45" spans="1:27" ht="15.5" x14ac:dyDescent="0.35">
      <c r="A45" s="10" t="str">
        <f t="shared" si="5"/>
        <v>Green</v>
      </c>
      <c r="B45" s="10" t="s">
        <v>38</v>
      </c>
      <c r="C45" s="11">
        <v>44</v>
      </c>
      <c r="D45" s="10">
        <v>50</v>
      </c>
      <c r="E45" s="10">
        <v>0</v>
      </c>
      <c r="F45" s="10">
        <v>70</v>
      </c>
      <c r="G45" s="10" t="s">
        <v>39</v>
      </c>
      <c r="H45" s="3"/>
      <c r="I45" s="10">
        <f t="shared" si="2"/>
        <v>0</v>
      </c>
      <c r="J45" s="10">
        <f t="shared" si="6"/>
        <v>0</v>
      </c>
      <c r="K45" s="3"/>
      <c r="L45" s="11">
        <f t="shared" si="3"/>
        <v>19.444444444444446</v>
      </c>
      <c r="M45" s="11">
        <f t="shared" si="4"/>
        <v>2.5714285714285712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2">
        <f t="shared" si="0"/>
        <v>-9.841269841269451E-2</v>
      </c>
      <c r="Z45" s="12">
        <f t="shared" si="1"/>
        <v>-19.641269841269835</v>
      </c>
      <c r="AA45" s="3"/>
    </row>
    <row r="46" spans="1:27" ht="15.5" x14ac:dyDescent="0.35">
      <c r="A46" s="10" t="str">
        <f t="shared" si="5"/>
        <v>Green</v>
      </c>
      <c r="B46" s="10" t="s">
        <v>38</v>
      </c>
      <c r="C46" s="10">
        <v>45</v>
      </c>
      <c r="D46" s="10">
        <v>50</v>
      </c>
      <c r="E46" s="10">
        <v>0</v>
      </c>
      <c r="F46" s="10">
        <v>70</v>
      </c>
      <c r="G46" s="10" t="s">
        <v>39</v>
      </c>
      <c r="H46" s="3"/>
      <c r="I46" s="10">
        <f t="shared" si="2"/>
        <v>0</v>
      </c>
      <c r="J46" s="10">
        <f t="shared" si="6"/>
        <v>0</v>
      </c>
      <c r="K46" s="3"/>
      <c r="L46" s="11">
        <f t="shared" si="3"/>
        <v>19.444444444444446</v>
      </c>
      <c r="M46" s="11">
        <f t="shared" si="4"/>
        <v>2.5714285714285712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2">
        <f t="shared" si="0"/>
        <v>-9.841269841269451E-2</v>
      </c>
      <c r="Z46" s="12">
        <f t="shared" si="1"/>
        <v>-19.641269841269835</v>
      </c>
      <c r="AA46" s="3"/>
    </row>
    <row r="47" spans="1:27" ht="15.5" x14ac:dyDescent="0.35">
      <c r="A47" s="10" t="str">
        <f t="shared" si="5"/>
        <v>Green</v>
      </c>
      <c r="B47" s="10" t="s">
        <v>38</v>
      </c>
      <c r="C47" s="10">
        <v>46</v>
      </c>
      <c r="D47" s="10">
        <v>50</v>
      </c>
      <c r="E47" s="10">
        <v>0</v>
      </c>
      <c r="F47" s="10">
        <v>70</v>
      </c>
      <c r="G47" s="10" t="s">
        <v>39</v>
      </c>
      <c r="H47" s="3"/>
      <c r="I47" s="10">
        <f t="shared" si="2"/>
        <v>0</v>
      </c>
      <c r="J47" s="10">
        <f t="shared" si="6"/>
        <v>0</v>
      </c>
      <c r="K47" s="3"/>
      <c r="L47" s="11">
        <f t="shared" si="3"/>
        <v>19.444444444444446</v>
      </c>
      <c r="M47" s="11">
        <f t="shared" si="4"/>
        <v>2.5714285714285712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2">
        <f t="shared" si="0"/>
        <v>-9.841269841269451E-2</v>
      </c>
      <c r="Z47" s="12">
        <f t="shared" si="1"/>
        <v>-19.641269841269835</v>
      </c>
      <c r="AA47" s="3"/>
    </row>
    <row r="48" spans="1:27" ht="15.5" x14ac:dyDescent="0.35">
      <c r="A48" s="10" t="str">
        <f t="shared" si="5"/>
        <v>Green</v>
      </c>
      <c r="B48" s="10" t="s">
        <v>38</v>
      </c>
      <c r="C48" s="11">
        <v>47</v>
      </c>
      <c r="D48" s="10">
        <v>50</v>
      </c>
      <c r="E48" s="10">
        <v>0</v>
      </c>
      <c r="F48" s="10">
        <v>70</v>
      </c>
      <c r="G48" s="10" t="s">
        <v>39</v>
      </c>
      <c r="H48" s="3"/>
      <c r="I48" s="10">
        <f t="shared" si="2"/>
        <v>0</v>
      </c>
      <c r="J48" s="10">
        <f t="shared" si="6"/>
        <v>0</v>
      </c>
      <c r="K48" s="3"/>
      <c r="L48" s="11">
        <f t="shared" si="3"/>
        <v>19.444444444444446</v>
      </c>
      <c r="M48" s="11">
        <f t="shared" si="4"/>
        <v>2.5714285714285712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2">
        <f t="shared" si="0"/>
        <v>-9.841269841269451E-2</v>
      </c>
      <c r="Z48" s="12">
        <f t="shared" si="1"/>
        <v>-19.641269841269835</v>
      </c>
      <c r="AA48" s="3"/>
    </row>
    <row r="49" spans="1:27" ht="93" x14ac:dyDescent="0.35">
      <c r="A49" s="10" t="str">
        <f t="shared" si="5"/>
        <v>Green</v>
      </c>
      <c r="B49" s="10" t="s">
        <v>38</v>
      </c>
      <c r="C49" s="10">
        <v>48</v>
      </c>
      <c r="D49" s="10">
        <v>50</v>
      </c>
      <c r="E49" s="10">
        <v>0</v>
      </c>
      <c r="F49" s="10">
        <v>70</v>
      </c>
      <c r="G49" s="14" t="s">
        <v>41</v>
      </c>
      <c r="H49" s="3"/>
      <c r="I49" s="10">
        <f t="shared" si="2"/>
        <v>0</v>
      </c>
      <c r="J49" s="10">
        <f t="shared" si="6"/>
        <v>0</v>
      </c>
      <c r="K49" s="3"/>
      <c r="L49" s="11">
        <f t="shared" si="3"/>
        <v>19.444444444444446</v>
      </c>
      <c r="M49" s="11">
        <f t="shared" si="4"/>
        <v>2.5714285714285712</v>
      </c>
      <c r="N49" s="15">
        <f>SUM(M41:M49)</f>
        <v>23.142857142857139</v>
      </c>
      <c r="O49" s="16">
        <v>30</v>
      </c>
      <c r="P49" s="11">
        <f t="shared" ref="P49" si="11">0.5*$R$1*O49*O49</f>
        <v>225</v>
      </c>
      <c r="Q49" s="3">
        <f>SUM(D41:D49)</f>
        <v>450</v>
      </c>
      <c r="R49" s="3"/>
      <c r="S49" s="3"/>
      <c r="T49" s="11">
        <f>2*O49</f>
        <v>60</v>
      </c>
      <c r="U49" s="11">
        <f>(Q49-2*P49)/L49</f>
        <v>0</v>
      </c>
      <c r="V49" s="15">
        <f>U49+T49</f>
        <v>60</v>
      </c>
      <c r="W49" s="3">
        <v>60</v>
      </c>
      <c r="X49" s="12">
        <f>(V49+W49)/60</f>
        <v>2</v>
      </c>
      <c r="Y49" s="12">
        <f t="shared" si="0"/>
        <v>-9.841269841269451E-2</v>
      </c>
      <c r="Z49" s="12">
        <f t="shared" si="1"/>
        <v>-19.641269841269835</v>
      </c>
      <c r="AA49" s="3"/>
    </row>
    <row r="50" spans="1:27" ht="15.5" x14ac:dyDescent="0.35">
      <c r="A50" s="10" t="str">
        <f t="shared" si="5"/>
        <v>Green</v>
      </c>
      <c r="B50" s="10" t="s">
        <v>38</v>
      </c>
      <c r="C50" s="10">
        <v>49</v>
      </c>
      <c r="D50" s="10">
        <v>50</v>
      </c>
      <c r="E50" s="10">
        <v>0</v>
      </c>
      <c r="F50" s="10">
        <v>70</v>
      </c>
      <c r="G50" s="10" t="s">
        <v>39</v>
      </c>
      <c r="H50" s="3"/>
      <c r="I50" s="10">
        <f t="shared" si="2"/>
        <v>0</v>
      </c>
      <c r="J50" s="10">
        <f t="shared" si="6"/>
        <v>0</v>
      </c>
      <c r="K50" s="3"/>
      <c r="L50" s="11">
        <f t="shared" si="3"/>
        <v>19.444444444444446</v>
      </c>
      <c r="M50" s="11">
        <f t="shared" si="4"/>
        <v>2.5714285714285712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2">
        <f t="shared" si="0"/>
        <v>-9.841269841269451E-2</v>
      </c>
      <c r="Z50" s="12">
        <f t="shared" si="1"/>
        <v>-19.641269841269835</v>
      </c>
      <c r="AA50" s="3"/>
    </row>
    <row r="51" spans="1:27" ht="15.5" x14ac:dyDescent="0.35">
      <c r="A51" s="10" t="str">
        <f t="shared" si="5"/>
        <v>Green</v>
      </c>
      <c r="B51" s="10" t="s">
        <v>38</v>
      </c>
      <c r="C51" s="11">
        <v>50</v>
      </c>
      <c r="D51" s="10">
        <v>50</v>
      </c>
      <c r="E51" s="10">
        <v>0</v>
      </c>
      <c r="F51" s="10">
        <v>70</v>
      </c>
      <c r="G51" s="10" t="s">
        <v>39</v>
      </c>
      <c r="H51" s="3"/>
      <c r="I51" s="10">
        <f t="shared" si="2"/>
        <v>0</v>
      </c>
      <c r="J51" s="10">
        <f t="shared" si="6"/>
        <v>0</v>
      </c>
      <c r="K51" s="3"/>
      <c r="L51" s="11">
        <f t="shared" si="3"/>
        <v>19.444444444444446</v>
      </c>
      <c r="M51" s="11">
        <f t="shared" si="4"/>
        <v>2.5714285714285712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2">
        <f t="shared" si="0"/>
        <v>-9.841269841269451E-2</v>
      </c>
      <c r="Z51" s="12">
        <f t="shared" si="1"/>
        <v>-19.641269841269835</v>
      </c>
      <c r="AA51" s="3"/>
    </row>
    <row r="52" spans="1:27" ht="15.5" x14ac:dyDescent="0.35">
      <c r="A52" s="10" t="str">
        <f t="shared" si="5"/>
        <v>Green</v>
      </c>
      <c r="B52" s="10" t="s">
        <v>38</v>
      </c>
      <c r="C52" s="10">
        <v>51</v>
      </c>
      <c r="D52" s="10">
        <v>50</v>
      </c>
      <c r="E52" s="10">
        <v>0</v>
      </c>
      <c r="F52" s="10">
        <v>70</v>
      </c>
      <c r="G52" s="10" t="s">
        <v>39</v>
      </c>
      <c r="H52" s="3"/>
      <c r="I52" s="10">
        <f t="shared" si="2"/>
        <v>0</v>
      </c>
      <c r="J52" s="10">
        <f t="shared" si="6"/>
        <v>0</v>
      </c>
      <c r="K52" s="3"/>
      <c r="L52" s="11">
        <f t="shared" si="3"/>
        <v>19.444444444444446</v>
      </c>
      <c r="M52" s="11">
        <f t="shared" si="4"/>
        <v>2.5714285714285712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2">
        <f t="shared" si="0"/>
        <v>-9.841269841269451E-2</v>
      </c>
      <c r="Z52" s="12">
        <f t="shared" si="1"/>
        <v>-19.641269841269835</v>
      </c>
      <c r="AA52" s="3"/>
    </row>
    <row r="53" spans="1:27" ht="15.5" x14ac:dyDescent="0.35">
      <c r="A53" s="10" t="str">
        <f t="shared" si="5"/>
        <v>Green</v>
      </c>
      <c r="B53" s="10" t="s">
        <v>38</v>
      </c>
      <c r="C53" s="10">
        <v>52</v>
      </c>
      <c r="D53" s="10">
        <v>50</v>
      </c>
      <c r="E53" s="10">
        <v>0</v>
      </c>
      <c r="F53" s="10">
        <v>70</v>
      </c>
      <c r="G53" s="10" t="s">
        <v>39</v>
      </c>
      <c r="H53" s="3"/>
      <c r="I53" s="10">
        <f t="shared" si="2"/>
        <v>0</v>
      </c>
      <c r="J53" s="10">
        <f t="shared" si="6"/>
        <v>0</v>
      </c>
      <c r="K53" s="3"/>
      <c r="L53" s="11">
        <f t="shared" si="3"/>
        <v>19.444444444444446</v>
      </c>
      <c r="M53" s="11">
        <f t="shared" si="4"/>
        <v>2.5714285714285712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2">
        <f t="shared" si="0"/>
        <v>-9.841269841269451E-2</v>
      </c>
      <c r="Z53" s="12">
        <f t="shared" si="1"/>
        <v>-19.641269841269835</v>
      </c>
      <c r="AA53" s="3"/>
    </row>
    <row r="54" spans="1:27" ht="15.5" x14ac:dyDescent="0.35">
      <c r="A54" s="10" t="str">
        <f t="shared" si="5"/>
        <v>Green</v>
      </c>
      <c r="B54" s="10" t="s">
        <v>38</v>
      </c>
      <c r="C54" s="11">
        <v>53</v>
      </c>
      <c r="D54" s="10">
        <v>50</v>
      </c>
      <c r="E54" s="10">
        <v>0</v>
      </c>
      <c r="F54" s="10">
        <v>70</v>
      </c>
      <c r="G54" s="10" t="s">
        <v>39</v>
      </c>
      <c r="H54" s="3"/>
      <c r="I54" s="10">
        <f t="shared" si="2"/>
        <v>0</v>
      </c>
      <c r="J54" s="10">
        <f t="shared" si="6"/>
        <v>0</v>
      </c>
      <c r="K54" s="3"/>
      <c r="L54" s="11">
        <f t="shared" si="3"/>
        <v>19.444444444444446</v>
      </c>
      <c r="M54" s="11">
        <f t="shared" si="4"/>
        <v>2.5714285714285712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12">
        <f t="shared" si="0"/>
        <v>-9.841269841269451E-2</v>
      </c>
      <c r="Z54" s="12">
        <f t="shared" si="1"/>
        <v>-19.641269841269835</v>
      </c>
      <c r="AA54" s="3"/>
    </row>
    <row r="55" spans="1:27" ht="15.5" x14ac:dyDescent="0.35">
      <c r="A55" s="10" t="str">
        <f t="shared" si="5"/>
        <v>Green</v>
      </c>
      <c r="B55" s="10" t="s">
        <v>38</v>
      </c>
      <c r="C55" s="10">
        <v>54</v>
      </c>
      <c r="D55" s="10">
        <v>50</v>
      </c>
      <c r="E55" s="10">
        <v>0</v>
      </c>
      <c r="F55" s="10">
        <v>70</v>
      </c>
      <c r="G55" s="10" t="s">
        <v>39</v>
      </c>
      <c r="H55" s="3"/>
      <c r="I55" s="10">
        <f t="shared" si="2"/>
        <v>0</v>
      </c>
      <c r="J55" s="10">
        <f t="shared" si="6"/>
        <v>0</v>
      </c>
      <c r="K55" s="3"/>
      <c r="L55" s="11">
        <f t="shared" si="3"/>
        <v>19.444444444444446</v>
      </c>
      <c r="M55" s="11">
        <f t="shared" si="4"/>
        <v>2.5714285714285712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12">
        <f t="shared" si="0"/>
        <v>-9.841269841269451E-2</v>
      </c>
      <c r="Z55" s="12">
        <f t="shared" si="1"/>
        <v>-19.641269841269835</v>
      </c>
      <c r="AA55" s="3"/>
    </row>
    <row r="56" spans="1:27" ht="15.5" x14ac:dyDescent="0.35">
      <c r="A56" s="10" t="str">
        <f t="shared" si="5"/>
        <v>Green</v>
      </c>
      <c r="B56" s="10" t="s">
        <v>38</v>
      </c>
      <c r="C56" s="10">
        <v>55</v>
      </c>
      <c r="D56" s="10">
        <v>50</v>
      </c>
      <c r="E56" s="10">
        <v>0</v>
      </c>
      <c r="F56" s="10">
        <v>70</v>
      </c>
      <c r="G56" s="10" t="s">
        <v>39</v>
      </c>
      <c r="H56" s="3"/>
      <c r="I56" s="10">
        <f t="shared" si="2"/>
        <v>0</v>
      </c>
      <c r="J56" s="10">
        <f t="shared" si="6"/>
        <v>0</v>
      </c>
      <c r="K56" s="3"/>
      <c r="L56" s="11">
        <f t="shared" si="3"/>
        <v>19.444444444444446</v>
      </c>
      <c r="M56" s="11">
        <f t="shared" si="4"/>
        <v>2.5714285714285712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12">
        <f t="shared" si="0"/>
        <v>-9.841269841269451E-2</v>
      </c>
      <c r="Z56" s="12">
        <f t="shared" si="1"/>
        <v>-19.641269841269835</v>
      </c>
      <c r="AA56" s="3"/>
    </row>
    <row r="57" spans="1:27" ht="15.5" x14ac:dyDescent="0.35">
      <c r="A57" s="10" t="str">
        <f t="shared" si="5"/>
        <v>Green</v>
      </c>
      <c r="B57" s="10" t="s">
        <v>38</v>
      </c>
      <c r="C57" s="11">
        <v>56</v>
      </c>
      <c r="D57" s="10">
        <v>50</v>
      </c>
      <c r="E57" s="10">
        <v>0</v>
      </c>
      <c r="F57" s="10">
        <v>70</v>
      </c>
      <c r="G57" s="10" t="s">
        <v>39</v>
      </c>
      <c r="H57" s="3"/>
      <c r="I57" s="10">
        <f t="shared" si="2"/>
        <v>0</v>
      </c>
      <c r="J57" s="10">
        <f t="shared" si="6"/>
        <v>0</v>
      </c>
      <c r="K57" s="3"/>
      <c r="L57" s="11">
        <f t="shared" si="3"/>
        <v>19.444444444444446</v>
      </c>
      <c r="M57" s="11">
        <f t="shared" si="4"/>
        <v>2.5714285714285712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12">
        <f t="shared" si="0"/>
        <v>-9.841269841269451E-2</v>
      </c>
      <c r="Z57" s="12">
        <f t="shared" si="1"/>
        <v>-19.641269841269835</v>
      </c>
      <c r="AA57" s="3"/>
    </row>
    <row r="58" spans="1:27" ht="93" x14ac:dyDescent="0.35">
      <c r="A58" s="10" t="str">
        <f t="shared" si="5"/>
        <v>Green</v>
      </c>
      <c r="B58" s="10" t="s">
        <v>38</v>
      </c>
      <c r="C58" s="10">
        <v>57</v>
      </c>
      <c r="D58" s="10">
        <v>50</v>
      </c>
      <c r="E58" s="10">
        <v>0</v>
      </c>
      <c r="F58" s="10">
        <v>70</v>
      </c>
      <c r="G58" s="14" t="s">
        <v>42</v>
      </c>
      <c r="H58" s="3"/>
      <c r="I58" s="10">
        <f t="shared" si="2"/>
        <v>0</v>
      </c>
      <c r="J58" s="10">
        <f t="shared" si="6"/>
        <v>0</v>
      </c>
      <c r="K58" s="3"/>
      <c r="L58" s="11">
        <f t="shared" si="3"/>
        <v>19.444444444444446</v>
      </c>
      <c r="M58" s="11">
        <f t="shared" si="4"/>
        <v>2.5714285714285712</v>
      </c>
      <c r="N58" s="15">
        <f>SUM(M50:M58)</f>
        <v>23.142857142857139</v>
      </c>
      <c r="O58" s="17">
        <v>30</v>
      </c>
      <c r="P58" s="11">
        <f t="shared" ref="P58" si="12">0.5*$R$1*O58*O58</f>
        <v>225</v>
      </c>
      <c r="Q58" s="3">
        <f>SUM(D50:D58)</f>
        <v>450</v>
      </c>
      <c r="R58" s="3"/>
      <c r="S58" s="3"/>
      <c r="T58" s="11">
        <f>2*O58</f>
        <v>60</v>
      </c>
      <c r="U58" s="11">
        <f>(Q58-2*P58)/L58</f>
        <v>0</v>
      </c>
      <c r="V58" s="15">
        <f>U58+T58</f>
        <v>60</v>
      </c>
      <c r="W58" s="3">
        <v>60</v>
      </c>
      <c r="X58" s="12">
        <f>(V58+W58)/60</f>
        <v>2</v>
      </c>
      <c r="Y58" s="12">
        <f t="shared" si="0"/>
        <v>-9.841269841269451E-2</v>
      </c>
      <c r="Z58" s="12">
        <f t="shared" si="1"/>
        <v>-22.898412698412695</v>
      </c>
      <c r="AA58" s="3"/>
    </row>
    <row r="59" spans="1:27" ht="31" x14ac:dyDescent="0.35">
      <c r="A59" s="10" t="str">
        <f t="shared" si="5"/>
        <v>Green</v>
      </c>
      <c r="B59" s="10" t="s">
        <v>43</v>
      </c>
      <c r="C59" s="10">
        <v>58</v>
      </c>
      <c r="D59" s="10">
        <v>50</v>
      </c>
      <c r="E59" s="10">
        <v>0</v>
      </c>
      <c r="F59" s="10">
        <v>60</v>
      </c>
      <c r="G59" s="14" t="s">
        <v>44</v>
      </c>
      <c r="H59" s="3"/>
      <c r="I59" s="10">
        <f t="shared" si="2"/>
        <v>0</v>
      </c>
      <c r="J59" s="10">
        <f t="shared" si="6"/>
        <v>0</v>
      </c>
      <c r="K59" s="3"/>
      <c r="L59" s="11">
        <f t="shared" si="3"/>
        <v>16.666666666666668</v>
      </c>
      <c r="M59" s="11">
        <f t="shared" si="4"/>
        <v>3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12">
        <f t="shared" si="0"/>
        <v>-6.1333333333333293</v>
      </c>
      <c r="Z59" s="12">
        <f t="shared" si="1"/>
        <v>-28.933333333333326</v>
      </c>
      <c r="AA59" s="3"/>
    </row>
    <row r="60" spans="1:27" ht="15.5" x14ac:dyDescent="0.35">
      <c r="A60" s="10" t="str">
        <f t="shared" si="5"/>
        <v>Green</v>
      </c>
      <c r="B60" s="10" t="s">
        <v>43</v>
      </c>
      <c r="C60" s="11">
        <v>59</v>
      </c>
      <c r="D60" s="10">
        <v>50</v>
      </c>
      <c r="E60" s="10">
        <v>0</v>
      </c>
      <c r="F60" s="10">
        <v>60</v>
      </c>
      <c r="G60" s="10"/>
      <c r="H60" s="3"/>
      <c r="I60" s="10">
        <f t="shared" si="2"/>
        <v>0</v>
      </c>
      <c r="J60" s="10">
        <f t="shared" si="6"/>
        <v>0</v>
      </c>
      <c r="K60" s="3"/>
      <c r="L60" s="11">
        <f t="shared" si="3"/>
        <v>16.666666666666668</v>
      </c>
      <c r="M60" s="11">
        <f t="shared" si="4"/>
        <v>3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12">
        <f t="shared" si="0"/>
        <v>-6.1333333333333293</v>
      </c>
      <c r="Z60" s="12">
        <f t="shared" si="1"/>
        <v>-28.933333333333326</v>
      </c>
      <c r="AA60" s="3"/>
    </row>
    <row r="61" spans="1:27" ht="15.5" x14ac:dyDescent="0.35">
      <c r="A61" s="10" t="str">
        <f t="shared" si="5"/>
        <v>Green</v>
      </c>
      <c r="B61" s="10" t="s">
        <v>43</v>
      </c>
      <c r="C61" s="10">
        <v>60</v>
      </c>
      <c r="D61" s="10">
        <v>50</v>
      </c>
      <c r="E61" s="10">
        <v>0</v>
      </c>
      <c r="F61" s="10">
        <v>60</v>
      </c>
      <c r="G61" s="10"/>
      <c r="H61" s="3"/>
      <c r="I61" s="10">
        <f t="shared" si="2"/>
        <v>0</v>
      </c>
      <c r="J61" s="10">
        <f t="shared" si="6"/>
        <v>0</v>
      </c>
      <c r="K61" s="3"/>
      <c r="L61" s="11">
        <f t="shared" si="3"/>
        <v>16.666666666666668</v>
      </c>
      <c r="M61" s="11">
        <f t="shared" si="4"/>
        <v>3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12">
        <f t="shared" si="0"/>
        <v>-6.1333333333333293</v>
      </c>
      <c r="Z61" s="12">
        <f t="shared" si="1"/>
        <v>-28.933333333333326</v>
      </c>
      <c r="AA61" s="3"/>
    </row>
    <row r="62" spans="1:27" ht="15.5" x14ac:dyDescent="0.35">
      <c r="A62" s="10" t="str">
        <f t="shared" si="5"/>
        <v>Green</v>
      </c>
      <c r="B62" s="10" t="s">
        <v>43</v>
      </c>
      <c r="C62" s="10">
        <v>61</v>
      </c>
      <c r="D62" s="10">
        <v>50</v>
      </c>
      <c r="E62" s="10">
        <v>0</v>
      </c>
      <c r="F62" s="10">
        <v>60</v>
      </c>
      <c r="G62" s="10"/>
      <c r="H62" s="3"/>
      <c r="I62" s="10">
        <f t="shared" si="2"/>
        <v>0</v>
      </c>
      <c r="J62" s="10">
        <f t="shared" si="6"/>
        <v>0</v>
      </c>
      <c r="K62" s="3"/>
      <c r="L62" s="11">
        <f t="shared" si="3"/>
        <v>16.666666666666668</v>
      </c>
      <c r="M62" s="11">
        <f t="shared" si="4"/>
        <v>3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12">
        <f t="shared" si="0"/>
        <v>-6.1333333333333293</v>
      </c>
      <c r="Z62" s="12">
        <f t="shared" si="1"/>
        <v>-28.933333333333326</v>
      </c>
      <c r="AA62" s="3"/>
    </row>
    <row r="63" spans="1:27" ht="46.5" x14ac:dyDescent="0.35">
      <c r="A63" s="10" t="str">
        <f t="shared" si="5"/>
        <v>Green</v>
      </c>
      <c r="B63" s="10" t="s">
        <v>43</v>
      </c>
      <c r="C63" s="11">
        <v>62</v>
      </c>
      <c r="D63" s="10">
        <v>50</v>
      </c>
      <c r="E63" s="10">
        <v>0</v>
      </c>
      <c r="F63" s="10">
        <v>60</v>
      </c>
      <c r="G63" s="14" t="s">
        <v>45</v>
      </c>
      <c r="H63" s="3"/>
      <c r="I63" s="10">
        <f t="shared" si="2"/>
        <v>0</v>
      </c>
      <c r="J63" s="10">
        <f t="shared" si="6"/>
        <v>0</v>
      </c>
      <c r="K63" s="3"/>
      <c r="L63" s="11">
        <f t="shared" si="3"/>
        <v>16.666666666666668</v>
      </c>
      <c r="M63" s="11">
        <f t="shared" si="4"/>
        <v>3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12">
        <f t="shared" si="0"/>
        <v>-6.1333333333333293</v>
      </c>
      <c r="Z63" s="12">
        <f t="shared" si="1"/>
        <v>-45.219047619047615</v>
      </c>
      <c r="AA63" s="3"/>
    </row>
    <row r="64" spans="1:27" ht="15.5" x14ac:dyDescent="0.35">
      <c r="A64" s="10" t="str">
        <f t="shared" si="5"/>
        <v>Green</v>
      </c>
      <c r="B64" s="10" t="s">
        <v>46</v>
      </c>
      <c r="C64" s="10">
        <v>63</v>
      </c>
      <c r="D64" s="10">
        <v>100</v>
      </c>
      <c r="E64" s="10">
        <v>0</v>
      </c>
      <c r="F64" s="10">
        <v>70</v>
      </c>
      <c r="G64" s="10"/>
      <c r="H64" s="3"/>
      <c r="I64" s="10">
        <f t="shared" si="2"/>
        <v>0</v>
      </c>
      <c r="J64" s="10">
        <f t="shared" si="6"/>
        <v>0</v>
      </c>
      <c r="K64" s="3"/>
      <c r="L64" s="11">
        <f t="shared" si="3"/>
        <v>19.444444444444446</v>
      </c>
      <c r="M64" s="11">
        <f t="shared" si="4"/>
        <v>5.1428571428571423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12">
        <f t="shared" si="0"/>
        <v>-19.641269841269835</v>
      </c>
      <c r="Z64" s="12">
        <f t="shared" si="1"/>
        <v>-58.726984126984121</v>
      </c>
      <c r="AA64" s="3"/>
    </row>
    <row r="65" spans="1:27" ht="15.5" x14ac:dyDescent="0.35">
      <c r="A65" s="10" t="str">
        <f t="shared" si="5"/>
        <v>Green</v>
      </c>
      <c r="B65" s="10" t="s">
        <v>46</v>
      </c>
      <c r="C65" s="10">
        <v>64</v>
      </c>
      <c r="D65" s="10">
        <v>100</v>
      </c>
      <c r="E65" s="10">
        <v>0</v>
      </c>
      <c r="F65" s="10">
        <v>70</v>
      </c>
      <c r="G65" s="10"/>
      <c r="H65" s="3"/>
      <c r="I65" s="10">
        <f t="shared" si="2"/>
        <v>0</v>
      </c>
      <c r="J65" s="10">
        <f t="shared" si="6"/>
        <v>0</v>
      </c>
      <c r="K65" s="3"/>
      <c r="L65" s="11">
        <f t="shared" si="3"/>
        <v>19.444444444444446</v>
      </c>
      <c r="M65" s="11">
        <f t="shared" si="4"/>
        <v>5.1428571428571423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12">
        <f t="shared" si="0"/>
        <v>-19.641269841269835</v>
      </c>
      <c r="Z65" s="12">
        <f t="shared" si="1"/>
        <v>-97.812698412698396</v>
      </c>
      <c r="AA65" s="3"/>
    </row>
    <row r="66" spans="1:27" ht="62" x14ac:dyDescent="0.35">
      <c r="A66" s="10" t="str">
        <f t="shared" si="5"/>
        <v>Green</v>
      </c>
      <c r="B66" s="10" t="s">
        <v>46</v>
      </c>
      <c r="C66" s="11">
        <v>65</v>
      </c>
      <c r="D66" s="10">
        <v>200</v>
      </c>
      <c r="E66" s="10">
        <v>0</v>
      </c>
      <c r="F66" s="10">
        <v>70</v>
      </c>
      <c r="G66" s="14" t="s">
        <v>47</v>
      </c>
      <c r="H66" s="3"/>
      <c r="I66" s="10">
        <f t="shared" si="2"/>
        <v>0</v>
      </c>
      <c r="J66" s="10">
        <f t="shared" si="6"/>
        <v>0</v>
      </c>
      <c r="K66" s="3"/>
      <c r="L66" s="11">
        <f t="shared" si="3"/>
        <v>19.444444444444446</v>
      </c>
      <c r="M66" s="11">
        <f t="shared" si="4"/>
        <v>10.285714285714285</v>
      </c>
      <c r="N66" s="15">
        <f>SUM(M59:M66)</f>
        <v>35.571428571428569</v>
      </c>
      <c r="O66" s="17">
        <v>36</v>
      </c>
      <c r="P66" s="11">
        <f t="shared" ref="P66" si="13">0.5*$R$1*O66*O66</f>
        <v>324</v>
      </c>
      <c r="Q66" s="3">
        <f>SUM(D59:D66)</f>
        <v>650</v>
      </c>
      <c r="R66" s="3"/>
      <c r="S66" s="3"/>
      <c r="T66" s="11">
        <f>2*O66</f>
        <v>72</v>
      </c>
      <c r="U66" s="11">
        <f>(Q66-2*P66)/L66</f>
        <v>0.10285714285714284</v>
      </c>
      <c r="V66" s="15">
        <f>U66+T66</f>
        <v>72.102857142857147</v>
      </c>
      <c r="W66" s="3">
        <v>60</v>
      </c>
      <c r="X66" s="12">
        <f>(V66+W66)/60</f>
        <v>2.201714285714286</v>
      </c>
      <c r="Y66" s="12">
        <f t="shared" ref="Y66:Y129" si="14">L66-(M66*$AA$2)</f>
        <v>-58.726984126984121</v>
      </c>
      <c r="Z66" s="12">
        <f t="shared" ref="Z66:Z129" si="15">L66-(M66+M67)*$AA$2</f>
        <v>-136.89841269841267</v>
      </c>
      <c r="AA66" s="3"/>
    </row>
    <row r="67" spans="1:27" ht="15.5" x14ac:dyDescent="0.35">
      <c r="A67" s="10" t="str">
        <f t="shared" si="5"/>
        <v>Green</v>
      </c>
      <c r="B67" s="10" t="s">
        <v>46</v>
      </c>
      <c r="C67" s="10">
        <v>66</v>
      </c>
      <c r="D67" s="10">
        <v>200</v>
      </c>
      <c r="E67" s="10">
        <v>0</v>
      </c>
      <c r="F67" s="10">
        <v>70</v>
      </c>
      <c r="G67" s="10"/>
      <c r="H67" s="3"/>
      <c r="I67" s="10">
        <f t="shared" ref="I67:I130" si="16">E67*D67/100</f>
        <v>0</v>
      </c>
      <c r="J67" s="10">
        <f t="shared" si="6"/>
        <v>0</v>
      </c>
      <c r="K67" s="3"/>
      <c r="L67" s="11">
        <f t="shared" ref="L67:L130" si="17">F67*1000/60/60</f>
        <v>19.444444444444446</v>
      </c>
      <c r="M67" s="11">
        <f t="shared" ref="M67:M130" si="18">D67/L67</f>
        <v>10.285714285714285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12">
        <f t="shared" si="14"/>
        <v>-58.726984126984121</v>
      </c>
      <c r="Z67" s="12">
        <f t="shared" si="15"/>
        <v>-97.812698412698396</v>
      </c>
      <c r="AA67" s="3"/>
    </row>
    <row r="68" spans="1:27" ht="15.5" x14ac:dyDescent="0.35">
      <c r="A68" s="10" t="str">
        <f t="shared" ref="A68:A131" si="19">A67</f>
        <v>Green</v>
      </c>
      <c r="B68" s="10" t="s">
        <v>46</v>
      </c>
      <c r="C68" s="10">
        <v>67</v>
      </c>
      <c r="D68" s="10">
        <v>100</v>
      </c>
      <c r="E68" s="10">
        <v>0</v>
      </c>
      <c r="F68" s="10">
        <v>70</v>
      </c>
      <c r="G68" s="10"/>
      <c r="H68" s="3"/>
      <c r="I68" s="10">
        <f t="shared" si="16"/>
        <v>0</v>
      </c>
      <c r="J68" s="10">
        <f t="shared" ref="J68:J131" si="20">I68+J67</f>
        <v>0</v>
      </c>
      <c r="K68" s="3"/>
      <c r="L68" s="11">
        <f t="shared" si="17"/>
        <v>19.444444444444446</v>
      </c>
      <c r="M68" s="11">
        <f t="shared" si="18"/>
        <v>5.1428571428571423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12">
        <f t="shared" si="14"/>
        <v>-19.641269841269835</v>
      </c>
      <c r="Z68" s="12">
        <f t="shared" si="15"/>
        <v>-58.726984126984121</v>
      </c>
      <c r="AA68" s="3"/>
    </row>
    <row r="69" spans="1:27" ht="15.5" x14ac:dyDescent="0.35">
      <c r="A69" s="10" t="str">
        <f t="shared" si="19"/>
        <v>Green</v>
      </c>
      <c r="B69" s="10" t="s">
        <v>46</v>
      </c>
      <c r="C69" s="11">
        <v>68</v>
      </c>
      <c r="D69" s="10">
        <v>100</v>
      </c>
      <c r="E69" s="10">
        <v>0</v>
      </c>
      <c r="F69" s="10">
        <v>70</v>
      </c>
      <c r="G69" s="10"/>
      <c r="H69" s="3"/>
      <c r="I69" s="10">
        <f t="shared" si="16"/>
        <v>0</v>
      </c>
      <c r="J69" s="10">
        <f t="shared" si="20"/>
        <v>0</v>
      </c>
      <c r="K69" s="3"/>
      <c r="L69" s="11">
        <f t="shared" si="17"/>
        <v>19.444444444444446</v>
      </c>
      <c r="M69" s="11">
        <f t="shared" si="18"/>
        <v>5.1428571428571423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12">
        <f t="shared" si="14"/>
        <v>-19.641269841269835</v>
      </c>
      <c r="Z69" s="12">
        <f t="shared" si="15"/>
        <v>-65.24126984126984</v>
      </c>
      <c r="AA69" s="3"/>
    </row>
    <row r="70" spans="1:27" ht="15.5" x14ac:dyDescent="0.35">
      <c r="A70" s="10" t="str">
        <f t="shared" si="19"/>
        <v>Green</v>
      </c>
      <c r="B70" s="10" t="s">
        <v>48</v>
      </c>
      <c r="C70" s="10">
        <v>69</v>
      </c>
      <c r="D70" s="10">
        <v>100</v>
      </c>
      <c r="E70" s="10">
        <v>0</v>
      </c>
      <c r="F70" s="10">
        <v>60</v>
      </c>
      <c r="G70" s="10"/>
      <c r="H70" s="3"/>
      <c r="I70" s="10">
        <f t="shared" si="16"/>
        <v>0</v>
      </c>
      <c r="J70" s="10">
        <f t="shared" si="20"/>
        <v>0</v>
      </c>
      <c r="K70" s="3"/>
      <c r="L70" s="11">
        <f t="shared" si="17"/>
        <v>16.666666666666668</v>
      </c>
      <c r="M70" s="11">
        <f t="shared" si="18"/>
        <v>6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12">
        <f t="shared" si="14"/>
        <v>-28.933333333333326</v>
      </c>
      <c r="Z70" s="12">
        <f t="shared" si="15"/>
        <v>-74.533333333333317</v>
      </c>
      <c r="AA70" s="3"/>
    </row>
    <row r="71" spans="1:27" ht="15.5" x14ac:dyDescent="0.35">
      <c r="A71" s="10" t="str">
        <f t="shared" si="19"/>
        <v>Green</v>
      </c>
      <c r="B71" s="10" t="s">
        <v>48</v>
      </c>
      <c r="C71" s="10">
        <v>70</v>
      </c>
      <c r="D71" s="10">
        <v>100</v>
      </c>
      <c r="E71" s="10">
        <v>0</v>
      </c>
      <c r="F71" s="10">
        <v>60</v>
      </c>
      <c r="G71" s="10"/>
      <c r="H71" s="3"/>
      <c r="I71" s="10">
        <f t="shared" si="16"/>
        <v>0</v>
      </c>
      <c r="J71" s="10">
        <f t="shared" si="20"/>
        <v>0</v>
      </c>
      <c r="K71" s="3"/>
      <c r="L71" s="11">
        <f t="shared" si="17"/>
        <v>16.666666666666668</v>
      </c>
      <c r="M71" s="11">
        <f t="shared" si="18"/>
        <v>6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12">
        <f t="shared" si="14"/>
        <v>-28.933333333333326</v>
      </c>
      <c r="Z71" s="12">
        <f t="shared" si="15"/>
        <v>-74.533333333333317</v>
      </c>
      <c r="AA71" s="3"/>
    </row>
    <row r="72" spans="1:27" ht="15.5" x14ac:dyDescent="0.35">
      <c r="A72" s="10" t="str">
        <f t="shared" si="19"/>
        <v>Green</v>
      </c>
      <c r="B72" s="10" t="s">
        <v>48</v>
      </c>
      <c r="C72" s="11">
        <v>71</v>
      </c>
      <c r="D72" s="10">
        <v>100</v>
      </c>
      <c r="E72" s="10">
        <v>0</v>
      </c>
      <c r="F72" s="10">
        <v>60</v>
      </c>
      <c r="G72" s="10"/>
      <c r="H72" s="3"/>
      <c r="I72" s="10">
        <f t="shared" si="16"/>
        <v>0</v>
      </c>
      <c r="J72" s="10">
        <f t="shared" si="20"/>
        <v>0</v>
      </c>
      <c r="K72" s="3"/>
      <c r="L72" s="11">
        <f t="shared" si="17"/>
        <v>16.666666666666668</v>
      </c>
      <c r="M72" s="11">
        <f t="shared" si="18"/>
        <v>6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12">
        <f t="shared" si="14"/>
        <v>-28.933333333333326</v>
      </c>
      <c r="Z72" s="12">
        <f t="shared" si="15"/>
        <v>-74.533333333333317</v>
      </c>
      <c r="AA72" s="3"/>
    </row>
    <row r="73" spans="1:27" ht="15.5" x14ac:dyDescent="0.35">
      <c r="A73" s="10" t="str">
        <f t="shared" si="19"/>
        <v>Green</v>
      </c>
      <c r="B73" s="10" t="s">
        <v>48</v>
      </c>
      <c r="C73" s="10">
        <v>72</v>
      </c>
      <c r="D73" s="10">
        <v>100</v>
      </c>
      <c r="E73" s="10">
        <v>0</v>
      </c>
      <c r="F73" s="10">
        <v>60</v>
      </c>
      <c r="G73" s="10"/>
      <c r="H73" s="3"/>
      <c r="I73" s="10">
        <f t="shared" si="16"/>
        <v>0</v>
      </c>
      <c r="J73" s="10">
        <f t="shared" si="20"/>
        <v>0</v>
      </c>
      <c r="K73" s="3"/>
      <c r="L73" s="11">
        <f t="shared" si="17"/>
        <v>16.666666666666668</v>
      </c>
      <c r="M73" s="11">
        <f t="shared" si="18"/>
        <v>6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12">
        <f t="shared" si="14"/>
        <v>-28.933333333333326</v>
      </c>
      <c r="Z73" s="12">
        <f t="shared" si="15"/>
        <v>-74.533333333333317</v>
      </c>
      <c r="AA73" s="3"/>
    </row>
    <row r="74" spans="1:27" ht="62" x14ac:dyDescent="0.35">
      <c r="A74" s="10" t="str">
        <f t="shared" si="19"/>
        <v>Green</v>
      </c>
      <c r="B74" s="10" t="s">
        <v>48</v>
      </c>
      <c r="C74" s="10">
        <v>73</v>
      </c>
      <c r="D74" s="10">
        <v>100</v>
      </c>
      <c r="E74" s="10">
        <v>0</v>
      </c>
      <c r="F74" s="10">
        <v>60</v>
      </c>
      <c r="G74" s="14" t="s">
        <v>49</v>
      </c>
      <c r="H74" s="3"/>
      <c r="I74" s="10">
        <f t="shared" si="16"/>
        <v>0</v>
      </c>
      <c r="J74" s="10">
        <f t="shared" si="20"/>
        <v>0</v>
      </c>
      <c r="K74" s="3"/>
      <c r="L74" s="11">
        <f t="shared" si="17"/>
        <v>16.666666666666668</v>
      </c>
      <c r="M74" s="11">
        <f t="shared" si="18"/>
        <v>6</v>
      </c>
      <c r="N74" s="15">
        <f>SUM(M67:M74)</f>
        <v>50.571428571428569</v>
      </c>
      <c r="O74" s="11">
        <f>L74/$R$1</f>
        <v>33.333333333333336</v>
      </c>
      <c r="P74" s="11">
        <f t="shared" ref="P74" si="21">0.5*$R$1*O74*O74</f>
        <v>277.77777777777783</v>
      </c>
      <c r="Q74" s="3">
        <f>SUM(D67:D74)</f>
        <v>900</v>
      </c>
      <c r="R74" s="3"/>
      <c r="S74" s="3"/>
      <c r="T74" s="11">
        <f>2*O74</f>
        <v>66.666666666666671</v>
      </c>
      <c r="U74" s="11">
        <f>(Q74-2*P74)/L74</f>
        <v>20.666666666666661</v>
      </c>
      <c r="V74" s="15">
        <f>U74+T74</f>
        <v>87.333333333333329</v>
      </c>
      <c r="W74" s="3">
        <v>60</v>
      </c>
      <c r="X74" s="12">
        <f>(V74+W74)/60</f>
        <v>2.4555555555555553</v>
      </c>
      <c r="Y74" s="12">
        <f t="shared" si="14"/>
        <v>-28.933333333333326</v>
      </c>
      <c r="Z74" s="12">
        <f t="shared" si="15"/>
        <v>-74.533333333333317</v>
      </c>
      <c r="AA74" s="3"/>
    </row>
    <row r="75" spans="1:27" ht="15.5" x14ac:dyDescent="0.35">
      <c r="A75" s="10" t="str">
        <f t="shared" si="19"/>
        <v>Green</v>
      </c>
      <c r="B75" s="10" t="s">
        <v>50</v>
      </c>
      <c r="C75" s="11">
        <v>74</v>
      </c>
      <c r="D75" s="10">
        <v>100</v>
      </c>
      <c r="E75" s="10">
        <v>0</v>
      </c>
      <c r="F75" s="10">
        <v>60</v>
      </c>
      <c r="G75" s="10"/>
      <c r="H75" s="3"/>
      <c r="I75" s="10">
        <f t="shared" si="16"/>
        <v>0</v>
      </c>
      <c r="J75" s="10">
        <f t="shared" si="20"/>
        <v>0</v>
      </c>
      <c r="K75" s="3"/>
      <c r="L75" s="11">
        <f t="shared" si="17"/>
        <v>16.666666666666668</v>
      </c>
      <c r="M75" s="11">
        <f t="shared" si="18"/>
        <v>6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12">
        <f t="shared" si="14"/>
        <v>-28.933333333333326</v>
      </c>
      <c r="Z75" s="12">
        <f t="shared" si="15"/>
        <v>-74.533333333333317</v>
      </c>
      <c r="AA75" s="3"/>
    </row>
    <row r="76" spans="1:27" ht="15.5" x14ac:dyDescent="0.35">
      <c r="A76" s="10" t="str">
        <f t="shared" si="19"/>
        <v>Green</v>
      </c>
      <c r="B76" s="10" t="s">
        <v>50</v>
      </c>
      <c r="C76" s="10">
        <v>75</v>
      </c>
      <c r="D76" s="10">
        <v>100</v>
      </c>
      <c r="E76" s="10">
        <v>0</v>
      </c>
      <c r="F76" s="10">
        <v>60</v>
      </c>
      <c r="G76" s="10"/>
      <c r="H76" s="3"/>
      <c r="I76" s="10">
        <f t="shared" si="16"/>
        <v>0</v>
      </c>
      <c r="J76" s="10">
        <f t="shared" si="20"/>
        <v>0</v>
      </c>
      <c r="K76" s="3"/>
      <c r="L76" s="11">
        <f t="shared" si="17"/>
        <v>16.666666666666668</v>
      </c>
      <c r="M76" s="11">
        <f t="shared" si="18"/>
        <v>6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12">
        <f t="shared" si="14"/>
        <v>-28.933333333333326</v>
      </c>
      <c r="Z76" s="12">
        <f t="shared" si="15"/>
        <v>-74.533333333333317</v>
      </c>
      <c r="AA76" s="3"/>
    </row>
    <row r="77" spans="1:27" ht="15.5" x14ac:dyDescent="0.35">
      <c r="A77" s="10" t="str">
        <f t="shared" si="19"/>
        <v>Green</v>
      </c>
      <c r="B77" s="10" t="s">
        <v>50</v>
      </c>
      <c r="C77" s="10">
        <v>76</v>
      </c>
      <c r="D77" s="10">
        <v>100</v>
      </c>
      <c r="E77" s="10">
        <v>0</v>
      </c>
      <c r="F77" s="10">
        <v>60</v>
      </c>
      <c r="G77" s="10" t="s">
        <v>29</v>
      </c>
      <c r="H77" s="3"/>
      <c r="I77" s="10">
        <f t="shared" si="16"/>
        <v>0</v>
      </c>
      <c r="J77" s="10">
        <f t="shared" si="20"/>
        <v>0</v>
      </c>
      <c r="K77" s="3"/>
      <c r="L77" s="11">
        <f t="shared" si="17"/>
        <v>16.666666666666668</v>
      </c>
      <c r="M77" s="11">
        <f t="shared" si="18"/>
        <v>6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12">
        <f t="shared" si="14"/>
        <v>-28.933333333333326</v>
      </c>
      <c r="Z77" s="12">
        <f t="shared" si="15"/>
        <v>-146.19047619047618</v>
      </c>
      <c r="AA77" s="3"/>
    </row>
    <row r="78" spans="1:27" ht="62" x14ac:dyDescent="0.35">
      <c r="A78" s="10" t="str">
        <f t="shared" si="19"/>
        <v>Green</v>
      </c>
      <c r="B78" s="10" t="s">
        <v>51</v>
      </c>
      <c r="C78" s="10">
        <v>77</v>
      </c>
      <c r="D78" s="10">
        <v>300</v>
      </c>
      <c r="E78" s="10">
        <v>0</v>
      </c>
      <c r="F78" s="10">
        <v>70</v>
      </c>
      <c r="G78" s="14" t="s">
        <v>52</v>
      </c>
      <c r="H78" s="3"/>
      <c r="I78" s="10">
        <f t="shared" si="16"/>
        <v>0</v>
      </c>
      <c r="J78" s="10">
        <f t="shared" si="20"/>
        <v>0</v>
      </c>
      <c r="K78" s="3"/>
      <c r="L78" s="11">
        <f t="shared" si="17"/>
        <v>19.444444444444446</v>
      </c>
      <c r="M78" s="11">
        <f t="shared" si="18"/>
        <v>15.428571428571427</v>
      </c>
      <c r="N78" s="15">
        <f>SUM(M75:M78)</f>
        <v>33.428571428571431</v>
      </c>
      <c r="O78" s="17">
        <v>34.5</v>
      </c>
      <c r="P78" s="11">
        <f t="shared" ref="P78" si="22">0.5*$R$1*O78*O78</f>
        <v>297.5625</v>
      </c>
      <c r="Q78" s="3">
        <f>SUM(D75:D78)</f>
        <v>600</v>
      </c>
      <c r="R78" s="3"/>
      <c r="S78" s="3"/>
      <c r="T78" s="11">
        <f>2*O78</f>
        <v>69</v>
      </c>
      <c r="U78" s="11">
        <f>(Q78-2*P78)/L78</f>
        <v>0.25071428571428567</v>
      </c>
      <c r="V78" s="15">
        <f>U78+T78</f>
        <v>69.250714285714281</v>
      </c>
      <c r="W78" s="3">
        <v>60</v>
      </c>
      <c r="X78" s="12">
        <f>(V78+W78)/60</f>
        <v>2.1541785714285715</v>
      </c>
      <c r="Y78" s="12">
        <f t="shared" si="14"/>
        <v>-97.812698412698396</v>
      </c>
      <c r="Z78" s="12">
        <f t="shared" si="15"/>
        <v>-215.06984126984122</v>
      </c>
      <c r="AA78" s="3"/>
    </row>
    <row r="79" spans="1:27" ht="15.5" x14ac:dyDescent="0.35">
      <c r="A79" s="10" t="str">
        <f t="shared" si="19"/>
        <v>Green</v>
      </c>
      <c r="B79" s="10" t="s">
        <v>51</v>
      </c>
      <c r="C79" s="11">
        <v>78</v>
      </c>
      <c r="D79" s="10">
        <v>300</v>
      </c>
      <c r="E79" s="10">
        <v>0</v>
      </c>
      <c r="F79" s="10">
        <v>70</v>
      </c>
      <c r="G79" s="10"/>
      <c r="H79" s="3"/>
      <c r="I79" s="10">
        <f t="shared" si="16"/>
        <v>0</v>
      </c>
      <c r="J79" s="10">
        <f t="shared" si="20"/>
        <v>0</v>
      </c>
      <c r="K79" s="3"/>
      <c r="L79" s="11">
        <f t="shared" si="17"/>
        <v>19.444444444444446</v>
      </c>
      <c r="M79" s="11">
        <f t="shared" si="18"/>
        <v>15.428571428571427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12">
        <f t="shared" si="14"/>
        <v>-97.812698412698396</v>
      </c>
      <c r="Z79" s="12">
        <f t="shared" si="15"/>
        <v>-215.06984126984122</v>
      </c>
      <c r="AA79" s="3"/>
    </row>
    <row r="80" spans="1:27" ht="15.5" x14ac:dyDescent="0.35">
      <c r="A80" s="10" t="str">
        <f t="shared" si="19"/>
        <v>Green</v>
      </c>
      <c r="B80" s="10" t="s">
        <v>51</v>
      </c>
      <c r="C80" s="10">
        <v>79</v>
      </c>
      <c r="D80" s="10">
        <v>300</v>
      </c>
      <c r="E80" s="10">
        <v>0</v>
      </c>
      <c r="F80" s="10">
        <v>70</v>
      </c>
      <c r="G80" s="10"/>
      <c r="H80" s="3"/>
      <c r="I80" s="10">
        <f t="shared" si="16"/>
        <v>0</v>
      </c>
      <c r="J80" s="10">
        <f t="shared" si="20"/>
        <v>0</v>
      </c>
      <c r="K80" s="3"/>
      <c r="L80" s="11">
        <f t="shared" si="17"/>
        <v>19.444444444444446</v>
      </c>
      <c r="M80" s="11">
        <f t="shared" si="18"/>
        <v>15.428571428571427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12">
        <f t="shared" si="14"/>
        <v>-97.812698412698396</v>
      </c>
      <c r="Z80" s="12">
        <f t="shared" si="15"/>
        <v>-215.06984126984122</v>
      </c>
      <c r="AA80" s="3"/>
    </row>
    <row r="81" spans="1:27" ht="15.5" x14ac:dyDescent="0.35">
      <c r="A81" s="10" t="str">
        <f t="shared" si="19"/>
        <v>Green</v>
      </c>
      <c r="B81" s="10" t="s">
        <v>51</v>
      </c>
      <c r="C81" s="10">
        <v>80</v>
      </c>
      <c r="D81" s="10">
        <v>300</v>
      </c>
      <c r="E81" s="10">
        <v>0</v>
      </c>
      <c r="F81" s="10">
        <v>70</v>
      </c>
      <c r="G81" s="10"/>
      <c r="H81" s="3"/>
      <c r="I81" s="10">
        <f t="shared" si="16"/>
        <v>0</v>
      </c>
      <c r="J81" s="10">
        <f t="shared" si="20"/>
        <v>0</v>
      </c>
      <c r="K81" s="3"/>
      <c r="L81" s="11">
        <f t="shared" si="17"/>
        <v>19.444444444444446</v>
      </c>
      <c r="M81" s="11">
        <f t="shared" si="18"/>
        <v>15.428571428571427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12">
        <f t="shared" si="14"/>
        <v>-97.812698412698396</v>
      </c>
      <c r="Z81" s="12">
        <f t="shared" si="15"/>
        <v>-215.06984126984122</v>
      </c>
      <c r="AA81" s="3"/>
    </row>
    <row r="82" spans="1:27" ht="15.5" x14ac:dyDescent="0.35">
      <c r="A82" s="10" t="str">
        <f t="shared" si="19"/>
        <v>Green</v>
      </c>
      <c r="B82" s="10" t="s">
        <v>51</v>
      </c>
      <c r="C82" s="10">
        <v>81</v>
      </c>
      <c r="D82" s="10">
        <v>300</v>
      </c>
      <c r="E82" s="10">
        <v>0</v>
      </c>
      <c r="F82" s="10">
        <v>70</v>
      </c>
      <c r="G82" s="10"/>
      <c r="H82" s="3"/>
      <c r="I82" s="10">
        <f t="shared" si="16"/>
        <v>0</v>
      </c>
      <c r="J82" s="10">
        <f t="shared" si="20"/>
        <v>0</v>
      </c>
      <c r="K82" s="3"/>
      <c r="L82" s="11">
        <f t="shared" si="17"/>
        <v>19.444444444444446</v>
      </c>
      <c r="M82" s="11">
        <f t="shared" si="18"/>
        <v>15.428571428571427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12">
        <f t="shared" si="14"/>
        <v>-97.812698412698396</v>
      </c>
      <c r="Z82" s="12">
        <f t="shared" si="15"/>
        <v>-215.06984126984122</v>
      </c>
      <c r="AA82" s="3"/>
    </row>
    <row r="83" spans="1:27" ht="15.5" x14ac:dyDescent="0.35">
      <c r="A83" s="10" t="str">
        <f t="shared" si="19"/>
        <v>Green</v>
      </c>
      <c r="B83" s="10" t="s">
        <v>51</v>
      </c>
      <c r="C83" s="11">
        <v>82</v>
      </c>
      <c r="D83" s="10">
        <v>300</v>
      </c>
      <c r="E83" s="10">
        <v>0</v>
      </c>
      <c r="F83" s="10">
        <v>70</v>
      </c>
      <c r="G83" s="10"/>
      <c r="H83" s="3"/>
      <c r="I83" s="10">
        <f t="shared" si="16"/>
        <v>0</v>
      </c>
      <c r="J83" s="10">
        <f t="shared" si="20"/>
        <v>0</v>
      </c>
      <c r="K83" s="3"/>
      <c r="L83" s="11">
        <f t="shared" si="17"/>
        <v>19.444444444444446</v>
      </c>
      <c r="M83" s="11">
        <f t="shared" si="18"/>
        <v>15.428571428571427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12">
        <f t="shared" si="14"/>
        <v>-97.812698412698396</v>
      </c>
      <c r="Z83" s="12">
        <f t="shared" si="15"/>
        <v>-215.06984126984122</v>
      </c>
      <c r="AA83" s="3"/>
    </row>
    <row r="84" spans="1:27" ht="15.5" x14ac:dyDescent="0.35">
      <c r="A84" s="10" t="str">
        <f t="shared" si="19"/>
        <v>Green</v>
      </c>
      <c r="B84" s="10" t="s">
        <v>51</v>
      </c>
      <c r="C84" s="10">
        <v>83</v>
      </c>
      <c r="D84" s="10">
        <v>300</v>
      </c>
      <c r="E84" s="10">
        <v>0</v>
      </c>
      <c r="F84" s="10">
        <v>70</v>
      </c>
      <c r="G84" s="10"/>
      <c r="H84" s="3"/>
      <c r="I84" s="10">
        <f t="shared" si="16"/>
        <v>0</v>
      </c>
      <c r="J84" s="10">
        <f t="shared" si="20"/>
        <v>0</v>
      </c>
      <c r="K84" s="3"/>
      <c r="L84" s="11">
        <f t="shared" si="17"/>
        <v>19.444444444444446</v>
      </c>
      <c r="M84" s="11">
        <f t="shared" si="18"/>
        <v>15.428571428571427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12">
        <f t="shared" si="14"/>
        <v>-97.812698412698396</v>
      </c>
      <c r="Z84" s="12">
        <f t="shared" si="15"/>
        <v>-215.06984126984122</v>
      </c>
      <c r="AA84" s="3"/>
    </row>
    <row r="85" spans="1:27" ht="15.5" x14ac:dyDescent="0.35">
      <c r="A85" s="10" t="str">
        <f t="shared" si="19"/>
        <v>Green</v>
      </c>
      <c r="B85" s="10" t="s">
        <v>51</v>
      </c>
      <c r="C85" s="10">
        <v>84</v>
      </c>
      <c r="D85" s="10">
        <v>300</v>
      </c>
      <c r="E85" s="10">
        <v>0</v>
      </c>
      <c r="F85" s="10">
        <v>70</v>
      </c>
      <c r="G85" s="10"/>
      <c r="H85" s="3"/>
      <c r="I85" s="10">
        <f t="shared" si="16"/>
        <v>0</v>
      </c>
      <c r="J85" s="10">
        <f t="shared" si="20"/>
        <v>0</v>
      </c>
      <c r="K85" s="3"/>
      <c r="L85" s="11">
        <f t="shared" si="17"/>
        <v>19.444444444444446</v>
      </c>
      <c r="M85" s="11">
        <f t="shared" si="18"/>
        <v>15.428571428571427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12">
        <f t="shared" si="14"/>
        <v>-97.812698412698396</v>
      </c>
      <c r="Z85" s="12">
        <f t="shared" si="15"/>
        <v>-215.06984126984122</v>
      </c>
      <c r="AA85" s="3"/>
    </row>
    <row r="86" spans="1:27" ht="15.5" x14ac:dyDescent="0.35">
      <c r="A86" s="10" t="str">
        <f t="shared" si="19"/>
        <v>Green</v>
      </c>
      <c r="B86" s="10" t="s">
        <v>51</v>
      </c>
      <c r="C86" s="10">
        <v>85</v>
      </c>
      <c r="D86" s="10">
        <v>300</v>
      </c>
      <c r="E86" s="10">
        <v>0</v>
      </c>
      <c r="F86" s="10">
        <v>70</v>
      </c>
      <c r="G86" s="10"/>
      <c r="H86" s="3"/>
      <c r="I86" s="10">
        <f t="shared" si="16"/>
        <v>0</v>
      </c>
      <c r="J86" s="10">
        <f t="shared" si="20"/>
        <v>0</v>
      </c>
      <c r="K86" s="3"/>
      <c r="L86" s="11">
        <f t="shared" si="17"/>
        <v>19.444444444444446</v>
      </c>
      <c r="M86" s="11">
        <f t="shared" si="18"/>
        <v>15.428571428571427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12">
        <f t="shared" si="14"/>
        <v>-97.812698412698396</v>
      </c>
      <c r="Z86" s="12">
        <f t="shared" si="15"/>
        <v>-147.55815295815293</v>
      </c>
      <c r="AA86" s="3"/>
    </row>
    <row r="87" spans="1:27" ht="15.5" x14ac:dyDescent="0.35">
      <c r="A87" s="10" t="str">
        <f t="shared" si="19"/>
        <v>Green</v>
      </c>
      <c r="B87" s="10" t="s">
        <v>53</v>
      </c>
      <c r="C87" s="11">
        <v>86</v>
      </c>
      <c r="D87" s="10">
        <v>100</v>
      </c>
      <c r="E87" s="10">
        <v>0</v>
      </c>
      <c r="F87" s="10">
        <v>55</v>
      </c>
      <c r="G87" s="10" t="s">
        <v>29</v>
      </c>
      <c r="H87" s="3"/>
      <c r="I87" s="10">
        <f t="shared" si="16"/>
        <v>0</v>
      </c>
      <c r="J87" s="10">
        <f t="shared" si="20"/>
        <v>0</v>
      </c>
      <c r="K87" s="3"/>
      <c r="L87" s="11">
        <f t="shared" si="17"/>
        <v>15.277777777777777</v>
      </c>
      <c r="M87" s="11">
        <f t="shared" si="18"/>
        <v>6.5454545454545459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12">
        <f t="shared" si="14"/>
        <v>-34.467676767676771</v>
      </c>
      <c r="Z87" s="12">
        <f t="shared" si="15"/>
        <v>-77.547240404040423</v>
      </c>
      <c r="AA87" s="3"/>
    </row>
    <row r="88" spans="1:27" ht="15.5" x14ac:dyDescent="0.35">
      <c r="A88" s="10" t="str">
        <f t="shared" si="19"/>
        <v>Green</v>
      </c>
      <c r="B88" s="10" t="s">
        <v>53</v>
      </c>
      <c r="C88" s="10">
        <v>87</v>
      </c>
      <c r="D88" s="10">
        <v>86.6</v>
      </c>
      <c r="E88" s="10">
        <v>0</v>
      </c>
      <c r="F88" s="10">
        <v>55</v>
      </c>
      <c r="G88" s="10"/>
      <c r="H88" s="3"/>
      <c r="I88" s="10">
        <f t="shared" si="16"/>
        <v>0</v>
      </c>
      <c r="J88" s="10">
        <f t="shared" si="20"/>
        <v>0</v>
      </c>
      <c r="K88" s="3"/>
      <c r="L88" s="11">
        <f t="shared" si="17"/>
        <v>15.277777777777777</v>
      </c>
      <c r="M88" s="11">
        <f t="shared" si="18"/>
        <v>5.6683636363636367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12">
        <f t="shared" si="14"/>
        <v>-27.801785858585859</v>
      </c>
      <c r="Z88" s="12">
        <f t="shared" si="15"/>
        <v>-77.547240404040423</v>
      </c>
      <c r="AA88" s="3"/>
    </row>
    <row r="89" spans="1:27" ht="46.5" x14ac:dyDescent="0.35">
      <c r="A89" s="10" t="str">
        <f t="shared" si="19"/>
        <v>Green</v>
      </c>
      <c r="B89" s="10" t="s">
        <v>53</v>
      </c>
      <c r="C89" s="10">
        <v>88</v>
      </c>
      <c r="D89" s="10">
        <v>100</v>
      </c>
      <c r="E89" s="10">
        <v>0</v>
      </c>
      <c r="F89" s="10">
        <v>55</v>
      </c>
      <c r="G89" s="14" t="s">
        <v>54</v>
      </c>
      <c r="H89" s="3"/>
      <c r="I89" s="10">
        <f t="shared" si="16"/>
        <v>0</v>
      </c>
      <c r="J89" s="10">
        <f t="shared" si="20"/>
        <v>0</v>
      </c>
      <c r="K89" s="3"/>
      <c r="L89" s="11">
        <f t="shared" si="17"/>
        <v>15.277777777777777</v>
      </c>
      <c r="M89" s="11">
        <f t="shared" si="18"/>
        <v>6.5454545454545459</v>
      </c>
      <c r="N89" s="15">
        <f>SUM(M79:M89)</f>
        <v>142.18784415584415</v>
      </c>
      <c r="O89" s="11">
        <f>L89/$R$1</f>
        <v>30.555555555555554</v>
      </c>
      <c r="P89" s="11">
        <f t="shared" ref="P89" si="23">0.5*$R$1*O89*O89</f>
        <v>233.41049382716045</v>
      </c>
      <c r="Q89" s="3">
        <f>SUM(D79:D89)</f>
        <v>2686.6</v>
      </c>
      <c r="R89" s="3"/>
      <c r="S89" s="3"/>
      <c r="T89" s="11">
        <f>2*O89</f>
        <v>61.111111111111107</v>
      </c>
      <c r="U89" s="11">
        <f>(Q89-2*P89)/L89</f>
        <v>145.29462626262625</v>
      </c>
      <c r="V89" s="15">
        <f>U89+T89</f>
        <v>206.40573737373737</v>
      </c>
      <c r="W89" s="3">
        <v>60</v>
      </c>
      <c r="X89" s="12">
        <f>(V89+W89)/60</f>
        <v>4.4400956228956225</v>
      </c>
      <c r="Y89" s="12">
        <f t="shared" si="14"/>
        <v>-34.467676767676771</v>
      </c>
      <c r="Z89" s="12">
        <f t="shared" si="15"/>
        <v>-71.776767676767676</v>
      </c>
      <c r="AA89" s="3"/>
    </row>
    <row r="90" spans="1:27" ht="15.5" x14ac:dyDescent="0.35">
      <c r="A90" s="10" t="str">
        <f t="shared" si="19"/>
        <v>Green</v>
      </c>
      <c r="B90" s="10" t="s">
        <v>55</v>
      </c>
      <c r="C90" s="10">
        <v>89</v>
      </c>
      <c r="D90" s="10">
        <v>75</v>
      </c>
      <c r="E90" s="10">
        <v>-0.5</v>
      </c>
      <c r="F90" s="10">
        <v>55</v>
      </c>
      <c r="G90" s="10"/>
      <c r="H90" s="3"/>
      <c r="I90" s="10">
        <f t="shared" si="16"/>
        <v>-0.375</v>
      </c>
      <c r="J90" s="10">
        <f t="shared" si="20"/>
        <v>-0.375</v>
      </c>
      <c r="K90" s="3"/>
      <c r="L90" s="11">
        <f t="shared" si="17"/>
        <v>15.277777777777777</v>
      </c>
      <c r="M90" s="11">
        <f t="shared" si="18"/>
        <v>4.9090909090909092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12">
        <f t="shared" si="14"/>
        <v>-22.031313131313127</v>
      </c>
      <c r="Z90" s="12">
        <f t="shared" si="15"/>
        <v>-59.340404040404032</v>
      </c>
      <c r="AA90" s="3"/>
    </row>
    <row r="91" spans="1:27" ht="15.5" x14ac:dyDescent="0.35">
      <c r="A91" s="10" t="str">
        <f t="shared" si="19"/>
        <v>Green</v>
      </c>
      <c r="B91" s="10" t="s">
        <v>55</v>
      </c>
      <c r="C91" s="11">
        <v>90</v>
      </c>
      <c r="D91" s="10">
        <v>75</v>
      </c>
      <c r="E91" s="10">
        <v>-1</v>
      </c>
      <c r="F91" s="10">
        <v>55</v>
      </c>
      <c r="G91" s="10"/>
      <c r="H91" s="3"/>
      <c r="I91" s="10">
        <f t="shared" si="16"/>
        <v>-0.75</v>
      </c>
      <c r="J91" s="10">
        <f t="shared" si="20"/>
        <v>-1.125</v>
      </c>
      <c r="K91" s="3"/>
      <c r="L91" s="11">
        <f t="shared" si="17"/>
        <v>15.277777777777777</v>
      </c>
      <c r="M91" s="11">
        <f t="shared" si="18"/>
        <v>4.9090909090909092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12">
        <f t="shared" si="14"/>
        <v>-22.031313131313127</v>
      </c>
      <c r="Z91" s="12">
        <f t="shared" si="15"/>
        <v>-59.340404040404032</v>
      </c>
      <c r="AA91" s="3"/>
    </row>
    <row r="92" spans="1:27" ht="15.5" x14ac:dyDescent="0.35">
      <c r="A92" s="10" t="str">
        <f t="shared" si="19"/>
        <v>Green</v>
      </c>
      <c r="B92" s="10" t="s">
        <v>55</v>
      </c>
      <c r="C92" s="10">
        <v>91</v>
      </c>
      <c r="D92" s="10">
        <v>75</v>
      </c>
      <c r="E92" s="10">
        <v>-2</v>
      </c>
      <c r="F92" s="10">
        <v>55</v>
      </c>
      <c r="G92" s="10"/>
      <c r="H92" s="3"/>
      <c r="I92" s="10">
        <f t="shared" si="16"/>
        <v>-1.5</v>
      </c>
      <c r="J92" s="10">
        <f t="shared" si="20"/>
        <v>-2.625</v>
      </c>
      <c r="K92" s="3"/>
      <c r="L92" s="11">
        <f t="shared" si="17"/>
        <v>15.277777777777777</v>
      </c>
      <c r="M92" s="11">
        <f t="shared" si="18"/>
        <v>4.9090909090909092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12">
        <f t="shared" si="14"/>
        <v>-22.031313131313127</v>
      </c>
      <c r="Z92" s="12">
        <f t="shared" si="15"/>
        <v>-59.340404040404032</v>
      </c>
      <c r="AA92" s="3"/>
    </row>
    <row r="93" spans="1:27" ht="15.5" x14ac:dyDescent="0.35">
      <c r="A93" s="10" t="str">
        <f t="shared" si="19"/>
        <v>Green</v>
      </c>
      <c r="B93" s="10" t="s">
        <v>55</v>
      </c>
      <c r="C93" s="10">
        <v>92</v>
      </c>
      <c r="D93" s="10">
        <v>75</v>
      </c>
      <c r="E93" s="10">
        <v>0</v>
      </c>
      <c r="F93" s="10">
        <v>55</v>
      </c>
      <c r="G93" s="10"/>
      <c r="H93" s="3"/>
      <c r="I93" s="10">
        <f t="shared" si="16"/>
        <v>0</v>
      </c>
      <c r="J93" s="10">
        <f t="shared" si="20"/>
        <v>-2.625</v>
      </c>
      <c r="K93" s="3"/>
      <c r="L93" s="11">
        <f t="shared" si="17"/>
        <v>15.277777777777777</v>
      </c>
      <c r="M93" s="11">
        <f t="shared" si="18"/>
        <v>4.9090909090909092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12">
        <f t="shared" si="14"/>
        <v>-22.031313131313127</v>
      </c>
      <c r="Z93" s="12">
        <f t="shared" si="15"/>
        <v>-59.340404040404032</v>
      </c>
      <c r="AA93" s="3"/>
    </row>
    <row r="94" spans="1:27" ht="15.5" x14ac:dyDescent="0.35">
      <c r="A94" s="10" t="str">
        <f t="shared" si="19"/>
        <v>Green</v>
      </c>
      <c r="B94" s="10" t="s">
        <v>55</v>
      </c>
      <c r="C94" s="10">
        <v>93</v>
      </c>
      <c r="D94" s="10">
        <v>75</v>
      </c>
      <c r="E94" s="10">
        <v>2</v>
      </c>
      <c r="F94" s="10">
        <v>55</v>
      </c>
      <c r="G94" s="10"/>
      <c r="H94" s="3"/>
      <c r="I94" s="10">
        <f t="shared" si="16"/>
        <v>1.5</v>
      </c>
      <c r="J94" s="10">
        <f t="shared" si="20"/>
        <v>-1.125</v>
      </c>
      <c r="K94" s="3"/>
      <c r="L94" s="11">
        <f t="shared" si="17"/>
        <v>15.277777777777777</v>
      </c>
      <c r="M94" s="11">
        <f t="shared" si="18"/>
        <v>4.9090909090909092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12">
        <f t="shared" si="14"/>
        <v>-22.031313131313127</v>
      </c>
      <c r="Z94" s="12">
        <f t="shared" si="15"/>
        <v>-59.340404040404032</v>
      </c>
      <c r="AA94" s="3"/>
    </row>
    <row r="95" spans="1:27" ht="15.5" x14ac:dyDescent="0.35">
      <c r="A95" s="10" t="str">
        <f t="shared" si="19"/>
        <v>Green</v>
      </c>
      <c r="B95" s="10" t="s">
        <v>55</v>
      </c>
      <c r="C95" s="11">
        <v>94</v>
      </c>
      <c r="D95" s="10">
        <v>75</v>
      </c>
      <c r="E95" s="10">
        <v>1</v>
      </c>
      <c r="F95" s="10">
        <v>55</v>
      </c>
      <c r="G95" s="10"/>
      <c r="H95" s="3"/>
      <c r="I95" s="10">
        <f t="shared" si="16"/>
        <v>0.75</v>
      </c>
      <c r="J95" s="10">
        <f t="shared" si="20"/>
        <v>-0.375</v>
      </c>
      <c r="K95" s="3"/>
      <c r="L95" s="11">
        <f t="shared" si="17"/>
        <v>15.277777777777777</v>
      </c>
      <c r="M95" s="11">
        <f t="shared" si="18"/>
        <v>4.9090909090909092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12">
        <f t="shared" si="14"/>
        <v>-22.031313131313127</v>
      </c>
      <c r="Z95" s="12">
        <f t="shared" si="15"/>
        <v>-59.340404040404032</v>
      </c>
      <c r="AA95" s="3"/>
    </row>
    <row r="96" spans="1:27" ht="15.5" x14ac:dyDescent="0.35">
      <c r="A96" s="10" t="str">
        <f t="shared" si="19"/>
        <v>Green</v>
      </c>
      <c r="B96" s="10" t="s">
        <v>55</v>
      </c>
      <c r="C96" s="10">
        <v>95</v>
      </c>
      <c r="D96" s="10">
        <v>75</v>
      </c>
      <c r="E96" s="10">
        <v>0.5</v>
      </c>
      <c r="F96" s="10">
        <v>55</v>
      </c>
      <c r="G96" s="10"/>
      <c r="H96" s="3"/>
      <c r="I96" s="10">
        <f t="shared" si="16"/>
        <v>0.375</v>
      </c>
      <c r="J96" s="10">
        <f t="shared" si="20"/>
        <v>0</v>
      </c>
      <c r="K96" s="3"/>
      <c r="L96" s="11">
        <f t="shared" si="17"/>
        <v>15.277777777777777</v>
      </c>
      <c r="M96" s="11">
        <f t="shared" si="18"/>
        <v>4.9090909090909092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12">
        <f t="shared" si="14"/>
        <v>-22.031313131313127</v>
      </c>
      <c r="Z96" s="12">
        <f t="shared" si="15"/>
        <v>-59.340404040404032</v>
      </c>
      <c r="AA96" s="3"/>
    </row>
    <row r="97" spans="1:27" ht="77.5" x14ac:dyDescent="0.35">
      <c r="A97" s="10" t="str">
        <f t="shared" si="19"/>
        <v>Green</v>
      </c>
      <c r="B97" s="10" t="s">
        <v>55</v>
      </c>
      <c r="C97" s="10">
        <v>96</v>
      </c>
      <c r="D97" s="10">
        <v>75</v>
      </c>
      <c r="E97" s="10">
        <v>0</v>
      </c>
      <c r="F97" s="10">
        <v>55</v>
      </c>
      <c r="G97" s="14" t="s">
        <v>56</v>
      </c>
      <c r="H97" s="3"/>
      <c r="I97" s="10">
        <f t="shared" si="16"/>
        <v>0</v>
      </c>
      <c r="J97" s="10">
        <f t="shared" si="20"/>
        <v>0</v>
      </c>
      <c r="K97" s="3"/>
      <c r="L97" s="11">
        <f t="shared" si="17"/>
        <v>15.277777777777777</v>
      </c>
      <c r="M97" s="11">
        <f t="shared" si="18"/>
        <v>4.9090909090909092</v>
      </c>
      <c r="N97" s="15">
        <f>SUM(M90:M97)</f>
        <v>39.272727272727273</v>
      </c>
      <c r="O97" s="11">
        <f>L97/$R$1</f>
        <v>30.555555555555554</v>
      </c>
      <c r="P97" s="11">
        <f t="shared" ref="P97" si="24">0.5*$R$1*O97*O97</f>
        <v>233.41049382716045</v>
      </c>
      <c r="Q97" s="3">
        <f>SUM(D90:D97)</f>
        <v>600</v>
      </c>
      <c r="R97" s="3"/>
      <c r="S97" s="3"/>
      <c r="T97" s="11">
        <f>2*O97</f>
        <v>61.111111111111107</v>
      </c>
      <c r="U97" s="11">
        <f>(Q97-2*P97)/L97</f>
        <v>8.7171717171717233</v>
      </c>
      <c r="V97" s="15">
        <f>U97+T97</f>
        <v>69.828282828282823</v>
      </c>
      <c r="W97" s="3">
        <v>60</v>
      </c>
      <c r="X97" s="12">
        <f>(V97+W97)/60</f>
        <v>2.1638047138047138</v>
      </c>
      <c r="Y97" s="12">
        <f t="shared" si="14"/>
        <v>-22.031313131313127</v>
      </c>
      <c r="Z97" s="12">
        <f t="shared" si="15"/>
        <v>-59.340404040404032</v>
      </c>
      <c r="AA97" s="3"/>
    </row>
    <row r="98" spans="1:27" ht="15.5" x14ac:dyDescent="0.35">
      <c r="A98" s="10" t="str">
        <f t="shared" si="19"/>
        <v>Green</v>
      </c>
      <c r="B98" s="10" t="s">
        <v>55</v>
      </c>
      <c r="C98" s="10">
        <v>97</v>
      </c>
      <c r="D98" s="10">
        <v>75</v>
      </c>
      <c r="E98" s="10">
        <v>0</v>
      </c>
      <c r="F98" s="10">
        <v>55</v>
      </c>
      <c r="G98" s="10"/>
      <c r="H98" s="3"/>
      <c r="I98" s="10">
        <f t="shared" si="16"/>
        <v>0</v>
      </c>
      <c r="J98" s="10">
        <f t="shared" si="20"/>
        <v>0</v>
      </c>
      <c r="K98" s="3"/>
      <c r="L98" s="11">
        <f t="shared" si="17"/>
        <v>15.277777777777777</v>
      </c>
      <c r="M98" s="11">
        <f t="shared" si="18"/>
        <v>4.9090909090909092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12">
        <f t="shared" si="14"/>
        <v>-22.031313131313127</v>
      </c>
      <c r="Z98" s="12">
        <f t="shared" si="15"/>
        <v>-59.340404040404032</v>
      </c>
      <c r="AA98" s="3"/>
    </row>
    <row r="99" spans="1:27" ht="15.5" x14ac:dyDescent="0.35">
      <c r="A99" s="10" t="str">
        <f t="shared" si="19"/>
        <v>Green</v>
      </c>
      <c r="B99" s="10" t="s">
        <v>57</v>
      </c>
      <c r="C99" s="11">
        <v>98</v>
      </c>
      <c r="D99" s="10">
        <v>75</v>
      </c>
      <c r="E99" s="10">
        <v>0</v>
      </c>
      <c r="F99" s="10">
        <v>55</v>
      </c>
      <c r="G99" s="10"/>
      <c r="H99" s="3"/>
      <c r="I99" s="10">
        <f t="shared" si="16"/>
        <v>0</v>
      </c>
      <c r="J99" s="10">
        <f t="shared" si="20"/>
        <v>0</v>
      </c>
      <c r="K99" s="3"/>
      <c r="L99" s="11">
        <f t="shared" si="17"/>
        <v>15.277777777777777</v>
      </c>
      <c r="M99" s="11">
        <f t="shared" si="18"/>
        <v>4.9090909090909092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12">
        <f t="shared" si="14"/>
        <v>-22.031313131313127</v>
      </c>
      <c r="Z99" s="12">
        <f t="shared" si="15"/>
        <v>-59.340404040404032</v>
      </c>
      <c r="AA99" s="3"/>
    </row>
    <row r="100" spans="1:27" ht="15.5" x14ac:dyDescent="0.35">
      <c r="A100" s="10" t="str">
        <f t="shared" si="19"/>
        <v>Green</v>
      </c>
      <c r="B100" s="10" t="s">
        <v>57</v>
      </c>
      <c r="C100" s="10">
        <v>99</v>
      </c>
      <c r="D100" s="10">
        <v>75</v>
      </c>
      <c r="E100" s="10">
        <v>0</v>
      </c>
      <c r="F100" s="10">
        <v>55</v>
      </c>
      <c r="G100" s="10"/>
      <c r="H100" s="3"/>
      <c r="I100" s="10">
        <f t="shared" si="16"/>
        <v>0</v>
      </c>
      <c r="J100" s="10">
        <f t="shared" si="20"/>
        <v>0</v>
      </c>
      <c r="K100" s="3"/>
      <c r="L100" s="11">
        <f t="shared" si="17"/>
        <v>15.277777777777777</v>
      </c>
      <c r="M100" s="11">
        <f t="shared" si="18"/>
        <v>4.9090909090909092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12">
        <f t="shared" si="14"/>
        <v>-22.031313131313127</v>
      </c>
      <c r="Z100" s="12">
        <f t="shared" si="15"/>
        <v>-59.340404040404032</v>
      </c>
      <c r="AA100" s="3"/>
    </row>
    <row r="101" spans="1:27" ht="15.5" x14ac:dyDescent="0.35">
      <c r="A101" s="10" t="str">
        <f t="shared" si="19"/>
        <v>Green</v>
      </c>
      <c r="B101" s="10" t="s">
        <v>57</v>
      </c>
      <c r="C101" s="10">
        <v>100</v>
      </c>
      <c r="D101" s="10">
        <v>75</v>
      </c>
      <c r="E101" s="10">
        <v>0</v>
      </c>
      <c r="F101" s="10">
        <v>55</v>
      </c>
      <c r="G101" s="10"/>
      <c r="H101" s="3"/>
      <c r="I101" s="10">
        <f t="shared" si="16"/>
        <v>0</v>
      </c>
      <c r="J101" s="10">
        <f t="shared" si="20"/>
        <v>0</v>
      </c>
      <c r="K101" s="3"/>
      <c r="L101" s="11">
        <f t="shared" si="17"/>
        <v>15.277777777777777</v>
      </c>
      <c r="M101" s="11">
        <f t="shared" si="18"/>
        <v>4.9090909090909092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2">
        <f t="shared" si="14"/>
        <v>-22.031313131313127</v>
      </c>
      <c r="Z101" s="12">
        <f t="shared" si="15"/>
        <v>-29.493131313131308</v>
      </c>
      <c r="AA101" s="3"/>
    </row>
    <row r="102" spans="1:27" ht="15.5" x14ac:dyDescent="0.35">
      <c r="A102" s="10" t="str">
        <f t="shared" si="19"/>
        <v>Green</v>
      </c>
      <c r="B102" s="10" t="s">
        <v>58</v>
      </c>
      <c r="C102" s="10">
        <v>101</v>
      </c>
      <c r="D102" s="10">
        <v>15</v>
      </c>
      <c r="E102" s="10">
        <v>0</v>
      </c>
      <c r="F102" s="10">
        <v>55</v>
      </c>
      <c r="G102" s="10"/>
      <c r="H102" s="3"/>
      <c r="I102" s="10">
        <f t="shared" si="16"/>
        <v>0</v>
      </c>
      <c r="J102" s="10">
        <f t="shared" si="20"/>
        <v>0</v>
      </c>
      <c r="K102" s="3"/>
      <c r="L102" s="11">
        <f t="shared" si="17"/>
        <v>15.277777777777777</v>
      </c>
      <c r="M102" s="11">
        <f t="shared" si="18"/>
        <v>0.98181818181818192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2">
        <f t="shared" si="14"/>
        <v>7.8159595959595949</v>
      </c>
      <c r="Z102" s="12">
        <f t="shared" si="15"/>
        <v>-37.784040404040404</v>
      </c>
      <c r="AA102" s="3"/>
    </row>
    <row r="103" spans="1:27" ht="15.5" x14ac:dyDescent="0.35">
      <c r="A103" s="10" t="str">
        <f t="shared" si="19"/>
        <v>Green</v>
      </c>
      <c r="B103" s="10" t="s">
        <v>59</v>
      </c>
      <c r="C103" s="11">
        <v>102</v>
      </c>
      <c r="D103" s="10">
        <v>100</v>
      </c>
      <c r="E103" s="10">
        <v>0</v>
      </c>
      <c r="F103" s="10">
        <v>60</v>
      </c>
      <c r="G103" s="10"/>
      <c r="H103" s="3"/>
      <c r="I103" s="10">
        <f t="shared" si="16"/>
        <v>0</v>
      </c>
      <c r="J103" s="10">
        <f t="shared" si="20"/>
        <v>0</v>
      </c>
      <c r="K103" s="3"/>
      <c r="L103" s="11">
        <f t="shared" si="17"/>
        <v>16.666666666666668</v>
      </c>
      <c r="M103" s="11">
        <f t="shared" si="18"/>
        <v>6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2">
        <f t="shared" si="14"/>
        <v>-28.933333333333326</v>
      </c>
      <c r="Z103" s="12">
        <f t="shared" si="15"/>
        <v>-74.533333333333317</v>
      </c>
      <c r="AA103" s="3"/>
    </row>
    <row r="104" spans="1:27" ht="15.5" x14ac:dyDescent="0.35">
      <c r="A104" s="10" t="str">
        <f t="shared" si="19"/>
        <v>Green</v>
      </c>
      <c r="B104" s="10" t="s">
        <v>59</v>
      </c>
      <c r="C104" s="10">
        <v>103</v>
      </c>
      <c r="D104" s="10">
        <v>100</v>
      </c>
      <c r="E104" s="10">
        <v>0</v>
      </c>
      <c r="F104" s="10">
        <v>60</v>
      </c>
      <c r="G104" s="10"/>
      <c r="H104" s="3"/>
      <c r="I104" s="10">
        <f t="shared" si="16"/>
        <v>0</v>
      </c>
      <c r="J104" s="10">
        <f t="shared" si="20"/>
        <v>0</v>
      </c>
      <c r="K104" s="3"/>
      <c r="L104" s="11">
        <f t="shared" si="17"/>
        <v>16.666666666666668</v>
      </c>
      <c r="M104" s="11">
        <f t="shared" si="18"/>
        <v>6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2">
        <f t="shared" si="14"/>
        <v>-28.933333333333326</v>
      </c>
      <c r="Z104" s="12">
        <f t="shared" si="15"/>
        <v>-65.413333333333327</v>
      </c>
      <c r="AA104" s="3"/>
    </row>
    <row r="105" spans="1:27" ht="15.5" x14ac:dyDescent="0.35">
      <c r="A105" s="10" t="str">
        <f t="shared" si="19"/>
        <v>Green</v>
      </c>
      <c r="B105" s="10" t="s">
        <v>59</v>
      </c>
      <c r="C105" s="10">
        <v>104</v>
      </c>
      <c r="D105" s="10">
        <v>80</v>
      </c>
      <c r="E105" s="10">
        <v>0</v>
      </c>
      <c r="F105" s="10">
        <v>60</v>
      </c>
      <c r="G105" s="10"/>
      <c r="H105" s="3"/>
      <c r="I105" s="10">
        <f t="shared" si="16"/>
        <v>0</v>
      </c>
      <c r="J105" s="10">
        <f t="shared" si="20"/>
        <v>0</v>
      </c>
      <c r="K105" s="3"/>
      <c r="L105" s="11">
        <f t="shared" si="17"/>
        <v>16.666666666666668</v>
      </c>
      <c r="M105" s="11">
        <f t="shared" si="18"/>
        <v>4.8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2">
        <f t="shared" si="14"/>
        <v>-19.813333333333329</v>
      </c>
      <c r="Z105" s="12">
        <f t="shared" si="15"/>
        <v>-65.413333333333327</v>
      </c>
      <c r="AA105" s="3"/>
    </row>
    <row r="106" spans="1:27" ht="62" x14ac:dyDescent="0.35">
      <c r="A106" s="10" t="str">
        <f t="shared" si="19"/>
        <v>Green</v>
      </c>
      <c r="B106" s="10" t="s">
        <v>60</v>
      </c>
      <c r="C106" s="10">
        <v>105</v>
      </c>
      <c r="D106" s="10">
        <v>100</v>
      </c>
      <c r="E106" s="10">
        <v>0</v>
      </c>
      <c r="F106" s="10">
        <v>60</v>
      </c>
      <c r="G106" s="14" t="str">
        <f>G74</f>
        <v>STATION; DORMONT</v>
      </c>
      <c r="H106" s="3"/>
      <c r="I106" s="10">
        <f t="shared" si="16"/>
        <v>0</v>
      </c>
      <c r="J106" s="10">
        <f t="shared" si="20"/>
        <v>0</v>
      </c>
      <c r="K106" s="3"/>
      <c r="L106" s="11">
        <f t="shared" si="17"/>
        <v>16.666666666666668</v>
      </c>
      <c r="M106" s="11">
        <f t="shared" si="18"/>
        <v>6</v>
      </c>
      <c r="N106" s="15">
        <f>SUM(M98:M106)</f>
        <v>43.418181818181814</v>
      </c>
      <c r="O106" s="11">
        <f>L106/$R$1</f>
        <v>33.333333333333336</v>
      </c>
      <c r="P106" s="11">
        <f t="shared" ref="P106" si="25">0.5*$R$1*O106*O106</f>
        <v>277.77777777777783</v>
      </c>
      <c r="Q106" s="3">
        <f>SUM(D98:D106)</f>
        <v>695</v>
      </c>
      <c r="R106" s="3"/>
      <c r="S106" s="3"/>
      <c r="T106" s="11">
        <f>2*O106</f>
        <v>66.666666666666671</v>
      </c>
      <c r="U106" s="11">
        <f>(Q106-2*P106)/L106</f>
        <v>8.36666666666666</v>
      </c>
      <c r="V106" s="15">
        <f>U106+T106</f>
        <v>75.033333333333331</v>
      </c>
      <c r="W106" s="3">
        <v>60</v>
      </c>
      <c r="X106" s="12">
        <f>(V106+W106)/60</f>
        <v>2.2505555555555556</v>
      </c>
      <c r="Y106" s="12">
        <f t="shared" si="14"/>
        <v>-28.933333333333326</v>
      </c>
      <c r="Z106" s="12">
        <f t="shared" si="15"/>
        <v>-74.533333333333317</v>
      </c>
      <c r="AA106" s="3"/>
    </row>
    <row r="107" spans="1:27" ht="15.5" x14ac:dyDescent="0.35">
      <c r="A107" s="10" t="str">
        <f t="shared" si="19"/>
        <v>Green</v>
      </c>
      <c r="B107" s="10" t="s">
        <v>60</v>
      </c>
      <c r="C107" s="11">
        <v>106</v>
      </c>
      <c r="D107" s="10">
        <v>100</v>
      </c>
      <c r="E107" s="10">
        <v>0</v>
      </c>
      <c r="F107" s="10">
        <v>60</v>
      </c>
      <c r="G107" s="10"/>
      <c r="H107" s="3"/>
      <c r="I107" s="10">
        <f t="shared" si="16"/>
        <v>0</v>
      </c>
      <c r="J107" s="10">
        <f t="shared" si="20"/>
        <v>0</v>
      </c>
      <c r="K107" s="3"/>
      <c r="L107" s="11">
        <f t="shared" si="17"/>
        <v>16.666666666666668</v>
      </c>
      <c r="M107" s="11">
        <f t="shared" si="18"/>
        <v>6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2">
        <f t="shared" si="14"/>
        <v>-28.933333333333326</v>
      </c>
      <c r="Z107" s="12">
        <f t="shared" si="15"/>
        <v>-69.973333333333315</v>
      </c>
      <c r="AA107" s="3"/>
    </row>
    <row r="108" spans="1:27" ht="15.5" x14ac:dyDescent="0.35">
      <c r="A108" s="10" t="str">
        <f t="shared" si="19"/>
        <v>Green</v>
      </c>
      <c r="B108" s="10" t="s">
        <v>60</v>
      </c>
      <c r="C108" s="10">
        <v>107</v>
      </c>
      <c r="D108" s="10">
        <v>90</v>
      </c>
      <c r="E108" s="10">
        <v>0</v>
      </c>
      <c r="F108" s="10">
        <v>60</v>
      </c>
      <c r="G108" s="10"/>
      <c r="H108" s="3"/>
      <c r="I108" s="10">
        <f t="shared" si="16"/>
        <v>0</v>
      </c>
      <c r="J108" s="10">
        <f t="shared" si="20"/>
        <v>0</v>
      </c>
      <c r="K108" s="3"/>
      <c r="L108" s="11">
        <f t="shared" si="17"/>
        <v>16.666666666666668</v>
      </c>
      <c r="M108" s="11">
        <f t="shared" si="18"/>
        <v>5.3999999999999995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2">
        <f t="shared" si="14"/>
        <v>-24.373333333333324</v>
      </c>
      <c r="Z108" s="12">
        <f t="shared" si="15"/>
        <v>-69.973333333333315</v>
      </c>
      <c r="AA108" s="3"/>
    </row>
    <row r="109" spans="1:27" ht="15.5" x14ac:dyDescent="0.35">
      <c r="A109" s="10" t="str">
        <f t="shared" si="19"/>
        <v>Green</v>
      </c>
      <c r="B109" s="10" t="s">
        <v>60</v>
      </c>
      <c r="C109" s="10">
        <v>108</v>
      </c>
      <c r="D109" s="10">
        <v>100</v>
      </c>
      <c r="E109" s="10">
        <v>0</v>
      </c>
      <c r="F109" s="10">
        <v>60</v>
      </c>
      <c r="G109" s="10"/>
      <c r="H109" s="3"/>
      <c r="I109" s="10">
        <f t="shared" si="16"/>
        <v>0</v>
      </c>
      <c r="J109" s="10">
        <f t="shared" si="20"/>
        <v>0</v>
      </c>
      <c r="K109" s="3"/>
      <c r="L109" s="11">
        <f t="shared" si="17"/>
        <v>16.666666666666668</v>
      </c>
      <c r="M109" s="11">
        <f t="shared" si="18"/>
        <v>6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2">
        <f t="shared" si="14"/>
        <v>-28.933333333333326</v>
      </c>
      <c r="Z109" s="12">
        <f t="shared" si="15"/>
        <v>-74.533333333333317</v>
      </c>
      <c r="AA109" s="3"/>
    </row>
    <row r="110" spans="1:27" ht="15.5" x14ac:dyDescent="0.35">
      <c r="A110" s="10" t="str">
        <f t="shared" si="19"/>
        <v>Green</v>
      </c>
      <c r="B110" s="10" t="s">
        <v>60</v>
      </c>
      <c r="C110" s="10">
        <v>109</v>
      </c>
      <c r="D110" s="10">
        <v>100</v>
      </c>
      <c r="E110" s="10">
        <v>0</v>
      </c>
      <c r="F110" s="10">
        <v>60</v>
      </c>
      <c r="G110" s="10"/>
      <c r="H110" s="3"/>
      <c r="I110" s="10">
        <f t="shared" si="16"/>
        <v>0</v>
      </c>
      <c r="J110" s="10">
        <f t="shared" si="20"/>
        <v>0</v>
      </c>
      <c r="K110" s="3"/>
      <c r="L110" s="11">
        <f t="shared" si="17"/>
        <v>16.666666666666668</v>
      </c>
      <c r="M110" s="11">
        <f t="shared" si="18"/>
        <v>6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2">
        <f t="shared" si="14"/>
        <v>-28.933333333333326</v>
      </c>
      <c r="Z110" s="12">
        <f t="shared" si="15"/>
        <v>-68.019047619047612</v>
      </c>
      <c r="AA110" s="3"/>
    </row>
    <row r="111" spans="1:27" ht="15.5" x14ac:dyDescent="0.35">
      <c r="A111" s="10" t="str">
        <f t="shared" si="19"/>
        <v>Green</v>
      </c>
      <c r="B111" s="10" t="s">
        <v>61</v>
      </c>
      <c r="C111" s="11">
        <v>110</v>
      </c>
      <c r="D111" s="10">
        <v>100</v>
      </c>
      <c r="E111" s="10">
        <v>0</v>
      </c>
      <c r="F111" s="10">
        <v>70</v>
      </c>
      <c r="G111" s="10"/>
      <c r="H111" s="3"/>
      <c r="I111" s="10">
        <f t="shared" si="16"/>
        <v>0</v>
      </c>
      <c r="J111" s="10">
        <f t="shared" si="20"/>
        <v>0</v>
      </c>
      <c r="K111" s="3"/>
      <c r="L111" s="11">
        <f t="shared" si="17"/>
        <v>19.444444444444446</v>
      </c>
      <c r="M111" s="11">
        <f t="shared" si="18"/>
        <v>5.1428571428571423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12">
        <f t="shared" si="14"/>
        <v>-19.641269841269835</v>
      </c>
      <c r="Z111" s="12">
        <f t="shared" si="15"/>
        <v>-58.726984126984121</v>
      </c>
      <c r="AA111" s="3"/>
    </row>
    <row r="112" spans="1:27" ht="15.5" x14ac:dyDescent="0.35">
      <c r="A112" s="10" t="str">
        <f t="shared" si="19"/>
        <v>Green</v>
      </c>
      <c r="B112" s="10" t="s">
        <v>61</v>
      </c>
      <c r="C112" s="10">
        <v>111</v>
      </c>
      <c r="D112" s="10">
        <v>100</v>
      </c>
      <c r="E112" s="10">
        <v>0</v>
      </c>
      <c r="F112" s="10">
        <v>70</v>
      </c>
      <c r="G112" s="10"/>
      <c r="H112" s="3"/>
      <c r="I112" s="10">
        <f t="shared" si="16"/>
        <v>0</v>
      </c>
      <c r="J112" s="10">
        <f t="shared" si="20"/>
        <v>0</v>
      </c>
      <c r="K112" s="3"/>
      <c r="L112" s="11">
        <f t="shared" si="17"/>
        <v>19.444444444444446</v>
      </c>
      <c r="M112" s="11">
        <f t="shared" si="18"/>
        <v>5.1428571428571423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12">
        <f t="shared" si="14"/>
        <v>-19.641269841269835</v>
      </c>
      <c r="Z112" s="12">
        <f t="shared" si="15"/>
        <v>-58.726984126984121</v>
      </c>
      <c r="AA112" s="3"/>
    </row>
    <row r="113" spans="1:27" ht="15.5" x14ac:dyDescent="0.35">
      <c r="A113" s="10" t="str">
        <f t="shared" si="19"/>
        <v>Green</v>
      </c>
      <c r="B113" s="10" t="s">
        <v>61</v>
      </c>
      <c r="C113" s="10">
        <v>112</v>
      </c>
      <c r="D113" s="10">
        <v>100</v>
      </c>
      <c r="E113" s="10">
        <v>0</v>
      </c>
      <c r="F113" s="10">
        <v>70</v>
      </c>
      <c r="G113" s="10"/>
      <c r="H113" s="3"/>
      <c r="I113" s="10">
        <f t="shared" si="16"/>
        <v>0</v>
      </c>
      <c r="J113" s="10">
        <f t="shared" si="20"/>
        <v>0</v>
      </c>
      <c r="K113" s="3"/>
      <c r="L113" s="11">
        <f t="shared" si="17"/>
        <v>19.444444444444446</v>
      </c>
      <c r="M113" s="11">
        <f t="shared" si="18"/>
        <v>5.1428571428571423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12">
        <f t="shared" si="14"/>
        <v>-19.641269841269835</v>
      </c>
      <c r="Z113" s="12">
        <f t="shared" si="15"/>
        <v>-58.726984126984121</v>
      </c>
      <c r="AA113" s="3"/>
    </row>
    <row r="114" spans="1:27" ht="15.5" x14ac:dyDescent="0.35">
      <c r="A114" s="10" t="str">
        <f t="shared" si="19"/>
        <v>Green</v>
      </c>
      <c r="B114" s="10" t="s">
        <v>61</v>
      </c>
      <c r="C114" s="10">
        <v>113</v>
      </c>
      <c r="D114" s="10">
        <v>100</v>
      </c>
      <c r="E114" s="10">
        <v>0</v>
      </c>
      <c r="F114" s="10">
        <v>70</v>
      </c>
      <c r="G114" s="10"/>
      <c r="H114" s="3"/>
      <c r="I114" s="10">
        <f t="shared" si="16"/>
        <v>0</v>
      </c>
      <c r="J114" s="10">
        <f t="shared" si="20"/>
        <v>0</v>
      </c>
      <c r="K114" s="3"/>
      <c r="L114" s="11">
        <f t="shared" si="17"/>
        <v>19.444444444444446</v>
      </c>
      <c r="M114" s="11">
        <f t="shared" si="18"/>
        <v>5.1428571428571423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12">
        <f t="shared" si="14"/>
        <v>-19.641269841269835</v>
      </c>
      <c r="Z114" s="12">
        <f t="shared" si="15"/>
        <v>-58.726984126984121</v>
      </c>
      <c r="AA114" s="3"/>
    </row>
    <row r="115" spans="1:27" ht="62" x14ac:dyDescent="0.35">
      <c r="A115" s="10" t="str">
        <f t="shared" si="19"/>
        <v>Green</v>
      </c>
      <c r="B115" s="10" t="s">
        <v>61</v>
      </c>
      <c r="C115" s="11">
        <v>114</v>
      </c>
      <c r="D115" s="10">
        <v>100</v>
      </c>
      <c r="E115" s="10">
        <v>0</v>
      </c>
      <c r="F115" s="10">
        <v>70</v>
      </c>
      <c r="G115" s="14" t="str">
        <f>G66</f>
        <v>STATION; GLENBURY</v>
      </c>
      <c r="H115" s="3"/>
      <c r="I115" s="10">
        <f t="shared" si="16"/>
        <v>0</v>
      </c>
      <c r="J115" s="10">
        <f t="shared" si="20"/>
        <v>0</v>
      </c>
      <c r="K115" s="3"/>
      <c r="L115" s="11">
        <f t="shared" si="17"/>
        <v>19.444444444444446</v>
      </c>
      <c r="M115" s="11">
        <f t="shared" si="18"/>
        <v>5.1428571428571423</v>
      </c>
      <c r="N115" s="15">
        <f>SUM(M107:M115)</f>
        <v>49.1142857142857</v>
      </c>
      <c r="O115" s="11">
        <f>L115/$R$1</f>
        <v>38.888888888888893</v>
      </c>
      <c r="P115" s="11">
        <f t="shared" ref="P115" si="26">0.5*$R$1*O115*O115</f>
        <v>378.08641975308649</v>
      </c>
      <c r="Q115" s="3">
        <f>SUM(D107:D115)</f>
        <v>890</v>
      </c>
      <c r="R115" s="3"/>
      <c r="S115" s="3"/>
      <c r="T115" s="11">
        <f>2*O115</f>
        <v>77.777777777777786</v>
      </c>
      <c r="U115" s="11">
        <f>(Q115-2*P115)/L115</f>
        <v>6.882539682539675</v>
      </c>
      <c r="V115" s="15">
        <f>U115+T115</f>
        <v>84.660317460317458</v>
      </c>
      <c r="W115" s="3">
        <v>60</v>
      </c>
      <c r="X115" s="12">
        <f>(V115+W115)/60</f>
        <v>2.4110052910052908</v>
      </c>
      <c r="Y115" s="12">
        <f t="shared" si="14"/>
        <v>-19.641269841269835</v>
      </c>
      <c r="Z115" s="12">
        <f t="shared" si="15"/>
        <v>-58.726984126984121</v>
      </c>
      <c r="AA115" s="3"/>
    </row>
    <row r="116" spans="1:27" ht="15.5" x14ac:dyDescent="0.35">
      <c r="A116" s="10" t="str">
        <f t="shared" si="19"/>
        <v>Green</v>
      </c>
      <c r="B116" s="10" t="s">
        <v>61</v>
      </c>
      <c r="C116" s="10">
        <v>115</v>
      </c>
      <c r="D116" s="10">
        <v>100</v>
      </c>
      <c r="E116" s="10">
        <v>0</v>
      </c>
      <c r="F116" s="10">
        <v>70</v>
      </c>
      <c r="G116" s="10"/>
      <c r="H116" s="3"/>
      <c r="I116" s="10">
        <f t="shared" si="16"/>
        <v>0</v>
      </c>
      <c r="J116" s="10">
        <f t="shared" si="20"/>
        <v>0</v>
      </c>
      <c r="K116" s="3"/>
      <c r="L116" s="11">
        <f t="shared" si="17"/>
        <v>19.444444444444446</v>
      </c>
      <c r="M116" s="11">
        <f t="shared" si="18"/>
        <v>5.1428571428571423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12">
        <f t="shared" si="14"/>
        <v>-19.641269841269835</v>
      </c>
      <c r="Z116" s="12">
        <f t="shared" si="15"/>
        <v>-58.726984126984121</v>
      </c>
      <c r="AA116" s="3"/>
    </row>
    <row r="117" spans="1:27" ht="15.5" x14ac:dyDescent="0.35">
      <c r="A117" s="10" t="str">
        <f t="shared" si="19"/>
        <v>Green</v>
      </c>
      <c r="B117" s="10" t="s">
        <v>61</v>
      </c>
      <c r="C117" s="10">
        <v>116</v>
      </c>
      <c r="D117" s="10">
        <v>100</v>
      </c>
      <c r="E117" s="10">
        <v>0</v>
      </c>
      <c r="F117" s="10">
        <v>70</v>
      </c>
      <c r="G117" s="10"/>
      <c r="H117" s="3"/>
      <c r="I117" s="10">
        <f t="shared" si="16"/>
        <v>0</v>
      </c>
      <c r="J117" s="10">
        <f t="shared" si="20"/>
        <v>0</v>
      </c>
      <c r="K117" s="3"/>
      <c r="L117" s="11">
        <f t="shared" si="17"/>
        <v>19.444444444444446</v>
      </c>
      <c r="M117" s="11">
        <f t="shared" si="18"/>
        <v>5.1428571428571423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12">
        <f t="shared" si="14"/>
        <v>-19.641269841269835</v>
      </c>
      <c r="Z117" s="12">
        <f t="shared" si="15"/>
        <v>-42.441269841269829</v>
      </c>
      <c r="AA117" s="3"/>
    </row>
    <row r="118" spans="1:27" ht="15.5" x14ac:dyDescent="0.35">
      <c r="A118" s="10" t="str">
        <f t="shared" si="19"/>
        <v>Green</v>
      </c>
      <c r="B118" s="10" t="s">
        <v>62</v>
      </c>
      <c r="C118" s="10">
        <v>117</v>
      </c>
      <c r="D118" s="10">
        <v>50</v>
      </c>
      <c r="E118" s="10">
        <v>0</v>
      </c>
      <c r="F118" s="10">
        <v>60</v>
      </c>
      <c r="G118" s="10"/>
      <c r="H118" s="3"/>
      <c r="I118" s="10">
        <f t="shared" si="16"/>
        <v>0</v>
      </c>
      <c r="J118" s="10">
        <f t="shared" si="20"/>
        <v>0</v>
      </c>
      <c r="K118" s="3"/>
      <c r="L118" s="11">
        <f t="shared" si="17"/>
        <v>16.666666666666668</v>
      </c>
      <c r="M118" s="11">
        <f t="shared" si="18"/>
        <v>3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12">
        <f t="shared" si="14"/>
        <v>-6.1333333333333293</v>
      </c>
      <c r="Z118" s="12">
        <f t="shared" si="15"/>
        <v>-28.933333333333326</v>
      </c>
      <c r="AA118" s="3"/>
    </row>
    <row r="119" spans="1:27" ht="15.5" x14ac:dyDescent="0.35">
      <c r="A119" s="10" t="str">
        <f t="shared" si="19"/>
        <v>Green</v>
      </c>
      <c r="B119" s="10" t="s">
        <v>62</v>
      </c>
      <c r="C119" s="11">
        <v>118</v>
      </c>
      <c r="D119" s="10">
        <v>50</v>
      </c>
      <c r="E119" s="10">
        <v>0</v>
      </c>
      <c r="F119" s="10">
        <v>60</v>
      </c>
      <c r="G119" s="10"/>
      <c r="H119" s="3"/>
      <c r="I119" s="10">
        <f t="shared" si="16"/>
        <v>0</v>
      </c>
      <c r="J119" s="10">
        <f t="shared" si="20"/>
        <v>0</v>
      </c>
      <c r="K119" s="3"/>
      <c r="L119" s="11">
        <f t="shared" si="17"/>
        <v>16.666666666666668</v>
      </c>
      <c r="M119" s="11">
        <f t="shared" si="18"/>
        <v>3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12">
        <f t="shared" si="14"/>
        <v>-6.1333333333333293</v>
      </c>
      <c r="Z119" s="12">
        <f t="shared" si="15"/>
        <v>-24.373333333333331</v>
      </c>
      <c r="AA119" s="3"/>
    </row>
    <row r="120" spans="1:27" ht="15.5" x14ac:dyDescent="0.35">
      <c r="A120" s="10" t="str">
        <f t="shared" si="19"/>
        <v>Green</v>
      </c>
      <c r="B120" s="10" t="s">
        <v>62</v>
      </c>
      <c r="C120" s="10">
        <v>119</v>
      </c>
      <c r="D120" s="10">
        <v>40</v>
      </c>
      <c r="E120" s="10">
        <v>0</v>
      </c>
      <c r="F120" s="10">
        <v>60</v>
      </c>
      <c r="G120" s="10"/>
      <c r="H120" s="3"/>
      <c r="I120" s="10">
        <f t="shared" si="16"/>
        <v>0</v>
      </c>
      <c r="J120" s="10">
        <f t="shared" si="20"/>
        <v>0</v>
      </c>
      <c r="K120" s="3"/>
      <c r="L120" s="11">
        <f t="shared" si="17"/>
        <v>16.666666666666668</v>
      </c>
      <c r="M120" s="11">
        <f t="shared" si="18"/>
        <v>2.4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12">
        <f t="shared" si="14"/>
        <v>-1.5733333333333306</v>
      </c>
      <c r="Z120" s="12">
        <f t="shared" si="15"/>
        <v>-24.373333333333331</v>
      </c>
      <c r="AA120" s="3"/>
    </row>
    <row r="121" spans="1:27" ht="15.5" x14ac:dyDescent="0.35">
      <c r="A121" s="10" t="str">
        <f t="shared" si="19"/>
        <v>Green</v>
      </c>
      <c r="B121" s="10" t="s">
        <v>62</v>
      </c>
      <c r="C121" s="10">
        <v>120</v>
      </c>
      <c r="D121" s="10">
        <v>50</v>
      </c>
      <c r="E121" s="10">
        <v>0</v>
      </c>
      <c r="F121" s="10">
        <v>60</v>
      </c>
      <c r="G121" s="10"/>
      <c r="H121" s="3"/>
      <c r="I121" s="10">
        <f t="shared" si="16"/>
        <v>0</v>
      </c>
      <c r="J121" s="10">
        <f t="shared" si="20"/>
        <v>0</v>
      </c>
      <c r="K121" s="3"/>
      <c r="L121" s="11">
        <f t="shared" si="17"/>
        <v>16.666666666666668</v>
      </c>
      <c r="M121" s="11">
        <f t="shared" si="18"/>
        <v>3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12">
        <f t="shared" si="14"/>
        <v>-6.1333333333333293</v>
      </c>
      <c r="Z121" s="12">
        <f t="shared" si="15"/>
        <v>-28.933333333333326</v>
      </c>
      <c r="AA121" s="3"/>
    </row>
    <row r="122" spans="1:27" ht="15.5" x14ac:dyDescent="0.35">
      <c r="A122" s="10" t="str">
        <f t="shared" si="19"/>
        <v>Green</v>
      </c>
      <c r="B122" s="10" t="s">
        <v>62</v>
      </c>
      <c r="C122" s="10">
        <v>121</v>
      </c>
      <c r="D122" s="10">
        <v>50</v>
      </c>
      <c r="E122" s="10">
        <v>0</v>
      </c>
      <c r="F122" s="10">
        <v>60</v>
      </c>
      <c r="G122" s="10"/>
      <c r="H122" s="3"/>
      <c r="I122" s="10">
        <f t="shared" si="16"/>
        <v>0</v>
      </c>
      <c r="J122" s="10">
        <f t="shared" si="20"/>
        <v>0</v>
      </c>
      <c r="K122" s="3"/>
      <c r="L122" s="11">
        <f t="shared" si="17"/>
        <v>16.666666666666668</v>
      </c>
      <c r="M122" s="11">
        <f t="shared" si="18"/>
        <v>3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12">
        <f t="shared" si="14"/>
        <v>-6.1333333333333293</v>
      </c>
      <c r="Z122" s="12">
        <f t="shared" si="15"/>
        <v>-25.676190476190474</v>
      </c>
      <c r="AA122" s="3"/>
    </row>
    <row r="123" spans="1:27" ht="15.5" x14ac:dyDescent="0.35">
      <c r="A123" s="10" t="str">
        <f t="shared" si="19"/>
        <v>Green</v>
      </c>
      <c r="B123" s="10" t="s">
        <v>63</v>
      </c>
      <c r="C123" s="11">
        <v>122</v>
      </c>
      <c r="D123" s="10">
        <v>50</v>
      </c>
      <c r="E123" s="10">
        <v>0</v>
      </c>
      <c r="F123" s="10">
        <v>70</v>
      </c>
      <c r="G123" s="10" t="s">
        <v>39</v>
      </c>
      <c r="H123" s="3"/>
      <c r="I123" s="10">
        <f t="shared" si="16"/>
        <v>0</v>
      </c>
      <c r="J123" s="10">
        <f t="shared" si="20"/>
        <v>0</v>
      </c>
      <c r="K123" s="3"/>
      <c r="L123" s="11">
        <f t="shared" si="17"/>
        <v>19.444444444444446</v>
      </c>
      <c r="M123" s="11">
        <f t="shared" si="18"/>
        <v>2.5714285714285712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12">
        <f t="shared" si="14"/>
        <v>-9.841269841269451E-2</v>
      </c>
      <c r="Z123" s="12">
        <f t="shared" si="15"/>
        <v>-19.641269841269835</v>
      </c>
      <c r="AA123" s="3"/>
    </row>
    <row r="124" spans="1:27" ht="93" x14ac:dyDescent="0.35">
      <c r="A124" s="10" t="str">
        <f t="shared" si="19"/>
        <v>Green</v>
      </c>
      <c r="B124" s="10" t="s">
        <v>63</v>
      </c>
      <c r="C124" s="10">
        <v>123</v>
      </c>
      <c r="D124" s="10">
        <v>50</v>
      </c>
      <c r="E124" s="10">
        <v>0</v>
      </c>
      <c r="F124" s="10">
        <v>70</v>
      </c>
      <c r="G124" s="14" t="str">
        <f>G58</f>
        <v>STATION; OVERBROOK; UNDERGROUND</v>
      </c>
      <c r="H124" s="3"/>
      <c r="I124" s="10">
        <f t="shared" si="16"/>
        <v>0</v>
      </c>
      <c r="J124" s="10">
        <f t="shared" si="20"/>
        <v>0</v>
      </c>
      <c r="K124" s="3"/>
      <c r="L124" s="11">
        <f t="shared" si="17"/>
        <v>19.444444444444446</v>
      </c>
      <c r="M124" s="11">
        <f t="shared" si="18"/>
        <v>2.5714285714285712</v>
      </c>
      <c r="N124" s="15">
        <f>SUM(M116:M124)</f>
        <v>29.828571428571422</v>
      </c>
      <c r="O124" s="17">
        <v>33</v>
      </c>
      <c r="P124" s="11">
        <f t="shared" ref="P124" si="27">0.5*$R$1*O124*O124</f>
        <v>272.25</v>
      </c>
      <c r="Q124" s="3">
        <f>SUM(D116:D124)</f>
        <v>540</v>
      </c>
      <c r="R124" s="3"/>
      <c r="S124" s="3"/>
      <c r="T124" s="11">
        <f>2*O124</f>
        <v>66</v>
      </c>
      <c r="U124" s="11">
        <f>(Q124-2*P124)/L124</f>
        <v>-0.2314285714285714</v>
      </c>
      <c r="V124" s="15">
        <f>U124+T124</f>
        <v>65.768571428571434</v>
      </c>
      <c r="W124" s="3">
        <v>60</v>
      </c>
      <c r="X124" s="12">
        <f>(V124+W124)/60</f>
        <v>2.0961428571428571</v>
      </c>
      <c r="Y124" s="12">
        <f t="shared" si="14"/>
        <v>-9.841269841269451E-2</v>
      </c>
      <c r="Z124" s="12">
        <f t="shared" si="15"/>
        <v>-19.641269841269835</v>
      </c>
      <c r="AA124" s="3"/>
    </row>
    <row r="125" spans="1:27" ht="15.5" x14ac:dyDescent="0.35">
      <c r="A125" s="10" t="str">
        <f t="shared" si="19"/>
        <v>Green</v>
      </c>
      <c r="B125" s="10" t="s">
        <v>63</v>
      </c>
      <c r="C125" s="10">
        <v>124</v>
      </c>
      <c r="D125" s="10">
        <v>50</v>
      </c>
      <c r="E125" s="10">
        <v>0</v>
      </c>
      <c r="F125" s="10">
        <v>70</v>
      </c>
      <c r="G125" s="10" t="s">
        <v>39</v>
      </c>
      <c r="H125" s="3"/>
      <c r="I125" s="10">
        <f t="shared" si="16"/>
        <v>0</v>
      </c>
      <c r="J125" s="10">
        <f t="shared" si="20"/>
        <v>0</v>
      </c>
      <c r="K125" s="3"/>
      <c r="L125" s="11">
        <f t="shared" si="17"/>
        <v>19.444444444444446</v>
      </c>
      <c r="M125" s="11">
        <f t="shared" si="18"/>
        <v>2.5714285714285712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12">
        <f t="shared" si="14"/>
        <v>-9.841269841269451E-2</v>
      </c>
      <c r="Z125" s="12">
        <f t="shared" si="15"/>
        <v>-19.641269841269835</v>
      </c>
      <c r="AA125" s="3"/>
    </row>
    <row r="126" spans="1:27" ht="15.5" x14ac:dyDescent="0.35">
      <c r="A126" s="10" t="str">
        <f t="shared" si="19"/>
        <v>Green</v>
      </c>
      <c r="B126" s="10" t="s">
        <v>63</v>
      </c>
      <c r="C126" s="10">
        <v>125</v>
      </c>
      <c r="D126" s="10">
        <v>50</v>
      </c>
      <c r="E126" s="10">
        <v>0</v>
      </c>
      <c r="F126" s="10">
        <v>70</v>
      </c>
      <c r="G126" s="10" t="s">
        <v>39</v>
      </c>
      <c r="H126" s="3"/>
      <c r="I126" s="10">
        <f t="shared" si="16"/>
        <v>0</v>
      </c>
      <c r="J126" s="10">
        <f t="shared" si="20"/>
        <v>0</v>
      </c>
      <c r="K126" s="3"/>
      <c r="L126" s="11">
        <f t="shared" si="17"/>
        <v>19.444444444444446</v>
      </c>
      <c r="M126" s="11">
        <f t="shared" si="18"/>
        <v>2.5714285714285712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12">
        <f t="shared" si="14"/>
        <v>-9.841269841269451E-2</v>
      </c>
      <c r="Z126" s="12">
        <f t="shared" si="15"/>
        <v>-19.641269841269835</v>
      </c>
      <c r="AA126" s="3"/>
    </row>
    <row r="127" spans="1:27" ht="15.5" x14ac:dyDescent="0.35">
      <c r="A127" s="10" t="str">
        <f t="shared" si="19"/>
        <v>Green</v>
      </c>
      <c r="B127" s="10" t="s">
        <v>63</v>
      </c>
      <c r="C127" s="11">
        <v>126</v>
      </c>
      <c r="D127" s="10">
        <v>50</v>
      </c>
      <c r="E127" s="10">
        <v>0</v>
      </c>
      <c r="F127" s="10">
        <v>70</v>
      </c>
      <c r="G127" s="10" t="s">
        <v>39</v>
      </c>
      <c r="H127" s="3"/>
      <c r="I127" s="10">
        <f t="shared" si="16"/>
        <v>0</v>
      </c>
      <c r="J127" s="10">
        <f t="shared" si="20"/>
        <v>0</v>
      </c>
      <c r="K127" s="3"/>
      <c r="L127" s="11">
        <f t="shared" si="17"/>
        <v>19.444444444444446</v>
      </c>
      <c r="M127" s="11">
        <f t="shared" si="18"/>
        <v>2.5714285714285712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12">
        <f t="shared" si="14"/>
        <v>-9.841269841269451E-2</v>
      </c>
      <c r="Z127" s="12">
        <f t="shared" si="15"/>
        <v>-19.641269841269835</v>
      </c>
      <c r="AA127" s="3"/>
    </row>
    <row r="128" spans="1:27" ht="15.5" x14ac:dyDescent="0.35">
      <c r="A128" s="10" t="str">
        <f t="shared" si="19"/>
        <v>Green</v>
      </c>
      <c r="B128" s="10" t="s">
        <v>63</v>
      </c>
      <c r="C128" s="10">
        <v>127</v>
      </c>
      <c r="D128" s="10">
        <v>50</v>
      </c>
      <c r="E128" s="10">
        <v>0</v>
      </c>
      <c r="F128" s="10">
        <v>70</v>
      </c>
      <c r="G128" s="10" t="s">
        <v>39</v>
      </c>
      <c r="H128" s="3"/>
      <c r="I128" s="10">
        <f t="shared" si="16"/>
        <v>0</v>
      </c>
      <c r="J128" s="10">
        <f t="shared" si="20"/>
        <v>0</v>
      </c>
      <c r="K128" s="3"/>
      <c r="L128" s="11">
        <f t="shared" si="17"/>
        <v>19.444444444444446</v>
      </c>
      <c r="M128" s="11">
        <f t="shared" si="18"/>
        <v>2.5714285714285712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12">
        <f t="shared" si="14"/>
        <v>-9.841269841269451E-2</v>
      </c>
      <c r="Z128" s="12">
        <f t="shared" si="15"/>
        <v>-19.641269841269835</v>
      </c>
      <c r="AA128" s="3"/>
    </row>
    <row r="129" spans="1:27" ht="15.5" x14ac:dyDescent="0.35">
      <c r="A129" s="10" t="str">
        <f t="shared" si="19"/>
        <v>Green</v>
      </c>
      <c r="B129" s="10" t="s">
        <v>63</v>
      </c>
      <c r="C129" s="10">
        <v>128</v>
      </c>
      <c r="D129" s="10">
        <v>50</v>
      </c>
      <c r="E129" s="10">
        <v>0</v>
      </c>
      <c r="F129" s="10">
        <v>70</v>
      </c>
      <c r="G129" s="10" t="s">
        <v>39</v>
      </c>
      <c r="H129" s="3"/>
      <c r="I129" s="10">
        <f t="shared" si="16"/>
        <v>0</v>
      </c>
      <c r="J129" s="10">
        <f t="shared" si="20"/>
        <v>0</v>
      </c>
      <c r="K129" s="3"/>
      <c r="L129" s="11">
        <f t="shared" si="17"/>
        <v>19.444444444444446</v>
      </c>
      <c r="M129" s="11">
        <f t="shared" si="18"/>
        <v>2.5714285714285712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12">
        <f t="shared" si="14"/>
        <v>-9.841269841269451E-2</v>
      </c>
      <c r="Z129" s="12">
        <f t="shared" si="15"/>
        <v>-19.641269841269835</v>
      </c>
      <c r="AA129" s="3"/>
    </row>
    <row r="130" spans="1:27" ht="15.5" x14ac:dyDescent="0.35">
      <c r="A130" s="10" t="str">
        <f t="shared" si="19"/>
        <v>Green</v>
      </c>
      <c r="B130" s="10" t="s">
        <v>63</v>
      </c>
      <c r="C130" s="10">
        <v>129</v>
      </c>
      <c r="D130" s="10">
        <v>50</v>
      </c>
      <c r="E130" s="10">
        <v>0</v>
      </c>
      <c r="F130" s="10">
        <v>70</v>
      </c>
      <c r="G130" s="10" t="s">
        <v>39</v>
      </c>
      <c r="H130" s="3"/>
      <c r="I130" s="10">
        <f t="shared" si="16"/>
        <v>0</v>
      </c>
      <c r="J130" s="10">
        <f t="shared" si="20"/>
        <v>0</v>
      </c>
      <c r="K130" s="3"/>
      <c r="L130" s="11">
        <f t="shared" si="17"/>
        <v>19.444444444444446</v>
      </c>
      <c r="M130" s="11">
        <f t="shared" si="18"/>
        <v>2.5714285714285712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12">
        <f t="shared" ref="Y130:Y142" si="28">L130-(M130*$AA$2)</f>
        <v>-9.841269841269451E-2</v>
      </c>
      <c r="Z130" s="12">
        <f t="shared" ref="Z130:Z142" si="29">L130-(M130+M131)*$AA$2</f>
        <v>-19.641269841269835</v>
      </c>
      <c r="AA130" s="3"/>
    </row>
    <row r="131" spans="1:27" ht="15.5" x14ac:dyDescent="0.35">
      <c r="A131" s="10" t="str">
        <f t="shared" si="19"/>
        <v>Green</v>
      </c>
      <c r="B131" s="10" t="s">
        <v>63</v>
      </c>
      <c r="C131" s="11">
        <v>130</v>
      </c>
      <c r="D131" s="10">
        <v>50</v>
      </c>
      <c r="E131" s="10">
        <v>0</v>
      </c>
      <c r="F131" s="10">
        <v>70</v>
      </c>
      <c r="G131" s="10" t="s">
        <v>39</v>
      </c>
      <c r="H131" s="3"/>
      <c r="I131" s="10">
        <f t="shared" ref="I131:I142" si="30">E131*D131/100</f>
        <v>0</v>
      </c>
      <c r="J131" s="10">
        <f t="shared" si="20"/>
        <v>0</v>
      </c>
      <c r="K131" s="3"/>
      <c r="L131" s="11">
        <f t="shared" ref="L131:L142" si="31">F131*1000/60/60</f>
        <v>19.444444444444446</v>
      </c>
      <c r="M131" s="11">
        <f t="shared" ref="M131:M142" si="32">D131/L131</f>
        <v>2.5714285714285712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12">
        <f t="shared" si="28"/>
        <v>-9.841269841269451E-2</v>
      </c>
      <c r="Z131" s="12">
        <f t="shared" si="29"/>
        <v>-19.641269841269835</v>
      </c>
      <c r="AA131" s="3"/>
    </row>
    <row r="132" spans="1:27" ht="15.5" x14ac:dyDescent="0.35">
      <c r="A132" s="10" t="str">
        <f t="shared" ref="A132:A142" si="33">A131</f>
        <v>Green</v>
      </c>
      <c r="B132" s="10" t="s">
        <v>63</v>
      </c>
      <c r="C132" s="10">
        <v>131</v>
      </c>
      <c r="D132" s="10">
        <v>50</v>
      </c>
      <c r="E132" s="10">
        <v>0</v>
      </c>
      <c r="F132" s="10">
        <v>70</v>
      </c>
      <c r="G132" s="10" t="s">
        <v>39</v>
      </c>
      <c r="H132" s="3"/>
      <c r="I132" s="10">
        <f t="shared" si="30"/>
        <v>0</v>
      </c>
      <c r="J132" s="10">
        <f t="shared" ref="J132:J142" si="34">I132+J131</f>
        <v>0</v>
      </c>
      <c r="K132" s="3"/>
      <c r="L132" s="11">
        <f t="shared" si="31"/>
        <v>19.444444444444446</v>
      </c>
      <c r="M132" s="11">
        <f t="shared" si="32"/>
        <v>2.5714285714285712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12">
        <f t="shared" si="28"/>
        <v>-9.841269841269451E-2</v>
      </c>
      <c r="Z132" s="12">
        <f t="shared" si="29"/>
        <v>-19.641269841269835</v>
      </c>
      <c r="AA132" s="3"/>
    </row>
    <row r="133" spans="1:27" ht="93" x14ac:dyDescent="0.35">
      <c r="A133" s="10" t="str">
        <f t="shared" si="33"/>
        <v>Green</v>
      </c>
      <c r="B133" s="10" t="s">
        <v>63</v>
      </c>
      <c r="C133" s="10">
        <v>132</v>
      </c>
      <c r="D133" s="10">
        <v>50</v>
      </c>
      <c r="E133" s="10">
        <v>0</v>
      </c>
      <c r="F133" s="10">
        <v>70</v>
      </c>
      <c r="G133" s="14" t="str">
        <f>G49</f>
        <v>STATION; INGLEWOOD; UNDERGROUND</v>
      </c>
      <c r="H133" s="3"/>
      <c r="I133" s="10">
        <f t="shared" si="30"/>
        <v>0</v>
      </c>
      <c r="J133" s="10">
        <f t="shared" si="34"/>
        <v>0</v>
      </c>
      <c r="K133" s="3"/>
      <c r="L133" s="11">
        <f t="shared" si="31"/>
        <v>19.444444444444446</v>
      </c>
      <c r="M133" s="11">
        <f t="shared" si="32"/>
        <v>2.5714285714285712</v>
      </c>
      <c r="N133" s="15">
        <f>SUM(M125:M133)</f>
        <v>23.142857142857139</v>
      </c>
      <c r="O133" s="17">
        <v>30</v>
      </c>
      <c r="P133" s="11">
        <f t="shared" ref="P133" si="35">0.5*$R$1*O133*O133</f>
        <v>225</v>
      </c>
      <c r="Q133" s="3">
        <f>SUM(D125:D133)</f>
        <v>450</v>
      </c>
      <c r="R133" s="3"/>
      <c r="S133" s="3"/>
      <c r="T133" s="11">
        <f>2*O133</f>
        <v>60</v>
      </c>
      <c r="U133" s="11">
        <f>(Q133-2*P133)/L133</f>
        <v>0</v>
      </c>
      <c r="V133" s="15">
        <f>U133+T133</f>
        <v>60</v>
      </c>
      <c r="W133" s="3">
        <v>60</v>
      </c>
      <c r="X133" s="12">
        <f>(V133+W133)/60</f>
        <v>2</v>
      </c>
      <c r="Y133" s="12">
        <f t="shared" si="28"/>
        <v>-9.841269841269451E-2</v>
      </c>
      <c r="Z133" s="12">
        <f t="shared" si="29"/>
        <v>-19.641269841269835</v>
      </c>
      <c r="AA133" s="3"/>
    </row>
    <row r="134" spans="1:27" ht="15.5" x14ac:dyDescent="0.35">
      <c r="A134" s="10" t="str">
        <f t="shared" si="33"/>
        <v>Green</v>
      </c>
      <c r="B134" s="10" t="s">
        <v>63</v>
      </c>
      <c r="C134" s="10">
        <v>133</v>
      </c>
      <c r="D134" s="10">
        <v>50</v>
      </c>
      <c r="E134" s="10">
        <v>0</v>
      </c>
      <c r="F134" s="10">
        <v>70</v>
      </c>
      <c r="G134" s="10" t="s">
        <v>39</v>
      </c>
      <c r="H134" s="3"/>
      <c r="I134" s="10">
        <f t="shared" si="30"/>
        <v>0</v>
      </c>
      <c r="J134" s="10">
        <f t="shared" si="34"/>
        <v>0</v>
      </c>
      <c r="K134" s="3"/>
      <c r="L134" s="11">
        <f t="shared" si="31"/>
        <v>19.444444444444446</v>
      </c>
      <c r="M134" s="11">
        <f t="shared" si="32"/>
        <v>2.5714285714285712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12">
        <f t="shared" si="28"/>
        <v>-9.841269841269451E-2</v>
      </c>
      <c r="Z134" s="12">
        <f t="shared" si="29"/>
        <v>-19.641269841269835</v>
      </c>
      <c r="AA134" s="3"/>
    </row>
    <row r="135" spans="1:27" ht="15.5" x14ac:dyDescent="0.35">
      <c r="A135" s="10" t="str">
        <f t="shared" si="33"/>
        <v>Green</v>
      </c>
      <c r="B135" s="10" t="s">
        <v>63</v>
      </c>
      <c r="C135" s="11">
        <v>134</v>
      </c>
      <c r="D135" s="10">
        <v>50</v>
      </c>
      <c r="E135" s="10">
        <v>0</v>
      </c>
      <c r="F135" s="10">
        <v>70</v>
      </c>
      <c r="G135" s="10" t="s">
        <v>39</v>
      </c>
      <c r="H135" s="3"/>
      <c r="I135" s="10">
        <f t="shared" si="30"/>
        <v>0</v>
      </c>
      <c r="J135" s="10">
        <f t="shared" si="34"/>
        <v>0</v>
      </c>
      <c r="K135" s="3"/>
      <c r="L135" s="11">
        <f t="shared" si="31"/>
        <v>19.444444444444446</v>
      </c>
      <c r="M135" s="11">
        <f t="shared" si="32"/>
        <v>2.5714285714285712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12">
        <f t="shared" si="28"/>
        <v>-9.841269841269451E-2</v>
      </c>
      <c r="Z135" s="12">
        <f t="shared" si="29"/>
        <v>-19.641269841269835</v>
      </c>
      <c r="AA135" s="3"/>
    </row>
    <row r="136" spans="1:27" ht="15.5" x14ac:dyDescent="0.35">
      <c r="A136" s="10" t="str">
        <f t="shared" si="33"/>
        <v>Green</v>
      </c>
      <c r="B136" s="10" t="s">
        <v>63</v>
      </c>
      <c r="C136" s="10">
        <v>135</v>
      </c>
      <c r="D136" s="10">
        <v>50</v>
      </c>
      <c r="E136" s="10">
        <v>0</v>
      </c>
      <c r="F136" s="10">
        <v>70</v>
      </c>
      <c r="G136" s="10" t="s">
        <v>39</v>
      </c>
      <c r="H136" s="3"/>
      <c r="I136" s="10">
        <f t="shared" si="30"/>
        <v>0</v>
      </c>
      <c r="J136" s="10">
        <f t="shared" si="34"/>
        <v>0</v>
      </c>
      <c r="K136" s="3"/>
      <c r="L136" s="11">
        <f t="shared" si="31"/>
        <v>19.444444444444446</v>
      </c>
      <c r="M136" s="11">
        <f t="shared" si="32"/>
        <v>2.5714285714285712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12">
        <f t="shared" si="28"/>
        <v>-9.841269841269451E-2</v>
      </c>
      <c r="Z136" s="12">
        <f t="shared" si="29"/>
        <v>-19.641269841269835</v>
      </c>
      <c r="AA136" s="3"/>
    </row>
    <row r="137" spans="1:27" ht="15.5" x14ac:dyDescent="0.35">
      <c r="A137" s="10" t="str">
        <f t="shared" si="33"/>
        <v>Green</v>
      </c>
      <c r="B137" s="10" t="s">
        <v>63</v>
      </c>
      <c r="C137" s="10">
        <v>136</v>
      </c>
      <c r="D137" s="10">
        <v>50</v>
      </c>
      <c r="E137" s="10">
        <v>0</v>
      </c>
      <c r="F137" s="10">
        <v>70</v>
      </c>
      <c r="G137" s="10" t="s">
        <v>39</v>
      </c>
      <c r="H137" s="3"/>
      <c r="I137" s="10">
        <f t="shared" si="30"/>
        <v>0</v>
      </c>
      <c r="J137" s="10">
        <f t="shared" si="34"/>
        <v>0</v>
      </c>
      <c r="K137" s="3"/>
      <c r="L137" s="11">
        <f t="shared" si="31"/>
        <v>19.444444444444446</v>
      </c>
      <c r="M137" s="11">
        <f t="shared" si="32"/>
        <v>2.5714285714285712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12">
        <f t="shared" si="28"/>
        <v>-9.841269841269451E-2</v>
      </c>
      <c r="Z137" s="12">
        <f t="shared" si="29"/>
        <v>-19.641269841269835</v>
      </c>
      <c r="AA137" s="3"/>
    </row>
    <row r="138" spans="1:27" ht="15.5" x14ac:dyDescent="0.35">
      <c r="A138" s="10" t="str">
        <f t="shared" si="33"/>
        <v>Green</v>
      </c>
      <c r="B138" s="10" t="s">
        <v>63</v>
      </c>
      <c r="C138" s="10">
        <v>137</v>
      </c>
      <c r="D138" s="10">
        <v>50</v>
      </c>
      <c r="E138" s="10">
        <v>0</v>
      </c>
      <c r="F138" s="10">
        <v>70</v>
      </c>
      <c r="G138" s="10" t="s">
        <v>39</v>
      </c>
      <c r="H138" s="3"/>
      <c r="I138" s="10">
        <f t="shared" si="30"/>
        <v>0</v>
      </c>
      <c r="J138" s="10">
        <f t="shared" si="34"/>
        <v>0</v>
      </c>
      <c r="K138" s="3"/>
      <c r="L138" s="11">
        <f t="shared" si="31"/>
        <v>19.444444444444446</v>
      </c>
      <c r="M138" s="11">
        <f t="shared" si="32"/>
        <v>2.5714285714285712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12">
        <f t="shared" si="28"/>
        <v>-9.841269841269451E-2</v>
      </c>
      <c r="Z138" s="12">
        <f t="shared" si="29"/>
        <v>-19.641269841269835</v>
      </c>
      <c r="AA138" s="3"/>
    </row>
    <row r="139" spans="1:27" ht="15.5" x14ac:dyDescent="0.35">
      <c r="A139" s="10" t="str">
        <f t="shared" si="33"/>
        <v>Green</v>
      </c>
      <c r="B139" s="10" t="s">
        <v>63</v>
      </c>
      <c r="C139" s="11">
        <v>138</v>
      </c>
      <c r="D139" s="10">
        <v>50</v>
      </c>
      <c r="E139" s="10">
        <v>0</v>
      </c>
      <c r="F139" s="10">
        <v>70</v>
      </c>
      <c r="G139" s="10" t="s">
        <v>39</v>
      </c>
      <c r="H139" s="3"/>
      <c r="I139" s="10">
        <f t="shared" si="30"/>
        <v>0</v>
      </c>
      <c r="J139" s="10">
        <f t="shared" si="34"/>
        <v>0</v>
      </c>
      <c r="K139" s="3"/>
      <c r="L139" s="11">
        <f t="shared" si="31"/>
        <v>19.444444444444446</v>
      </c>
      <c r="M139" s="11">
        <f t="shared" si="32"/>
        <v>2.5714285714285712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12">
        <f t="shared" si="28"/>
        <v>-9.841269841269451E-2</v>
      </c>
      <c r="Z139" s="12">
        <f t="shared" si="29"/>
        <v>-19.641269841269835</v>
      </c>
      <c r="AA139" s="3"/>
    </row>
    <row r="140" spans="1:27" ht="15.5" x14ac:dyDescent="0.35">
      <c r="A140" s="10" t="str">
        <f t="shared" si="33"/>
        <v>Green</v>
      </c>
      <c r="B140" s="10" t="s">
        <v>63</v>
      </c>
      <c r="C140" s="10">
        <v>139</v>
      </c>
      <c r="D140" s="10">
        <v>50</v>
      </c>
      <c r="E140" s="10">
        <v>0</v>
      </c>
      <c r="F140" s="10">
        <v>70</v>
      </c>
      <c r="G140" s="10" t="s">
        <v>39</v>
      </c>
      <c r="H140" s="3"/>
      <c r="I140" s="10">
        <f t="shared" si="30"/>
        <v>0</v>
      </c>
      <c r="J140" s="10">
        <f t="shared" si="34"/>
        <v>0</v>
      </c>
      <c r="K140" s="3"/>
      <c r="L140" s="11">
        <f t="shared" si="31"/>
        <v>19.444444444444446</v>
      </c>
      <c r="M140" s="11">
        <f t="shared" si="32"/>
        <v>2.5714285714285712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12">
        <f t="shared" si="28"/>
        <v>-9.841269841269451E-2</v>
      </c>
      <c r="Z140" s="12">
        <f t="shared" si="29"/>
        <v>-19.641269841269835</v>
      </c>
      <c r="AA140" s="3"/>
    </row>
    <row r="141" spans="1:27" ht="15.5" x14ac:dyDescent="0.35">
      <c r="A141" s="10" t="str">
        <f t="shared" si="33"/>
        <v>Green</v>
      </c>
      <c r="B141" s="10" t="s">
        <v>63</v>
      </c>
      <c r="C141" s="10">
        <v>140</v>
      </c>
      <c r="D141" s="10">
        <v>50</v>
      </c>
      <c r="E141" s="10">
        <v>0</v>
      </c>
      <c r="F141" s="10">
        <v>70</v>
      </c>
      <c r="G141" s="10" t="s">
        <v>39</v>
      </c>
      <c r="H141" s="3"/>
      <c r="I141" s="10">
        <f t="shared" si="30"/>
        <v>0</v>
      </c>
      <c r="J141" s="10">
        <f t="shared" si="34"/>
        <v>0</v>
      </c>
      <c r="K141" s="3"/>
      <c r="L141" s="11">
        <f t="shared" si="31"/>
        <v>19.444444444444446</v>
      </c>
      <c r="M141" s="11">
        <f t="shared" si="32"/>
        <v>2.5714285714285712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12">
        <f t="shared" si="28"/>
        <v>-9.841269841269451E-2</v>
      </c>
      <c r="Z141" s="12">
        <f t="shared" si="29"/>
        <v>-19.641269841269835</v>
      </c>
      <c r="AA141" s="3"/>
    </row>
    <row r="142" spans="1:27" ht="93" x14ac:dyDescent="0.35">
      <c r="A142" s="10" t="str">
        <f t="shared" si="33"/>
        <v>Green</v>
      </c>
      <c r="B142" s="10" t="s">
        <v>63</v>
      </c>
      <c r="C142" s="10">
        <v>141</v>
      </c>
      <c r="D142" s="10">
        <v>50</v>
      </c>
      <c r="E142" s="10">
        <v>0</v>
      </c>
      <c r="F142" s="10">
        <v>70</v>
      </c>
      <c r="G142" s="14" t="str">
        <f>G40</f>
        <v>STATION; CENTRAL; UNDERDROUND</v>
      </c>
      <c r="H142" s="3"/>
      <c r="I142" s="10">
        <f t="shared" si="30"/>
        <v>0</v>
      </c>
      <c r="J142" s="10">
        <f t="shared" si="34"/>
        <v>0</v>
      </c>
      <c r="K142" s="3"/>
      <c r="L142" s="11">
        <f t="shared" si="31"/>
        <v>19.444444444444446</v>
      </c>
      <c r="M142" s="11">
        <f t="shared" si="32"/>
        <v>2.5714285714285712</v>
      </c>
      <c r="N142" s="15">
        <f>SUM(M134:M142)</f>
        <v>23.142857142857139</v>
      </c>
      <c r="O142" s="17">
        <v>30</v>
      </c>
      <c r="P142" s="11">
        <f t="shared" ref="P142" si="36">0.5*$R$1*O142*O142</f>
        <v>225</v>
      </c>
      <c r="Q142" s="3">
        <f>SUM(D134:D142)</f>
        <v>450</v>
      </c>
      <c r="R142" s="3"/>
      <c r="S142" s="3"/>
      <c r="T142" s="11">
        <f>2*O142</f>
        <v>60</v>
      </c>
      <c r="U142" s="11">
        <f>(Q142-2*P142)/L142</f>
        <v>0</v>
      </c>
      <c r="V142" s="15">
        <f>U142+T142</f>
        <v>60</v>
      </c>
      <c r="W142" s="3">
        <v>60</v>
      </c>
      <c r="X142" s="12">
        <f>(V142+W142)/60</f>
        <v>2</v>
      </c>
      <c r="Y142" s="12">
        <f t="shared" si="28"/>
        <v>-9.841269841269451E-2</v>
      </c>
      <c r="Z142" s="12">
        <f t="shared" si="29"/>
        <v>-9.841269841269451E-2</v>
      </c>
      <c r="AA1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Ginck</dc:creator>
  <cp:lastModifiedBy>Ginck, Nathaniel E</cp:lastModifiedBy>
  <dcterms:created xsi:type="dcterms:W3CDTF">2015-06-05T18:19:34Z</dcterms:created>
  <dcterms:modified xsi:type="dcterms:W3CDTF">2023-10-23T17:08:50Z</dcterms:modified>
</cp:coreProperties>
</file>