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neg53_pitt_edu/Documents/2023-2024/trains/CSV/"/>
    </mc:Choice>
  </mc:AlternateContent>
  <xr:revisionPtr revIDLastSave="1" documentId="11_AD4DB114E441178AC67DF4AFC6D5E4E6693EDF1C" xr6:coauthVersionLast="47" xr6:coauthVersionMax="47" xr10:uidLastSave="{E2EDC406-95C0-4CEE-8659-B118EC42DB5C}"/>
  <bookViews>
    <workbookView xWindow="-110" yWindow="-110" windowWidth="22620" windowHeight="13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1" i="1" l="1"/>
  <c r="L61" i="1"/>
  <c r="I61" i="1"/>
  <c r="L60" i="1"/>
  <c r="I60" i="1"/>
  <c r="L59" i="1"/>
  <c r="M59" i="1" s="1"/>
  <c r="I59" i="1"/>
  <c r="L58" i="1"/>
  <c r="M58" i="1" s="1"/>
  <c r="I58" i="1"/>
  <c r="L57" i="1"/>
  <c r="I57" i="1"/>
  <c r="L56" i="1"/>
  <c r="M56" i="1" s="1"/>
  <c r="I56" i="1"/>
  <c r="L55" i="1"/>
  <c r="I55" i="1"/>
  <c r="Y54" i="1"/>
  <c r="M54" i="1"/>
  <c r="L54" i="1"/>
  <c r="I54" i="1"/>
  <c r="L53" i="1"/>
  <c r="I53" i="1"/>
  <c r="L52" i="1"/>
  <c r="I52" i="1"/>
  <c r="L51" i="1"/>
  <c r="M51" i="1" s="1"/>
  <c r="I51" i="1"/>
  <c r="L50" i="1"/>
  <c r="I50" i="1"/>
  <c r="T49" i="1"/>
  <c r="Q49" i="1"/>
  <c r="U49" i="1" s="1"/>
  <c r="V49" i="1" s="1"/>
  <c r="X49" i="1" s="1"/>
  <c r="P49" i="1"/>
  <c r="L49" i="1"/>
  <c r="M49" i="1" s="1"/>
  <c r="I49" i="1"/>
  <c r="L48" i="1"/>
  <c r="I48" i="1"/>
  <c r="L47" i="1"/>
  <c r="M47" i="1" s="1"/>
  <c r="I47" i="1"/>
  <c r="T46" i="1"/>
  <c r="Q46" i="1"/>
  <c r="P46" i="1"/>
  <c r="L46" i="1"/>
  <c r="I46" i="1"/>
  <c r="L45" i="1"/>
  <c r="I45" i="1"/>
  <c r="L44" i="1"/>
  <c r="I44" i="1"/>
  <c r="M43" i="1"/>
  <c r="Y43" i="1" s="1"/>
  <c r="L43" i="1"/>
  <c r="I43" i="1"/>
  <c r="L42" i="1"/>
  <c r="I42" i="1"/>
  <c r="L41" i="1"/>
  <c r="M41" i="1" s="1"/>
  <c r="I41" i="1"/>
  <c r="L40" i="1"/>
  <c r="I40" i="1"/>
  <c r="L39" i="1"/>
  <c r="M39" i="1" s="1"/>
  <c r="I39" i="1"/>
  <c r="L38" i="1"/>
  <c r="I38" i="1"/>
  <c r="L37" i="1"/>
  <c r="I37" i="1"/>
  <c r="T36" i="1"/>
  <c r="Q36" i="1"/>
  <c r="U36" i="1" s="1"/>
  <c r="V36" i="1" s="1"/>
  <c r="X36" i="1" s="1"/>
  <c r="P36" i="1"/>
  <c r="L36" i="1"/>
  <c r="M36" i="1" s="1"/>
  <c r="I36" i="1"/>
  <c r="L35" i="1"/>
  <c r="I35" i="1"/>
  <c r="L34" i="1"/>
  <c r="M34" i="1" s="1"/>
  <c r="I34" i="1"/>
  <c r="L33" i="1"/>
  <c r="M33" i="1" s="1"/>
  <c r="I33" i="1"/>
  <c r="M32" i="1"/>
  <c r="Z32" i="1" s="1"/>
  <c r="L32" i="1"/>
  <c r="I32" i="1"/>
  <c r="L31" i="1"/>
  <c r="I31" i="1"/>
  <c r="L30" i="1"/>
  <c r="I30" i="1"/>
  <c r="L29" i="1"/>
  <c r="I29" i="1"/>
  <c r="L28" i="1"/>
  <c r="I28" i="1"/>
  <c r="L27" i="1"/>
  <c r="I27" i="1"/>
  <c r="U26" i="1"/>
  <c r="V26" i="1" s="1"/>
  <c r="X26" i="1" s="1"/>
  <c r="T26" i="1"/>
  <c r="Q26" i="1"/>
  <c r="P26" i="1"/>
  <c r="L26" i="1"/>
  <c r="M26" i="1" s="1"/>
  <c r="I26" i="1"/>
  <c r="L25" i="1"/>
  <c r="I25" i="1"/>
  <c r="L24" i="1"/>
  <c r="I24" i="1"/>
  <c r="L23" i="1"/>
  <c r="M23" i="1" s="1"/>
  <c r="I23" i="1"/>
  <c r="T22" i="1"/>
  <c r="Q22" i="1"/>
  <c r="P22" i="1"/>
  <c r="U22" i="1" s="1"/>
  <c r="V22" i="1" s="1"/>
  <c r="X22" i="1" s="1"/>
  <c r="L22" i="1"/>
  <c r="I22" i="1"/>
  <c r="L21" i="1"/>
  <c r="I21" i="1"/>
  <c r="M20" i="1"/>
  <c r="L20" i="1"/>
  <c r="I20" i="1"/>
  <c r="M19" i="1"/>
  <c r="Z19" i="1" s="1"/>
  <c r="L19" i="1"/>
  <c r="E19" i="1"/>
  <c r="I19" i="1" s="1"/>
  <c r="L18" i="1"/>
  <c r="I18" i="1"/>
  <c r="Q17" i="1"/>
  <c r="L17" i="1"/>
  <c r="O17" i="1" s="1"/>
  <c r="T17" i="1" s="1"/>
  <c r="I17" i="1"/>
  <c r="L16" i="1"/>
  <c r="I16" i="1"/>
  <c r="L15" i="1"/>
  <c r="I15" i="1"/>
  <c r="L14" i="1"/>
  <c r="I14" i="1"/>
  <c r="L13" i="1"/>
  <c r="I13" i="1"/>
  <c r="L12" i="1"/>
  <c r="I12" i="1"/>
  <c r="L11" i="1"/>
  <c r="I11" i="1"/>
  <c r="M10" i="1"/>
  <c r="L10" i="1"/>
  <c r="I10" i="1"/>
  <c r="L9" i="1"/>
  <c r="I9" i="1"/>
  <c r="Q8" i="1"/>
  <c r="L8" i="1"/>
  <c r="I8" i="1"/>
  <c r="Y7" i="1"/>
  <c r="L7" i="1"/>
  <c r="M7" i="1" s="1"/>
  <c r="I7" i="1"/>
  <c r="L6" i="1"/>
  <c r="I6" i="1"/>
  <c r="L5" i="1"/>
  <c r="I5" i="1"/>
  <c r="L4" i="1"/>
  <c r="I4" i="1"/>
  <c r="L3" i="1"/>
  <c r="I3" i="1"/>
  <c r="J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L2" i="1"/>
  <c r="I2" i="1"/>
  <c r="J2" i="1" s="1"/>
  <c r="Z34" i="1" l="1"/>
  <c r="Z10" i="1"/>
  <c r="Z29" i="1"/>
  <c r="N49" i="1"/>
  <c r="Z47" i="1"/>
  <c r="Y47" i="1"/>
  <c r="A38" i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35" i="1"/>
  <c r="A36" i="1" s="1"/>
  <c r="A37" i="1" s="1"/>
  <c r="Z60" i="1"/>
  <c r="Z12" i="1"/>
  <c r="Z45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M29" i="1"/>
  <c r="Y29" i="1"/>
  <c r="Z8" i="1"/>
  <c r="J4" i="1"/>
  <c r="P17" i="1"/>
  <c r="M22" i="1"/>
  <c r="Z22" i="1" s="1"/>
  <c r="Z35" i="1"/>
  <c r="U17" i="1"/>
  <c r="V17" i="1" s="1"/>
  <c r="X17" i="1" s="1"/>
  <c r="O8" i="1"/>
  <c r="M30" i="1"/>
  <c r="Z30" i="1" s="1"/>
  <c r="Y30" i="1"/>
  <c r="M45" i="1"/>
  <c r="Y49" i="1"/>
  <c r="Y58" i="1"/>
  <c r="Y45" i="1"/>
  <c r="Z58" i="1"/>
  <c r="Y34" i="1"/>
  <c r="M16" i="1"/>
  <c r="Z16" i="1" s="1"/>
  <c r="M12" i="1"/>
  <c r="M3" i="1"/>
  <c r="Y3" i="1" s="1"/>
  <c r="Z3" i="1"/>
  <c r="Y12" i="1"/>
  <c r="M25" i="1"/>
  <c r="Z25" i="1" s="1"/>
  <c r="Z57" i="1"/>
  <c r="Y25" i="1"/>
  <c r="M52" i="1"/>
  <c r="Z52" i="1" s="1"/>
  <c r="Y39" i="1"/>
  <c r="M8" i="1"/>
  <c r="Z7" i="1" s="1"/>
  <c r="Z26" i="1"/>
  <c r="Z48" i="1"/>
  <c r="M48" i="1"/>
  <c r="Y48" i="1" s="1"/>
  <c r="M40" i="1"/>
  <c r="Z39" i="1" s="1"/>
  <c r="Y40" i="1"/>
  <c r="M5" i="1"/>
  <c r="Z5" i="1" s="1"/>
  <c r="M9" i="1"/>
  <c r="Y26" i="1"/>
  <c r="Y36" i="1"/>
  <c r="Y5" i="1"/>
  <c r="Y32" i="1"/>
  <c r="Y19" i="1"/>
  <c r="M60" i="1"/>
  <c r="Z59" i="1" s="1"/>
  <c r="M15" i="1"/>
  <c r="Z15" i="1" s="1"/>
  <c r="M55" i="1"/>
  <c r="Z54" i="1" s="1"/>
  <c r="Y60" i="1"/>
  <c r="Y10" i="1"/>
  <c r="Y15" i="1"/>
  <c r="N26" i="1"/>
  <c r="Z28" i="1"/>
  <c r="Y55" i="1"/>
  <c r="Z37" i="1"/>
  <c r="Y51" i="1"/>
  <c r="M37" i="1"/>
  <c r="Z11" i="1"/>
  <c r="Z20" i="1"/>
  <c r="Y20" i="1"/>
  <c r="Y37" i="1"/>
  <c r="Z13" i="1"/>
  <c r="Y31" i="1"/>
  <c r="M42" i="1"/>
  <c r="Z42" i="1" s="1"/>
  <c r="Z46" i="1"/>
  <c r="M13" i="1"/>
  <c r="M35" i="1"/>
  <c r="M46" i="1"/>
  <c r="Y46" i="1" s="1"/>
  <c r="M57" i="1"/>
  <c r="Y13" i="1"/>
  <c r="M24" i="1"/>
  <c r="Y24" i="1" s="1"/>
  <c r="Y35" i="1"/>
  <c r="Z38" i="1"/>
  <c r="Y57" i="1"/>
  <c r="Z61" i="1"/>
  <c r="O61" i="1"/>
  <c r="Y61" i="1"/>
  <c r="M2" i="1"/>
  <c r="M6" i="1"/>
  <c r="Z6" i="1" s="1"/>
  <c r="U46" i="1"/>
  <c r="V46" i="1" s="1"/>
  <c r="X46" i="1" s="1"/>
  <c r="M61" i="1"/>
  <c r="Z21" i="1"/>
  <c r="M27" i="1"/>
  <c r="N36" i="1" s="1"/>
  <c r="M18" i="1"/>
  <c r="N22" i="1" s="1"/>
  <c r="M50" i="1"/>
  <c r="N61" i="1" s="1"/>
  <c r="Y33" i="1"/>
  <c r="M21" i="1"/>
  <c r="Z33" i="1"/>
  <c r="M38" i="1"/>
  <c r="M11" i="1"/>
  <c r="Y21" i="1"/>
  <c r="Y38" i="1"/>
  <c r="Y56" i="1"/>
  <c r="Y11" i="1"/>
  <c r="M14" i="1"/>
  <c r="Z14" i="1" s="1"/>
  <c r="Y23" i="1"/>
  <c r="Y41" i="1"/>
  <c r="M44" i="1"/>
  <c r="Y44" i="1" s="1"/>
  <c r="Z56" i="1"/>
  <c r="Y59" i="1"/>
  <c r="Y14" i="1"/>
  <c r="M17" i="1"/>
  <c r="Z23" i="1"/>
  <c r="M28" i="1"/>
  <c r="M4" i="1"/>
  <c r="Y28" i="1"/>
  <c r="M31" i="1"/>
  <c r="Z31" i="1" s="1"/>
  <c r="M53" i="1"/>
  <c r="Z53" i="1" s="1"/>
  <c r="Y6" i="1" l="1"/>
  <c r="Y16" i="1"/>
  <c r="N8" i="1"/>
  <c r="N17" i="1"/>
  <c r="Z27" i="1"/>
  <c r="Y27" i="1"/>
  <c r="Y9" i="1"/>
  <c r="Z49" i="1"/>
  <c r="Z51" i="1"/>
  <c r="Y53" i="1"/>
  <c r="Z17" i="1"/>
  <c r="Y17" i="1"/>
  <c r="Y8" i="1"/>
  <c r="Z2" i="1"/>
  <c r="T61" i="1"/>
  <c r="P61" i="1"/>
  <c r="U61" i="1" s="1"/>
  <c r="V61" i="1" s="1"/>
  <c r="X61" i="1" s="1"/>
  <c r="Z44" i="1"/>
  <c r="Z43" i="1"/>
  <c r="Z9" i="1"/>
  <c r="Y50" i="1"/>
  <c r="Y2" i="1"/>
  <c r="Z18" i="1"/>
  <c r="Z40" i="1"/>
  <c r="N46" i="1"/>
  <c r="Z50" i="1"/>
  <c r="T8" i="1"/>
  <c r="P8" i="1"/>
  <c r="U8" i="1" s="1"/>
  <c r="V8" i="1" s="1"/>
  <c r="X8" i="1" s="1"/>
  <c r="Z36" i="1"/>
  <c r="Z55" i="1"/>
  <c r="Z4" i="1"/>
  <c r="Y42" i="1"/>
  <c r="Z24" i="1"/>
  <c r="Y4" i="1"/>
  <c r="Z41" i="1"/>
  <c r="Y52" i="1"/>
  <c r="Y18" i="1"/>
  <c r="Y22" i="1"/>
</calcChain>
</file>

<file path=xl/sharedStrings.xml><?xml version="1.0" encoding="utf-8"?>
<sst xmlns="http://schemas.openxmlformats.org/spreadsheetml/2006/main" count="115" uniqueCount="48">
  <si>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</si>
  <si>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</si>
  <si>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</si>
  <si>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</si>
  <si>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</si>
  <si>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</si>
  <si>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</si>
  <si>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ELEVATION (M)</t>
  </si>
  <si>
    <t>CUMALTIVE ELEVATION (M)</t>
  </si>
  <si>
    <t>Speed Limit (m/sec)</t>
  </si>
  <si>
    <t>Time to travel block (sec)</t>
  </si>
  <si>
    <t>Time between stations</t>
  </si>
  <si>
    <t>Accel Time (sec)</t>
  </si>
  <si>
    <t>distance during accel</t>
  </si>
  <si>
    <t>distance between stations</t>
  </si>
  <si>
    <t>accel and decell (sec)</t>
  </si>
  <si>
    <t>constant speed time (sec)</t>
  </si>
  <si>
    <t>total time to station (sec)</t>
  </si>
  <si>
    <t>dwell time</t>
  </si>
  <si>
    <t>total time to station w/dwell (min)</t>
  </si>
  <si>
    <t>Stop in this block</t>
  </si>
  <si>
    <t>stop in two blocks</t>
  </si>
  <si>
    <t>decel rate (m/sec^2)</t>
  </si>
  <si>
    <t>Red</t>
  </si>
  <si>
    <t>A</t>
  </si>
  <si>
    <t>B</t>
  </si>
  <si>
    <t>C</t>
  </si>
  <si>
    <t>STATION: SHADYSIDE</t>
  </si>
  <si>
    <t>SWITCH TO/FROM YARD</t>
  </si>
  <si>
    <t>D</t>
  </si>
  <si>
    <t>E</t>
  </si>
  <si>
    <t>SWITCH</t>
  </si>
  <si>
    <t>F</t>
  </si>
  <si>
    <t>STATION: HERRON AVE</t>
  </si>
  <si>
    <t>G</t>
  </si>
  <si>
    <t>STATION; SWISSVILLE</t>
  </si>
  <si>
    <t>H</t>
  </si>
  <si>
    <t>UNDERGROUND</t>
  </si>
  <si>
    <t>STATION;    PENN STATION; UNDERGROUND</t>
  </si>
  <si>
    <t>SWITCH; UNDERGROUND</t>
  </si>
  <si>
    <t>STATION;     STEEL PLAZA; UNDERGROUND</t>
  </si>
  <si>
    <t>STATION;     FIRST AVE; UNDERGROUND</t>
  </si>
  <si>
    <t>I</t>
  </si>
  <si>
    <t>STATION; STATION SQUARE</t>
  </si>
  <si>
    <t>J</t>
  </si>
  <si>
    <t>K</t>
  </si>
  <si>
    <t>L</t>
  </si>
  <si>
    <t>STATION; SOUTH HILLS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</si>
</sst>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 wrapText="1"/>
    </xf>
    <xf numFmtId="1" fontId="2" fillId="0" borderId="0" xfId="0" applyNumberFormat="1" applyFont="1"/>
    <xf numFmtId="1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workbookViewId="0">
      <selection sqref="A1:AA61"/>
    </sheetView>
  </sheetViews>
  <sheetFormatPr defaultRowHeight="14.5" x14ac:dyDescent="0.35"/>
  <sheetData>
    <row r="1" spans="1:27" ht="72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/>
      <c r="I1" s="4" t="s">
        <v>7</v>
      </c>
      <c r="J1" s="4" t="s">
        <v>8</v>
      </c>
      <c r="K1" s="4"/>
      <c r="L1" s="5" t="s">
        <v>9</v>
      </c>
      <c r="M1" s="5" t="s">
        <v>10</v>
      </c>
      <c r="N1" s="5" t="s">
        <v>11</v>
      </c>
      <c r="O1" s="6" t="s">
        <v>12</v>
      </c>
      <c r="P1" s="5" t="s">
        <v>13</v>
      </c>
      <c r="Q1" s="5" t="s">
        <v>14</v>
      </c>
      <c r="R1" s="3">
        <v>0.5</v>
      </c>
      <c r="S1" s="3"/>
      <c r="T1" s="5" t="s">
        <v>15</v>
      </c>
      <c r="U1" s="5" t="s">
        <v>16</v>
      </c>
      <c r="V1" s="7" t="s">
        <v>17</v>
      </c>
      <c r="W1" s="7" t="s">
        <v>18</v>
      </c>
      <c r="X1" s="8" t="s">
        <v>19</v>
      </c>
      <c r="Y1" s="9" t="s">
        <v>20</v>
      </c>
      <c r="Z1" s="9" t="s">
        <v>21</v>
      </c>
      <c r="AA1" s="5" t="s">
        <v>22</v>
      </c>
    </row>
    <row r="2" spans="1:27" ht="15.5" x14ac:dyDescent="0.35">
      <c r="A2" s="10" t="s">
        <v>23</v>
      </c>
      <c r="B2" s="10" t="s">
        <v>24</v>
      </c>
      <c r="C2" s="11">
        <v>1</v>
      </c>
      <c r="D2" s="10">
        <v>50</v>
      </c>
      <c r="E2" s="10">
        <v>0.5</v>
      </c>
      <c r="F2" s="10">
        <v>40</v>
      </c>
      <c r="G2" s="10"/>
      <c r="H2" s="3"/>
      <c r="I2" s="12">
        <f>E2*D2/100</f>
        <v>0.25</v>
      </c>
      <c r="J2" s="12">
        <f>I2</f>
        <v>0.25</v>
      </c>
      <c r="K2" s="10"/>
      <c r="L2" s="11">
        <f>F2*1000/60/60</f>
        <v>11.111111111111111</v>
      </c>
      <c r="M2" s="11">
        <f>D2/L2</f>
        <v>4.5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3">
        <f t="shared" ref="Y2:Y61" si="0">L2-(M2*$AA$2)</f>
        <v>-23.088888888888885</v>
      </c>
      <c r="Z2" s="13">
        <f t="shared" ref="Z2:Z61" si="1">L2-(M2+M3)*$AA$2</f>
        <v>-57.288888888888877</v>
      </c>
      <c r="AA2" s="14">
        <v>7.6</v>
      </c>
    </row>
    <row r="3" spans="1:27" ht="15.5" x14ac:dyDescent="0.35">
      <c r="A3" s="10" t="str">
        <f>A2</f>
        <v>Red</v>
      </c>
      <c r="B3" s="10" t="s">
        <v>24</v>
      </c>
      <c r="C3" s="10">
        <v>2</v>
      </c>
      <c r="D3" s="10">
        <v>50</v>
      </c>
      <c r="E3" s="10">
        <v>1</v>
      </c>
      <c r="F3" s="10">
        <v>40</v>
      </c>
      <c r="G3" s="10"/>
      <c r="H3" s="3"/>
      <c r="I3" s="12">
        <f t="shared" ref="I3:I61" si="2">E3*D3/100</f>
        <v>0.5</v>
      </c>
      <c r="J3" s="12">
        <f>I3+J2</f>
        <v>0.75</v>
      </c>
      <c r="K3" s="10"/>
      <c r="L3" s="11">
        <f t="shared" ref="L3:L61" si="3">F3*1000/60/60</f>
        <v>11.111111111111111</v>
      </c>
      <c r="M3" s="11">
        <f t="shared" ref="M3:M61" si="4">D3/L3</f>
        <v>4.5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3">
        <f t="shared" si="0"/>
        <v>-23.088888888888885</v>
      </c>
      <c r="Z3" s="13">
        <f t="shared" si="1"/>
        <v>-57.288888888888877</v>
      </c>
      <c r="AA3" s="3"/>
    </row>
    <row r="4" spans="1:27" ht="15.5" x14ac:dyDescent="0.35">
      <c r="A4" s="10" t="str">
        <f t="shared" ref="A4:A61" si="5">A3</f>
        <v>Red</v>
      </c>
      <c r="B4" s="10" t="s">
        <v>24</v>
      </c>
      <c r="C4" s="10">
        <v>3</v>
      </c>
      <c r="D4" s="10">
        <v>50</v>
      </c>
      <c r="E4" s="10">
        <v>1.5</v>
      </c>
      <c r="F4" s="10">
        <v>40</v>
      </c>
      <c r="G4" s="10"/>
      <c r="H4" s="3"/>
      <c r="I4" s="12">
        <f t="shared" si="2"/>
        <v>0.75</v>
      </c>
      <c r="J4" s="12">
        <f t="shared" ref="J4:J61" si="6">I4+J3</f>
        <v>1.5</v>
      </c>
      <c r="K4" s="3"/>
      <c r="L4" s="11">
        <f t="shared" si="3"/>
        <v>11.111111111111111</v>
      </c>
      <c r="M4" s="11">
        <f t="shared" si="4"/>
        <v>4.5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3">
        <f t="shared" si="0"/>
        <v>-23.088888888888885</v>
      </c>
      <c r="Z4" s="13">
        <f t="shared" si="1"/>
        <v>-57.288888888888877</v>
      </c>
      <c r="AA4" s="3"/>
    </row>
    <row r="5" spans="1:27" ht="15.5" x14ac:dyDescent="0.35">
      <c r="A5" s="10" t="str">
        <f t="shared" si="5"/>
        <v>Red</v>
      </c>
      <c r="B5" s="10" t="s">
        <v>25</v>
      </c>
      <c r="C5" s="11">
        <v>4</v>
      </c>
      <c r="D5" s="10">
        <v>50</v>
      </c>
      <c r="E5" s="10">
        <v>2</v>
      </c>
      <c r="F5" s="10">
        <v>40</v>
      </c>
      <c r="G5" s="10"/>
      <c r="H5" s="3"/>
      <c r="I5" s="12">
        <f t="shared" si="2"/>
        <v>1</v>
      </c>
      <c r="J5" s="12">
        <f t="shared" si="6"/>
        <v>2.5</v>
      </c>
      <c r="K5" s="3"/>
      <c r="L5" s="11">
        <f t="shared" si="3"/>
        <v>11.111111111111111</v>
      </c>
      <c r="M5" s="11">
        <f t="shared" si="4"/>
        <v>4.5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13">
        <f t="shared" si="0"/>
        <v>-23.088888888888885</v>
      </c>
      <c r="Z5" s="13">
        <f t="shared" si="1"/>
        <v>-57.288888888888877</v>
      </c>
      <c r="AA5" s="3"/>
    </row>
    <row r="6" spans="1:27" ht="15.5" x14ac:dyDescent="0.35">
      <c r="A6" s="10" t="str">
        <f t="shared" si="5"/>
        <v>Red</v>
      </c>
      <c r="B6" s="10" t="s">
        <v>25</v>
      </c>
      <c r="C6" s="10">
        <v>5</v>
      </c>
      <c r="D6" s="10">
        <v>50</v>
      </c>
      <c r="E6" s="10">
        <v>1.5</v>
      </c>
      <c r="F6" s="10">
        <v>40</v>
      </c>
      <c r="G6" s="10"/>
      <c r="H6" s="3"/>
      <c r="I6" s="12">
        <f t="shared" si="2"/>
        <v>0.75</v>
      </c>
      <c r="J6" s="12">
        <f t="shared" si="6"/>
        <v>3.25</v>
      </c>
      <c r="K6" s="3"/>
      <c r="L6" s="11">
        <f t="shared" si="3"/>
        <v>11.111111111111111</v>
      </c>
      <c r="M6" s="11">
        <f t="shared" si="4"/>
        <v>4.5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13">
        <f t="shared" si="0"/>
        <v>-23.088888888888885</v>
      </c>
      <c r="Z6" s="13">
        <f t="shared" si="1"/>
        <v>-57.288888888888877</v>
      </c>
      <c r="AA6" s="3"/>
    </row>
    <row r="7" spans="1:27" ht="15.5" x14ac:dyDescent="0.35">
      <c r="A7" s="10" t="str">
        <f t="shared" si="5"/>
        <v>Red</v>
      </c>
      <c r="B7" s="10" t="s">
        <v>25</v>
      </c>
      <c r="C7" s="10">
        <v>6</v>
      </c>
      <c r="D7" s="10">
        <v>50</v>
      </c>
      <c r="E7" s="10">
        <v>1</v>
      </c>
      <c r="F7" s="10">
        <v>40</v>
      </c>
      <c r="G7" s="10"/>
      <c r="H7" s="3"/>
      <c r="I7" s="12">
        <f t="shared" si="2"/>
        <v>0.5</v>
      </c>
      <c r="J7" s="12">
        <f t="shared" si="6"/>
        <v>3.75</v>
      </c>
      <c r="K7" s="3"/>
      <c r="L7" s="11">
        <f t="shared" si="3"/>
        <v>11.111111111111111</v>
      </c>
      <c r="M7" s="11">
        <f t="shared" si="4"/>
        <v>4.5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13">
        <f t="shared" si="0"/>
        <v>-23.088888888888885</v>
      </c>
      <c r="Z7" s="13">
        <f t="shared" si="1"/>
        <v>-74.388888888888886</v>
      </c>
      <c r="AA7" s="3"/>
    </row>
    <row r="8" spans="1:27" ht="62" x14ac:dyDescent="0.35">
      <c r="A8" s="10" t="str">
        <f t="shared" si="5"/>
        <v>Red</v>
      </c>
      <c r="B8" s="10" t="s">
        <v>26</v>
      </c>
      <c r="C8" s="11">
        <v>7</v>
      </c>
      <c r="D8" s="10">
        <v>75</v>
      </c>
      <c r="E8" s="10">
        <v>0.5</v>
      </c>
      <c r="F8" s="10">
        <v>40</v>
      </c>
      <c r="G8" s="15" t="s">
        <v>27</v>
      </c>
      <c r="H8" s="3"/>
      <c r="I8" s="12">
        <f t="shared" si="2"/>
        <v>0.375</v>
      </c>
      <c r="J8" s="12">
        <f t="shared" si="6"/>
        <v>4.125</v>
      </c>
      <c r="K8" s="3"/>
      <c r="L8" s="11">
        <f t="shared" si="3"/>
        <v>11.111111111111111</v>
      </c>
      <c r="M8" s="11">
        <f t="shared" si="4"/>
        <v>6.75</v>
      </c>
      <c r="N8" s="16">
        <f>SUM(M2:M7)+SUM(M17:M21)</f>
        <v>96.01948051948051</v>
      </c>
      <c r="O8" s="11">
        <f>L8/$R$1</f>
        <v>22.222222222222221</v>
      </c>
      <c r="P8" s="11">
        <f>0.5*$R$1*O8*O8</f>
        <v>123.45679012345678</v>
      </c>
      <c r="Q8" s="3">
        <f>SUM(D2:D8)+SUM(D18:D21)</f>
        <v>1575</v>
      </c>
      <c r="R8" s="3"/>
      <c r="S8" s="3"/>
      <c r="T8" s="11">
        <f>2*O8</f>
        <v>44.444444444444443</v>
      </c>
      <c r="U8" s="11">
        <f>(Q8-2*P8)/L8</f>
        <v>119.52777777777777</v>
      </c>
      <c r="V8" s="16">
        <f>U8+T8</f>
        <v>163.97222222222223</v>
      </c>
      <c r="W8" s="13">
        <v>60</v>
      </c>
      <c r="X8" s="13">
        <f>(V8+W8)/60</f>
        <v>3.7328703703703705</v>
      </c>
      <c r="Y8" s="13">
        <f t="shared" si="0"/>
        <v>-40.188888888888883</v>
      </c>
      <c r="Z8" s="13">
        <f t="shared" si="1"/>
        <v>-91.48888888888888</v>
      </c>
      <c r="AA8" s="3"/>
    </row>
    <row r="9" spans="1:27" ht="15.5" x14ac:dyDescent="0.35">
      <c r="A9" s="10" t="str">
        <f t="shared" si="5"/>
        <v>Red</v>
      </c>
      <c r="B9" s="10" t="s">
        <v>26</v>
      </c>
      <c r="C9" s="10">
        <v>8</v>
      </c>
      <c r="D9" s="10">
        <v>75</v>
      </c>
      <c r="E9" s="10">
        <v>0</v>
      </c>
      <c r="F9" s="10">
        <v>40</v>
      </c>
      <c r="G9" s="10"/>
      <c r="H9" s="3"/>
      <c r="I9" s="12">
        <f t="shared" si="2"/>
        <v>0</v>
      </c>
      <c r="J9" s="12">
        <f t="shared" si="6"/>
        <v>4.125</v>
      </c>
      <c r="K9" s="3"/>
      <c r="L9" s="11">
        <f t="shared" si="3"/>
        <v>11.111111111111111</v>
      </c>
      <c r="M9" s="11">
        <f t="shared" si="4"/>
        <v>6.75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3">
        <f t="shared" si="0"/>
        <v>-40.188888888888883</v>
      </c>
      <c r="Z9" s="13">
        <f t="shared" si="1"/>
        <v>-91.48888888888888</v>
      </c>
      <c r="AA9" s="3"/>
    </row>
    <row r="10" spans="1:27" ht="46.5" x14ac:dyDescent="0.35">
      <c r="A10" s="10" t="str">
        <f t="shared" si="5"/>
        <v>Red</v>
      </c>
      <c r="B10" s="10" t="s">
        <v>26</v>
      </c>
      <c r="C10" s="10">
        <v>9</v>
      </c>
      <c r="D10" s="10">
        <v>75</v>
      </c>
      <c r="E10" s="10">
        <v>0</v>
      </c>
      <c r="F10" s="10">
        <v>40</v>
      </c>
      <c r="G10" s="15" t="s">
        <v>28</v>
      </c>
      <c r="H10" s="3"/>
      <c r="I10" s="12">
        <f t="shared" si="2"/>
        <v>0</v>
      </c>
      <c r="J10" s="12">
        <f t="shared" si="6"/>
        <v>4.125</v>
      </c>
      <c r="K10" s="3"/>
      <c r="L10" s="11">
        <f t="shared" si="3"/>
        <v>11.111111111111111</v>
      </c>
      <c r="M10" s="11">
        <f t="shared" si="4"/>
        <v>6.75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13">
        <f t="shared" si="0"/>
        <v>-40.188888888888883</v>
      </c>
      <c r="Z10" s="13">
        <f t="shared" si="1"/>
        <v>-91.48888888888888</v>
      </c>
      <c r="AA10" s="3"/>
    </row>
    <row r="11" spans="1:27" ht="15.5" x14ac:dyDescent="0.35">
      <c r="A11" s="10" t="str">
        <f t="shared" si="5"/>
        <v>Red</v>
      </c>
      <c r="B11" s="10" t="s">
        <v>29</v>
      </c>
      <c r="C11" s="11">
        <v>10</v>
      </c>
      <c r="D11" s="10">
        <v>75</v>
      </c>
      <c r="E11" s="10">
        <v>0</v>
      </c>
      <c r="F11" s="10">
        <v>40</v>
      </c>
      <c r="G11" s="10"/>
      <c r="H11" s="3"/>
      <c r="I11" s="12">
        <f t="shared" si="2"/>
        <v>0</v>
      </c>
      <c r="J11" s="12">
        <f t="shared" si="6"/>
        <v>4.125</v>
      </c>
      <c r="K11" s="3"/>
      <c r="L11" s="11">
        <f t="shared" si="3"/>
        <v>11.111111111111111</v>
      </c>
      <c r="M11" s="11">
        <f t="shared" si="4"/>
        <v>6.75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3">
        <f t="shared" si="0"/>
        <v>-40.188888888888883</v>
      </c>
      <c r="Z11" s="13">
        <f t="shared" si="1"/>
        <v>-91.48888888888888</v>
      </c>
      <c r="AA11" s="3"/>
    </row>
    <row r="12" spans="1:27" ht="15.5" x14ac:dyDescent="0.35">
      <c r="A12" s="10" t="str">
        <f t="shared" si="5"/>
        <v>Red</v>
      </c>
      <c r="B12" s="10" t="s">
        <v>29</v>
      </c>
      <c r="C12" s="10">
        <v>11</v>
      </c>
      <c r="D12" s="10">
        <v>75</v>
      </c>
      <c r="E12" s="10">
        <v>-0.5</v>
      </c>
      <c r="F12" s="10">
        <v>40</v>
      </c>
      <c r="G12" s="10"/>
      <c r="H12" s="3"/>
      <c r="I12" s="12">
        <f t="shared" si="2"/>
        <v>-0.375</v>
      </c>
      <c r="J12" s="12">
        <f t="shared" si="6"/>
        <v>3.75</v>
      </c>
      <c r="K12" s="3"/>
      <c r="L12" s="11">
        <f t="shared" si="3"/>
        <v>11.111111111111111</v>
      </c>
      <c r="M12" s="11">
        <f t="shared" si="4"/>
        <v>6.75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13">
        <f t="shared" si="0"/>
        <v>-40.188888888888883</v>
      </c>
      <c r="Z12" s="13">
        <f t="shared" si="1"/>
        <v>-91.48888888888888</v>
      </c>
      <c r="AA12" s="3"/>
    </row>
    <row r="13" spans="1:27" ht="15.5" x14ac:dyDescent="0.35">
      <c r="A13" s="10" t="str">
        <f t="shared" si="5"/>
        <v>Red</v>
      </c>
      <c r="B13" s="10" t="s">
        <v>29</v>
      </c>
      <c r="C13" s="11">
        <v>12</v>
      </c>
      <c r="D13" s="10">
        <v>75</v>
      </c>
      <c r="E13" s="10">
        <v>-0.5</v>
      </c>
      <c r="F13" s="10">
        <v>40</v>
      </c>
      <c r="G13" s="10"/>
      <c r="H13" s="3"/>
      <c r="I13" s="12">
        <f t="shared" si="2"/>
        <v>-0.375</v>
      </c>
      <c r="J13" s="12">
        <f t="shared" si="6"/>
        <v>3.375</v>
      </c>
      <c r="K13" s="3"/>
      <c r="L13" s="11">
        <f t="shared" si="3"/>
        <v>11.111111111111111</v>
      </c>
      <c r="M13" s="11">
        <f t="shared" si="4"/>
        <v>6.75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3">
        <f t="shared" si="0"/>
        <v>-40.188888888888883</v>
      </c>
      <c r="Z13" s="13">
        <f t="shared" si="1"/>
        <v>-86.974488888888885</v>
      </c>
      <c r="AA13" s="3"/>
    </row>
    <row r="14" spans="1:27" ht="15.5" x14ac:dyDescent="0.35">
      <c r="A14" s="10" t="str">
        <f t="shared" si="5"/>
        <v>Red</v>
      </c>
      <c r="B14" s="10" t="s">
        <v>30</v>
      </c>
      <c r="C14" s="10">
        <v>13</v>
      </c>
      <c r="D14" s="10">
        <v>68.400000000000006</v>
      </c>
      <c r="E14" s="10">
        <v>-1</v>
      </c>
      <c r="F14" s="10">
        <v>40</v>
      </c>
      <c r="G14" s="10"/>
      <c r="H14" s="3"/>
      <c r="I14" s="12">
        <f t="shared" si="2"/>
        <v>-0.68400000000000005</v>
      </c>
      <c r="J14" s="12">
        <f t="shared" si="6"/>
        <v>2.6909999999999998</v>
      </c>
      <c r="K14" s="3"/>
      <c r="L14" s="11">
        <f t="shared" si="3"/>
        <v>11.111111111111111</v>
      </c>
      <c r="M14" s="11">
        <f t="shared" si="4"/>
        <v>6.1560000000000006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3">
        <f t="shared" si="0"/>
        <v>-35.674488888888888</v>
      </c>
      <c r="Z14" s="13">
        <f t="shared" si="1"/>
        <v>-76.714488888888894</v>
      </c>
      <c r="AA14" s="3"/>
    </row>
    <row r="15" spans="1:27" ht="15.5" x14ac:dyDescent="0.35">
      <c r="A15" s="10" t="str">
        <f t="shared" si="5"/>
        <v>Red</v>
      </c>
      <c r="B15" s="10" t="s">
        <v>30</v>
      </c>
      <c r="C15" s="10">
        <v>14</v>
      </c>
      <c r="D15" s="10">
        <v>60</v>
      </c>
      <c r="E15" s="10">
        <v>-1</v>
      </c>
      <c r="F15" s="10">
        <v>40</v>
      </c>
      <c r="G15" s="10"/>
      <c r="H15" s="3"/>
      <c r="I15" s="12">
        <f t="shared" si="2"/>
        <v>-0.6</v>
      </c>
      <c r="J15" s="12">
        <f t="shared" si="6"/>
        <v>2.0909999999999997</v>
      </c>
      <c r="K15" s="3"/>
      <c r="L15" s="11">
        <f t="shared" si="3"/>
        <v>11.111111111111111</v>
      </c>
      <c r="M15" s="11">
        <f t="shared" si="4"/>
        <v>5.4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3">
        <f t="shared" si="0"/>
        <v>-29.928888888888888</v>
      </c>
      <c r="Z15" s="13">
        <f t="shared" si="1"/>
        <v>-70.968888888888884</v>
      </c>
      <c r="AA15" s="3"/>
    </row>
    <row r="16" spans="1:27" ht="15.5" x14ac:dyDescent="0.35">
      <c r="A16" s="10" t="str">
        <f t="shared" si="5"/>
        <v>Red</v>
      </c>
      <c r="B16" s="10" t="s">
        <v>30</v>
      </c>
      <c r="C16" s="11">
        <v>15</v>
      </c>
      <c r="D16" s="10">
        <v>60</v>
      </c>
      <c r="E16" s="10">
        <v>-1</v>
      </c>
      <c r="F16" s="10">
        <v>40</v>
      </c>
      <c r="G16" s="10" t="s">
        <v>31</v>
      </c>
      <c r="H16" s="3"/>
      <c r="I16" s="12">
        <f t="shared" si="2"/>
        <v>-0.6</v>
      </c>
      <c r="J16" s="12">
        <f t="shared" si="6"/>
        <v>1.4909999999999997</v>
      </c>
      <c r="K16" s="3"/>
      <c r="L16" s="11">
        <f t="shared" si="3"/>
        <v>11.111111111111111</v>
      </c>
      <c r="M16" s="11">
        <f t="shared" si="4"/>
        <v>5.4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3">
        <f t="shared" si="0"/>
        <v>-29.928888888888888</v>
      </c>
      <c r="Z16" s="13">
        <f t="shared" si="1"/>
        <v>-64.128888888888881</v>
      </c>
      <c r="AA16" s="3"/>
    </row>
    <row r="17" spans="1:27" ht="62" x14ac:dyDescent="0.35">
      <c r="A17" s="10" t="str">
        <f t="shared" si="5"/>
        <v>Red</v>
      </c>
      <c r="B17" s="10" t="s">
        <v>32</v>
      </c>
      <c r="C17" s="10">
        <v>16</v>
      </c>
      <c r="D17" s="10">
        <v>50</v>
      </c>
      <c r="E17" s="10">
        <v>-0.5</v>
      </c>
      <c r="F17" s="10">
        <v>40</v>
      </c>
      <c r="G17" s="15" t="s">
        <v>33</v>
      </c>
      <c r="H17" s="3"/>
      <c r="I17" s="12">
        <f t="shared" si="2"/>
        <v>-0.25</v>
      </c>
      <c r="J17" s="12">
        <f t="shared" si="6"/>
        <v>1.2409999999999997</v>
      </c>
      <c r="K17" s="3"/>
      <c r="L17" s="11">
        <f t="shared" si="3"/>
        <v>11.111111111111111</v>
      </c>
      <c r="M17" s="11">
        <f t="shared" si="4"/>
        <v>4.5</v>
      </c>
      <c r="N17" s="16">
        <f>SUM(M9:M17)</f>
        <v>55.205999999999996</v>
      </c>
      <c r="O17" s="11">
        <f>L17/$R$1</f>
        <v>22.222222222222221</v>
      </c>
      <c r="P17" s="11">
        <f>0.5*$R$1*O17*O17</f>
        <v>123.45679012345678</v>
      </c>
      <c r="Q17" s="3">
        <f>SUM(D9:D17)</f>
        <v>613.4</v>
      </c>
      <c r="R17" s="3"/>
      <c r="S17" s="3"/>
      <c r="T17" s="11">
        <f>2*O17</f>
        <v>44.444444444444443</v>
      </c>
      <c r="U17" s="11">
        <f>(Q17-2*P17)/L17</f>
        <v>32.983777777777775</v>
      </c>
      <c r="V17" s="16">
        <f>U17+T17</f>
        <v>77.428222222222217</v>
      </c>
      <c r="W17" s="3">
        <v>60</v>
      </c>
      <c r="X17" s="13">
        <f>(V17+W17)/60</f>
        <v>2.2904703703703704</v>
      </c>
      <c r="Y17" s="13">
        <f t="shared" si="0"/>
        <v>-23.088888888888885</v>
      </c>
      <c r="Z17" s="13">
        <f t="shared" si="1"/>
        <v>-122.579797979798</v>
      </c>
      <c r="AA17" s="3"/>
    </row>
    <row r="18" spans="1:27" ht="15.5" x14ac:dyDescent="0.35">
      <c r="A18" s="10" t="str">
        <f t="shared" si="5"/>
        <v>Red</v>
      </c>
      <c r="B18" s="10" t="s">
        <v>32</v>
      </c>
      <c r="C18" s="11">
        <v>17</v>
      </c>
      <c r="D18" s="10">
        <v>200</v>
      </c>
      <c r="E18" s="10">
        <v>-0.5</v>
      </c>
      <c r="F18" s="10">
        <v>55</v>
      </c>
      <c r="G18" s="10"/>
      <c r="H18" s="3"/>
      <c r="I18" s="12">
        <f>E18*D18/100</f>
        <v>-1</v>
      </c>
      <c r="J18" s="12">
        <f t="shared" si="6"/>
        <v>0.24099999999999966</v>
      </c>
      <c r="K18" s="3"/>
      <c r="L18" s="11">
        <f t="shared" si="3"/>
        <v>15.277777777777777</v>
      </c>
      <c r="M18" s="11">
        <f t="shared" si="4"/>
        <v>13.090909090909092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3">
        <f t="shared" si="0"/>
        <v>-84.213131313131328</v>
      </c>
      <c r="Z18" s="13">
        <f t="shared" si="1"/>
        <v>-240.55598845598846</v>
      </c>
      <c r="AA18" s="3"/>
    </row>
    <row r="19" spans="1:27" ht="15.5" x14ac:dyDescent="0.35">
      <c r="A19" s="10" t="str">
        <f t="shared" si="5"/>
        <v>Red</v>
      </c>
      <c r="B19" s="10" t="s">
        <v>32</v>
      </c>
      <c r="C19" s="10">
        <v>18</v>
      </c>
      <c r="D19" s="10">
        <v>400</v>
      </c>
      <c r="E19" s="10">
        <f>-100*0.241/400</f>
        <v>-6.0249999999999998E-2</v>
      </c>
      <c r="F19" s="10">
        <v>70</v>
      </c>
      <c r="G19" s="10"/>
      <c r="H19" s="3"/>
      <c r="I19" s="12">
        <f t="shared" si="2"/>
        <v>-0.24099999999999999</v>
      </c>
      <c r="J19" s="12">
        <f t="shared" si="6"/>
        <v>-3.3306690738754696E-16</v>
      </c>
      <c r="K19" s="3"/>
      <c r="L19" s="11">
        <f t="shared" si="3"/>
        <v>19.444444444444446</v>
      </c>
      <c r="M19" s="11">
        <f t="shared" si="4"/>
        <v>20.571428571428569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3">
        <f t="shared" si="0"/>
        <v>-136.89841269841267</v>
      </c>
      <c r="Z19" s="13">
        <f t="shared" si="1"/>
        <v>-293.2412698412698</v>
      </c>
      <c r="AA19" s="3"/>
    </row>
    <row r="20" spans="1:27" ht="15.5" x14ac:dyDescent="0.35">
      <c r="A20" s="10" t="str">
        <f t="shared" si="5"/>
        <v>Red</v>
      </c>
      <c r="B20" s="10" t="s">
        <v>32</v>
      </c>
      <c r="C20" s="10">
        <v>19</v>
      </c>
      <c r="D20" s="10">
        <v>400</v>
      </c>
      <c r="E20" s="10">
        <v>0</v>
      </c>
      <c r="F20" s="10">
        <v>70</v>
      </c>
      <c r="G20" s="10"/>
      <c r="H20" s="3"/>
      <c r="I20" s="12">
        <f t="shared" si="2"/>
        <v>0</v>
      </c>
      <c r="J20" s="12">
        <f t="shared" si="6"/>
        <v>-3.3306690738754696E-16</v>
      </c>
      <c r="K20" s="3"/>
      <c r="L20" s="11">
        <f t="shared" si="3"/>
        <v>19.444444444444446</v>
      </c>
      <c r="M20" s="11">
        <f t="shared" si="4"/>
        <v>20.571428571428569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3">
        <f t="shared" si="0"/>
        <v>-136.89841269841267</v>
      </c>
      <c r="Z20" s="13">
        <f t="shared" si="1"/>
        <v>-215.06984126984122</v>
      </c>
      <c r="AA20" s="3"/>
    </row>
    <row r="21" spans="1:27" ht="15.5" x14ac:dyDescent="0.35">
      <c r="A21" s="10" t="str">
        <f t="shared" si="5"/>
        <v>Red</v>
      </c>
      <c r="B21" s="10" t="s">
        <v>32</v>
      </c>
      <c r="C21" s="11">
        <v>20</v>
      </c>
      <c r="D21" s="10">
        <v>200</v>
      </c>
      <c r="E21" s="10">
        <v>0</v>
      </c>
      <c r="F21" s="10">
        <v>70</v>
      </c>
      <c r="G21" s="10"/>
      <c r="H21" s="3"/>
      <c r="I21" s="12">
        <f t="shared" si="2"/>
        <v>0</v>
      </c>
      <c r="J21" s="12">
        <f t="shared" si="6"/>
        <v>-3.3306690738754696E-16</v>
      </c>
      <c r="K21" s="3"/>
      <c r="L21" s="11">
        <f t="shared" si="3"/>
        <v>19.444444444444446</v>
      </c>
      <c r="M21" s="11">
        <f t="shared" si="4"/>
        <v>10.285714285714285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13">
        <f t="shared" si="0"/>
        <v>-58.726984126984121</v>
      </c>
      <c r="Z21" s="13">
        <f t="shared" si="1"/>
        <v>-108.47243867243867</v>
      </c>
      <c r="AA21" s="3"/>
    </row>
    <row r="22" spans="1:27" ht="62" x14ac:dyDescent="0.35">
      <c r="A22" s="10" t="str">
        <f t="shared" si="5"/>
        <v>Red</v>
      </c>
      <c r="B22" s="10" t="s">
        <v>34</v>
      </c>
      <c r="C22" s="10">
        <v>21</v>
      </c>
      <c r="D22" s="10">
        <v>100</v>
      </c>
      <c r="E22" s="10">
        <v>0</v>
      </c>
      <c r="F22" s="10">
        <v>55</v>
      </c>
      <c r="G22" s="15" t="s">
        <v>35</v>
      </c>
      <c r="H22" s="3"/>
      <c r="I22" s="12">
        <f t="shared" si="2"/>
        <v>0</v>
      </c>
      <c r="J22" s="12">
        <f t="shared" si="6"/>
        <v>-3.3306690738754696E-16</v>
      </c>
      <c r="K22" s="3"/>
      <c r="L22" s="11">
        <f t="shared" si="3"/>
        <v>15.277777777777777</v>
      </c>
      <c r="M22" s="11">
        <f t="shared" si="4"/>
        <v>6.5454545454545459</v>
      </c>
      <c r="N22" s="16">
        <f>SUM(M18:M21)</f>
        <v>64.51948051948051</v>
      </c>
      <c r="O22" s="17">
        <v>14</v>
      </c>
      <c r="P22" s="11">
        <f>0.5*$R$1*O22*O22</f>
        <v>49</v>
      </c>
      <c r="Q22" s="16">
        <f>SUM(C18:C22)</f>
        <v>95</v>
      </c>
      <c r="R22" s="3"/>
      <c r="S22" s="3"/>
      <c r="T22" s="11">
        <f>2*O22</f>
        <v>28</v>
      </c>
      <c r="U22" s="11">
        <f>(Q22-2*P22)/L22</f>
        <v>-0.19636363636363638</v>
      </c>
      <c r="V22" s="16">
        <f>U22+T22</f>
        <v>27.803636363636365</v>
      </c>
      <c r="W22" s="3">
        <v>60</v>
      </c>
      <c r="X22" s="13">
        <f>(V22+W22)/60</f>
        <v>1.4633939393939395</v>
      </c>
      <c r="Y22" s="13">
        <f t="shared" si="0"/>
        <v>-34.467676767676771</v>
      </c>
      <c r="Z22" s="13">
        <f t="shared" si="1"/>
        <v>-84.213131313131328</v>
      </c>
      <c r="AA22" s="3"/>
    </row>
    <row r="23" spans="1:27" ht="15.5" x14ac:dyDescent="0.35">
      <c r="A23" s="10" t="str">
        <f t="shared" si="5"/>
        <v>Red</v>
      </c>
      <c r="B23" s="10" t="s">
        <v>34</v>
      </c>
      <c r="C23" s="11">
        <v>22</v>
      </c>
      <c r="D23" s="10">
        <v>100</v>
      </c>
      <c r="E23" s="10">
        <v>0</v>
      </c>
      <c r="F23" s="10">
        <v>55</v>
      </c>
      <c r="G23" s="10"/>
      <c r="H23" s="3"/>
      <c r="I23" s="12">
        <f t="shared" si="2"/>
        <v>0</v>
      </c>
      <c r="J23" s="12">
        <f t="shared" si="6"/>
        <v>-3.3306690738754696E-16</v>
      </c>
      <c r="K23" s="3"/>
      <c r="L23" s="11">
        <f t="shared" si="3"/>
        <v>15.277777777777777</v>
      </c>
      <c r="M23" s="11">
        <f t="shared" si="4"/>
        <v>6.5454545454545459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3">
        <f t="shared" si="0"/>
        <v>-34.467676767676771</v>
      </c>
      <c r="Z23" s="13">
        <f t="shared" si="1"/>
        <v>-84.213131313131328</v>
      </c>
      <c r="AA23" s="3"/>
    </row>
    <row r="24" spans="1:27" ht="15.5" x14ac:dyDescent="0.35">
      <c r="A24" s="10" t="str">
        <f t="shared" si="5"/>
        <v>Red</v>
      </c>
      <c r="B24" s="10" t="s">
        <v>34</v>
      </c>
      <c r="C24" s="10">
        <v>23</v>
      </c>
      <c r="D24" s="10">
        <v>100</v>
      </c>
      <c r="E24" s="10">
        <v>0</v>
      </c>
      <c r="F24" s="10">
        <v>55</v>
      </c>
      <c r="G24" s="10"/>
      <c r="H24" s="3"/>
      <c r="I24" s="12">
        <f t="shared" si="2"/>
        <v>0</v>
      </c>
      <c r="J24" s="12">
        <f t="shared" si="6"/>
        <v>-3.3306690738754696E-16</v>
      </c>
      <c r="K24" s="3"/>
      <c r="L24" s="11">
        <f t="shared" si="3"/>
        <v>15.277777777777777</v>
      </c>
      <c r="M24" s="11">
        <f t="shared" si="4"/>
        <v>6.5454545454545459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3">
        <f t="shared" si="0"/>
        <v>-34.467676767676771</v>
      </c>
      <c r="Z24" s="13">
        <f t="shared" si="1"/>
        <v>-54.010533910533901</v>
      </c>
      <c r="AA24" s="3"/>
    </row>
    <row r="25" spans="1:27" ht="15.5" x14ac:dyDescent="0.35">
      <c r="A25" s="10" t="str">
        <f t="shared" si="5"/>
        <v>Red</v>
      </c>
      <c r="B25" s="10" t="s">
        <v>36</v>
      </c>
      <c r="C25" s="10">
        <v>24</v>
      </c>
      <c r="D25" s="10">
        <v>50</v>
      </c>
      <c r="E25" s="10">
        <v>0</v>
      </c>
      <c r="F25" s="10">
        <v>70</v>
      </c>
      <c r="G25" s="10" t="s">
        <v>37</v>
      </c>
      <c r="H25" s="3"/>
      <c r="I25" s="12">
        <f t="shared" si="2"/>
        <v>0</v>
      </c>
      <c r="J25" s="12">
        <f t="shared" si="6"/>
        <v>-3.3306690738754696E-16</v>
      </c>
      <c r="K25" s="3"/>
      <c r="L25" s="11">
        <f t="shared" si="3"/>
        <v>19.444444444444446</v>
      </c>
      <c r="M25" s="11">
        <f t="shared" si="4"/>
        <v>2.5714285714285712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3">
        <f t="shared" si="0"/>
        <v>-9.841269841269451E-2</v>
      </c>
      <c r="Z25" s="13">
        <f t="shared" si="1"/>
        <v>-19.641269841269835</v>
      </c>
      <c r="AA25" s="3"/>
    </row>
    <row r="26" spans="1:27" ht="93" x14ac:dyDescent="0.35">
      <c r="A26" s="10" t="str">
        <f t="shared" si="5"/>
        <v>Red</v>
      </c>
      <c r="B26" s="10" t="s">
        <v>36</v>
      </c>
      <c r="C26" s="11">
        <v>25</v>
      </c>
      <c r="D26" s="10">
        <v>50</v>
      </c>
      <c r="E26" s="10">
        <v>0</v>
      </c>
      <c r="F26" s="10">
        <v>70</v>
      </c>
      <c r="G26" s="15" t="s">
        <v>38</v>
      </c>
      <c r="H26" s="3"/>
      <c r="I26" s="12">
        <f t="shared" si="2"/>
        <v>0</v>
      </c>
      <c r="J26" s="12">
        <f t="shared" si="6"/>
        <v>-3.3306690738754696E-16</v>
      </c>
      <c r="K26" s="3"/>
      <c r="L26" s="11">
        <f t="shared" si="3"/>
        <v>19.444444444444446</v>
      </c>
      <c r="M26" s="11">
        <f t="shared" si="4"/>
        <v>2.5714285714285712</v>
      </c>
      <c r="N26" s="16">
        <f>SUM(M23:M26)</f>
        <v>18.233766233766232</v>
      </c>
      <c r="O26" s="17">
        <v>24.5</v>
      </c>
      <c r="P26" s="11">
        <f>0.5*$R$1*O26*O26</f>
        <v>150.0625</v>
      </c>
      <c r="Q26" s="3">
        <f>SUM(D23:D26)</f>
        <v>300</v>
      </c>
      <c r="R26" s="3"/>
      <c r="S26" s="3"/>
      <c r="T26" s="11">
        <f>2*O26</f>
        <v>49</v>
      </c>
      <c r="U26" s="11">
        <f>(Q26-2*P26)/L26</f>
        <v>-6.4285714285714276E-3</v>
      </c>
      <c r="V26" s="16">
        <f>U26+T26</f>
        <v>48.993571428571428</v>
      </c>
      <c r="W26" s="3">
        <v>60</v>
      </c>
      <c r="X26" s="13">
        <f>(V26+W26)/60</f>
        <v>1.8165595238095238</v>
      </c>
      <c r="Y26" s="13">
        <f t="shared" si="0"/>
        <v>-9.841269841269451E-2</v>
      </c>
      <c r="Z26" s="13">
        <f t="shared" si="1"/>
        <v>-19.641269841269835</v>
      </c>
      <c r="AA26" s="3"/>
    </row>
    <row r="27" spans="1:27" ht="15.5" x14ac:dyDescent="0.35">
      <c r="A27" s="10" t="str">
        <f t="shared" si="5"/>
        <v>Red</v>
      </c>
      <c r="B27" s="10" t="s">
        <v>36</v>
      </c>
      <c r="C27" s="10">
        <v>26</v>
      </c>
      <c r="D27" s="10">
        <v>50</v>
      </c>
      <c r="E27" s="10">
        <v>0</v>
      </c>
      <c r="F27" s="10">
        <v>70</v>
      </c>
      <c r="G27" s="10" t="s">
        <v>37</v>
      </c>
      <c r="H27" s="3"/>
      <c r="I27" s="12">
        <f t="shared" si="2"/>
        <v>0</v>
      </c>
      <c r="J27" s="12">
        <f t="shared" si="6"/>
        <v>-3.3306690738754696E-16</v>
      </c>
      <c r="K27" s="3"/>
      <c r="L27" s="11">
        <f t="shared" si="3"/>
        <v>19.444444444444446</v>
      </c>
      <c r="M27" s="11">
        <f t="shared" si="4"/>
        <v>2.5714285714285712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3">
        <f t="shared" si="0"/>
        <v>-9.841269841269451E-2</v>
      </c>
      <c r="Z27" s="13">
        <f t="shared" si="1"/>
        <v>-19.641269841269835</v>
      </c>
      <c r="AA27" s="3"/>
    </row>
    <row r="28" spans="1:27" ht="46.5" x14ac:dyDescent="0.35">
      <c r="A28" s="10" t="str">
        <f t="shared" si="5"/>
        <v>Red</v>
      </c>
      <c r="B28" s="10" t="s">
        <v>36</v>
      </c>
      <c r="C28" s="11">
        <v>27</v>
      </c>
      <c r="D28" s="10">
        <v>50</v>
      </c>
      <c r="E28" s="10">
        <v>0</v>
      </c>
      <c r="F28" s="10">
        <v>70</v>
      </c>
      <c r="G28" s="15" t="s">
        <v>39</v>
      </c>
      <c r="H28" s="3"/>
      <c r="I28" s="12">
        <f t="shared" si="2"/>
        <v>0</v>
      </c>
      <c r="J28" s="12">
        <f t="shared" si="6"/>
        <v>-3.3306690738754696E-16</v>
      </c>
      <c r="K28" s="3"/>
      <c r="L28" s="11">
        <f t="shared" si="3"/>
        <v>19.444444444444446</v>
      </c>
      <c r="M28" s="11">
        <f t="shared" si="4"/>
        <v>2.5714285714285712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3">
        <f t="shared" si="0"/>
        <v>-9.841269841269451E-2</v>
      </c>
      <c r="Z28" s="13">
        <f t="shared" si="1"/>
        <v>-19.641269841269835</v>
      </c>
      <c r="AA28" s="3"/>
    </row>
    <row r="29" spans="1:27" ht="15.5" x14ac:dyDescent="0.35">
      <c r="A29" s="10" t="str">
        <f t="shared" si="5"/>
        <v>Red</v>
      </c>
      <c r="B29" s="10" t="s">
        <v>36</v>
      </c>
      <c r="C29" s="10">
        <v>28</v>
      </c>
      <c r="D29" s="10">
        <v>50</v>
      </c>
      <c r="E29" s="10">
        <v>0</v>
      </c>
      <c r="F29" s="10">
        <v>70</v>
      </c>
      <c r="G29" s="10" t="s">
        <v>37</v>
      </c>
      <c r="H29" s="3"/>
      <c r="I29" s="12">
        <f t="shared" si="2"/>
        <v>0</v>
      </c>
      <c r="J29" s="12">
        <f t="shared" si="6"/>
        <v>-3.3306690738754696E-16</v>
      </c>
      <c r="K29" s="3"/>
      <c r="L29" s="11">
        <f t="shared" si="3"/>
        <v>19.444444444444446</v>
      </c>
      <c r="M29" s="11">
        <f t="shared" si="4"/>
        <v>2.5714285714285712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3">
        <f t="shared" si="0"/>
        <v>-9.841269841269451E-2</v>
      </c>
      <c r="Z29" s="13">
        <f t="shared" si="1"/>
        <v>-23.549841269841263</v>
      </c>
      <c r="AA29" s="3"/>
    </row>
    <row r="30" spans="1:27" ht="15.5" x14ac:dyDescent="0.35">
      <c r="A30" s="10" t="str">
        <f t="shared" si="5"/>
        <v>Red</v>
      </c>
      <c r="B30" s="10" t="s">
        <v>36</v>
      </c>
      <c r="C30" s="10">
        <v>29</v>
      </c>
      <c r="D30" s="10">
        <v>60</v>
      </c>
      <c r="E30" s="10">
        <v>0</v>
      </c>
      <c r="F30" s="10">
        <v>70</v>
      </c>
      <c r="G30" s="10" t="s">
        <v>37</v>
      </c>
      <c r="H30" s="3"/>
      <c r="I30" s="12">
        <f t="shared" si="2"/>
        <v>0</v>
      </c>
      <c r="J30" s="12">
        <f t="shared" si="6"/>
        <v>-3.3306690738754696E-16</v>
      </c>
      <c r="K30" s="3"/>
      <c r="L30" s="11">
        <f t="shared" si="3"/>
        <v>19.444444444444446</v>
      </c>
      <c r="M30" s="11">
        <f t="shared" si="4"/>
        <v>3.0857142857142854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3">
        <f t="shared" si="0"/>
        <v>-4.006984126984122</v>
      </c>
      <c r="Z30" s="13">
        <f t="shared" si="1"/>
        <v>-27.45841269841269</v>
      </c>
      <c r="AA30" s="3"/>
    </row>
    <row r="31" spans="1:27" ht="15.5" x14ac:dyDescent="0.35">
      <c r="A31" s="10" t="str">
        <f t="shared" si="5"/>
        <v>Red</v>
      </c>
      <c r="B31" s="10" t="s">
        <v>36</v>
      </c>
      <c r="C31" s="11">
        <v>30</v>
      </c>
      <c r="D31" s="10">
        <v>60</v>
      </c>
      <c r="E31" s="10">
        <v>0</v>
      </c>
      <c r="F31" s="10">
        <v>70</v>
      </c>
      <c r="G31" s="10" t="s">
        <v>37</v>
      </c>
      <c r="H31" s="3"/>
      <c r="I31" s="12">
        <f t="shared" si="2"/>
        <v>0</v>
      </c>
      <c r="J31" s="12">
        <f t="shared" si="6"/>
        <v>-3.3306690738754696E-16</v>
      </c>
      <c r="K31" s="3"/>
      <c r="L31" s="11">
        <f t="shared" si="3"/>
        <v>19.444444444444446</v>
      </c>
      <c r="M31" s="11">
        <f t="shared" si="4"/>
        <v>3.0857142857142854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3">
        <f t="shared" si="0"/>
        <v>-4.006984126984122</v>
      </c>
      <c r="Z31" s="13">
        <f t="shared" si="1"/>
        <v>-23.549841269841263</v>
      </c>
      <c r="AA31" s="3"/>
    </row>
    <row r="32" spans="1:27" ht="15.5" x14ac:dyDescent="0.35">
      <c r="A32" s="10" t="str">
        <f t="shared" si="5"/>
        <v>Red</v>
      </c>
      <c r="B32" s="10" t="s">
        <v>36</v>
      </c>
      <c r="C32" s="10">
        <v>31</v>
      </c>
      <c r="D32" s="10">
        <v>50</v>
      </c>
      <c r="E32" s="10">
        <v>0</v>
      </c>
      <c r="F32" s="10">
        <v>70</v>
      </c>
      <c r="G32" s="10" t="s">
        <v>37</v>
      </c>
      <c r="H32" s="3"/>
      <c r="I32" s="12">
        <f t="shared" si="2"/>
        <v>0</v>
      </c>
      <c r="J32" s="12">
        <f t="shared" si="6"/>
        <v>-3.3306690738754696E-16</v>
      </c>
      <c r="K32" s="3"/>
      <c r="L32" s="11">
        <f t="shared" si="3"/>
        <v>19.444444444444446</v>
      </c>
      <c r="M32" s="11">
        <f t="shared" si="4"/>
        <v>2.5714285714285712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13">
        <f t="shared" si="0"/>
        <v>-9.841269841269451E-2</v>
      </c>
      <c r="Z32" s="13">
        <f t="shared" si="1"/>
        <v>-19.641269841269835</v>
      </c>
      <c r="AA32" s="3"/>
    </row>
    <row r="33" spans="1:27" ht="46.5" x14ac:dyDescent="0.35">
      <c r="A33" s="10" t="str">
        <f t="shared" si="5"/>
        <v>Red</v>
      </c>
      <c r="B33" s="10" t="s">
        <v>36</v>
      </c>
      <c r="C33" s="11">
        <v>32</v>
      </c>
      <c r="D33" s="10">
        <v>50</v>
      </c>
      <c r="E33" s="10">
        <v>0</v>
      </c>
      <c r="F33" s="10">
        <v>70</v>
      </c>
      <c r="G33" s="15" t="s">
        <v>39</v>
      </c>
      <c r="H33" s="3"/>
      <c r="I33" s="12">
        <f t="shared" si="2"/>
        <v>0</v>
      </c>
      <c r="J33" s="12">
        <f t="shared" si="6"/>
        <v>-3.3306690738754696E-16</v>
      </c>
      <c r="K33" s="3"/>
      <c r="L33" s="11">
        <f t="shared" si="3"/>
        <v>19.444444444444446</v>
      </c>
      <c r="M33" s="11">
        <f t="shared" si="4"/>
        <v>2.5714285714285712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13">
        <f t="shared" si="0"/>
        <v>-9.841269841269451E-2</v>
      </c>
      <c r="Z33" s="13">
        <f t="shared" si="1"/>
        <v>-19.641269841269835</v>
      </c>
      <c r="AA33" s="3"/>
    </row>
    <row r="34" spans="1:27" ht="15.5" x14ac:dyDescent="0.35">
      <c r="A34" s="10" t="str">
        <f t="shared" si="5"/>
        <v>Red</v>
      </c>
      <c r="B34" s="10" t="s">
        <v>36</v>
      </c>
      <c r="C34" s="10">
        <v>33</v>
      </c>
      <c r="D34" s="10">
        <v>50</v>
      </c>
      <c r="E34" s="10">
        <v>0</v>
      </c>
      <c r="F34" s="10">
        <v>70</v>
      </c>
      <c r="G34" s="10" t="s">
        <v>37</v>
      </c>
      <c r="H34" s="3"/>
      <c r="I34" s="12">
        <f t="shared" si="2"/>
        <v>0</v>
      </c>
      <c r="J34" s="12">
        <f t="shared" si="6"/>
        <v>-3.3306690738754696E-16</v>
      </c>
      <c r="K34" s="3"/>
      <c r="L34" s="11">
        <f t="shared" si="3"/>
        <v>19.444444444444446</v>
      </c>
      <c r="M34" s="11">
        <f t="shared" si="4"/>
        <v>2.5714285714285712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13">
        <f t="shared" si="0"/>
        <v>-9.841269841269451E-2</v>
      </c>
      <c r="Z34" s="13">
        <f t="shared" si="1"/>
        <v>-19.641269841269835</v>
      </c>
      <c r="AA34" s="3"/>
    </row>
    <row r="35" spans="1:27" ht="15.5" x14ac:dyDescent="0.35">
      <c r="A35" s="10" t="str">
        <f t="shared" si="5"/>
        <v>Red</v>
      </c>
      <c r="B35" s="10" t="s">
        <v>36</v>
      </c>
      <c r="C35" s="10">
        <v>34</v>
      </c>
      <c r="D35" s="10">
        <v>50</v>
      </c>
      <c r="E35" s="10">
        <v>0</v>
      </c>
      <c r="F35" s="10">
        <v>70</v>
      </c>
      <c r="G35" s="10" t="s">
        <v>37</v>
      </c>
      <c r="H35" s="3"/>
      <c r="I35" s="12">
        <f t="shared" si="2"/>
        <v>0</v>
      </c>
      <c r="J35" s="12">
        <f t="shared" si="6"/>
        <v>-3.3306690738754696E-16</v>
      </c>
      <c r="K35" s="3"/>
      <c r="L35" s="11">
        <f t="shared" si="3"/>
        <v>19.444444444444446</v>
      </c>
      <c r="M35" s="11">
        <f t="shared" si="4"/>
        <v>2.5714285714285712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3">
        <f t="shared" si="0"/>
        <v>-9.841269841269451E-2</v>
      </c>
      <c r="Z35" s="13">
        <f t="shared" si="1"/>
        <v>-19.641269841269835</v>
      </c>
      <c r="AA35" s="3"/>
    </row>
    <row r="36" spans="1:27" ht="93" x14ac:dyDescent="0.35">
      <c r="A36" s="10" t="str">
        <f t="shared" si="5"/>
        <v>Red</v>
      </c>
      <c r="B36" s="10" t="s">
        <v>36</v>
      </c>
      <c r="C36" s="11">
        <v>35</v>
      </c>
      <c r="D36" s="10">
        <v>50</v>
      </c>
      <c r="E36" s="10">
        <v>0</v>
      </c>
      <c r="F36" s="10">
        <v>70</v>
      </c>
      <c r="G36" s="15" t="s">
        <v>40</v>
      </c>
      <c r="H36" s="3"/>
      <c r="I36" s="12">
        <f t="shared" si="2"/>
        <v>0</v>
      </c>
      <c r="J36" s="12">
        <f t="shared" si="6"/>
        <v>-3.3306690738754696E-16</v>
      </c>
      <c r="K36" s="3"/>
      <c r="L36" s="11">
        <f t="shared" si="3"/>
        <v>19.444444444444446</v>
      </c>
      <c r="M36" s="11">
        <f t="shared" si="4"/>
        <v>2.5714285714285712</v>
      </c>
      <c r="N36" s="16">
        <f>SUM(M27:M36)</f>
        <v>26.742857142857133</v>
      </c>
      <c r="O36" s="17">
        <v>32</v>
      </c>
      <c r="P36" s="11">
        <f>0.5*$R$1*O36*O36</f>
        <v>256</v>
      </c>
      <c r="Q36" s="3">
        <f>SUM(D27:D36)</f>
        <v>520</v>
      </c>
      <c r="R36" s="3"/>
      <c r="S36" s="3"/>
      <c r="T36" s="11">
        <f>2*O36</f>
        <v>64</v>
      </c>
      <c r="U36" s="11">
        <f>(Q36-2*P36)/L36</f>
        <v>0.41142857142857137</v>
      </c>
      <c r="V36" s="16">
        <f>U36+T36</f>
        <v>64.411428571428573</v>
      </c>
      <c r="W36" s="3">
        <v>60</v>
      </c>
      <c r="X36" s="13">
        <f>(V36+W36)/60</f>
        <v>2.0735238095238095</v>
      </c>
      <c r="Y36" s="13">
        <f t="shared" si="0"/>
        <v>-9.841269841269451E-2</v>
      </c>
      <c r="Z36" s="13">
        <f t="shared" si="1"/>
        <v>-19.641269841269835</v>
      </c>
      <c r="AA36" s="3"/>
    </row>
    <row r="37" spans="1:27" ht="15.5" x14ac:dyDescent="0.35">
      <c r="A37" s="10" t="str">
        <f t="shared" si="5"/>
        <v>Red</v>
      </c>
      <c r="B37" s="10" t="s">
        <v>36</v>
      </c>
      <c r="C37" s="10">
        <v>36</v>
      </c>
      <c r="D37" s="10">
        <v>50</v>
      </c>
      <c r="E37" s="10">
        <v>0</v>
      </c>
      <c r="F37" s="10">
        <v>70</v>
      </c>
      <c r="G37" s="10" t="s">
        <v>37</v>
      </c>
      <c r="H37" s="3"/>
      <c r="I37" s="12">
        <f t="shared" si="2"/>
        <v>0</v>
      </c>
      <c r="J37" s="12">
        <f t="shared" si="6"/>
        <v>-3.3306690738754696E-16</v>
      </c>
      <c r="K37" s="3"/>
      <c r="L37" s="11">
        <f t="shared" si="3"/>
        <v>19.444444444444446</v>
      </c>
      <c r="M37" s="11">
        <f t="shared" si="4"/>
        <v>2.5714285714285712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3">
        <f t="shared" si="0"/>
        <v>-9.841269841269451E-2</v>
      </c>
      <c r="Z37" s="13">
        <f t="shared" si="1"/>
        <v>-19.641269841269835</v>
      </c>
      <c r="AA37" s="3"/>
    </row>
    <row r="38" spans="1:27" ht="15.5" x14ac:dyDescent="0.35">
      <c r="A38" s="10" t="str">
        <f>A34</f>
        <v>Red</v>
      </c>
      <c r="B38" s="10" t="s">
        <v>36</v>
      </c>
      <c r="C38" s="10">
        <v>37</v>
      </c>
      <c r="D38" s="10">
        <v>50</v>
      </c>
      <c r="E38" s="10">
        <v>0</v>
      </c>
      <c r="F38" s="10">
        <v>70</v>
      </c>
      <c r="G38" s="10" t="s">
        <v>37</v>
      </c>
      <c r="H38" s="3"/>
      <c r="I38" s="12">
        <f t="shared" si="2"/>
        <v>0</v>
      </c>
      <c r="J38" s="12">
        <f t="shared" si="6"/>
        <v>-3.3306690738754696E-16</v>
      </c>
      <c r="K38" s="3"/>
      <c r="L38" s="11">
        <f t="shared" si="3"/>
        <v>19.444444444444446</v>
      </c>
      <c r="M38" s="11">
        <f t="shared" si="4"/>
        <v>2.5714285714285712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3">
        <f t="shared" si="0"/>
        <v>-9.841269841269451E-2</v>
      </c>
      <c r="Z38" s="13">
        <f t="shared" si="1"/>
        <v>-19.641269841269835</v>
      </c>
      <c r="AA38" s="3"/>
    </row>
    <row r="39" spans="1:27" ht="46.5" x14ac:dyDescent="0.35">
      <c r="A39" s="10" t="str">
        <f t="shared" si="5"/>
        <v>Red</v>
      </c>
      <c r="B39" s="10" t="s">
        <v>36</v>
      </c>
      <c r="C39" s="11">
        <v>38</v>
      </c>
      <c r="D39" s="10">
        <v>50</v>
      </c>
      <c r="E39" s="10">
        <v>0</v>
      </c>
      <c r="F39" s="10">
        <v>70</v>
      </c>
      <c r="G39" s="15" t="s">
        <v>39</v>
      </c>
      <c r="H39" s="3"/>
      <c r="I39" s="12">
        <f t="shared" si="2"/>
        <v>0</v>
      </c>
      <c r="J39" s="12">
        <f t="shared" si="6"/>
        <v>-3.3306690738754696E-16</v>
      </c>
      <c r="K39" s="3"/>
      <c r="L39" s="11">
        <f t="shared" si="3"/>
        <v>19.444444444444446</v>
      </c>
      <c r="M39" s="11">
        <f t="shared" si="4"/>
        <v>2.5714285714285712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3">
        <f t="shared" si="0"/>
        <v>-9.841269841269451E-2</v>
      </c>
      <c r="Z39" s="13">
        <f t="shared" si="1"/>
        <v>-19.641269841269835</v>
      </c>
      <c r="AA39" s="3"/>
    </row>
    <row r="40" spans="1:27" ht="15.5" x14ac:dyDescent="0.35">
      <c r="A40" s="10" t="str">
        <f t="shared" si="5"/>
        <v>Red</v>
      </c>
      <c r="B40" s="10" t="s">
        <v>36</v>
      </c>
      <c r="C40" s="10">
        <v>39</v>
      </c>
      <c r="D40" s="10">
        <v>50</v>
      </c>
      <c r="E40" s="10">
        <v>0</v>
      </c>
      <c r="F40" s="10">
        <v>70</v>
      </c>
      <c r="G40" s="10" t="s">
        <v>37</v>
      </c>
      <c r="H40" s="3"/>
      <c r="I40" s="12">
        <f t="shared" si="2"/>
        <v>0</v>
      </c>
      <c r="J40" s="12">
        <f t="shared" si="6"/>
        <v>-3.3306690738754696E-16</v>
      </c>
      <c r="K40" s="3"/>
      <c r="L40" s="11">
        <f t="shared" si="3"/>
        <v>19.444444444444446</v>
      </c>
      <c r="M40" s="11">
        <f t="shared" si="4"/>
        <v>2.5714285714285712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3">
        <f t="shared" si="0"/>
        <v>-9.841269841269451E-2</v>
      </c>
      <c r="Z40" s="13">
        <f t="shared" si="1"/>
        <v>-23.549841269841263</v>
      </c>
      <c r="AA40" s="3"/>
    </row>
    <row r="41" spans="1:27" ht="15.5" x14ac:dyDescent="0.35">
      <c r="A41" s="10" t="str">
        <f t="shared" si="5"/>
        <v>Red</v>
      </c>
      <c r="B41" s="10" t="s">
        <v>36</v>
      </c>
      <c r="C41" s="10">
        <v>40</v>
      </c>
      <c r="D41" s="10">
        <v>60</v>
      </c>
      <c r="E41" s="10">
        <v>0</v>
      </c>
      <c r="F41" s="10">
        <v>70</v>
      </c>
      <c r="G41" s="10" t="s">
        <v>37</v>
      </c>
      <c r="H41" s="3"/>
      <c r="I41" s="12">
        <f t="shared" si="2"/>
        <v>0</v>
      </c>
      <c r="J41" s="12">
        <f t="shared" si="6"/>
        <v>-3.3306690738754696E-16</v>
      </c>
      <c r="K41" s="3"/>
      <c r="L41" s="11">
        <f t="shared" si="3"/>
        <v>19.444444444444446</v>
      </c>
      <c r="M41" s="11">
        <f t="shared" si="4"/>
        <v>3.0857142857142854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13">
        <f t="shared" si="0"/>
        <v>-4.006984126984122</v>
      </c>
      <c r="Z41" s="13">
        <f t="shared" si="1"/>
        <v>-27.45841269841269</v>
      </c>
      <c r="AA41" s="3"/>
    </row>
    <row r="42" spans="1:27" ht="15.5" x14ac:dyDescent="0.35">
      <c r="A42" s="10" t="str">
        <f t="shared" si="5"/>
        <v>Red</v>
      </c>
      <c r="B42" s="10" t="s">
        <v>36</v>
      </c>
      <c r="C42" s="11">
        <v>41</v>
      </c>
      <c r="D42" s="10">
        <v>60</v>
      </c>
      <c r="E42" s="10">
        <v>0</v>
      </c>
      <c r="F42" s="10">
        <v>70</v>
      </c>
      <c r="G42" s="10" t="s">
        <v>37</v>
      </c>
      <c r="H42" s="3"/>
      <c r="I42" s="12">
        <f t="shared" si="2"/>
        <v>0</v>
      </c>
      <c r="J42" s="12">
        <f t="shared" si="6"/>
        <v>-3.3306690738754696E-16</v>
      </c>
      <c r="K42" s="3"/>
      <c r="L42" s="11">
        <f t="shared" si="3"/>
        <v>19.444444444444446</v>
      </c>
      <c r="M42" s="11">
        <f t="shared" si="4"/>
        <v>3.0857142857142854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3">
        <f t="shared" si="0"/>
        <v>-4.006984126984122</v>
      </c>
      <c r="Z42" s="13">
        <f t="shared" si="1"/>
        <v>-23.549841269841263</v>
      </c>
      <c r="AA42" s="3"/>
    </row>
    <row r="43" spans="1:27" ht="15.5" x14ac:dyDescent="0.35">
      <c r="A43" s="10" t="str">
        <f t="shared" si="5"/>
        <v>Red</v>
      </c>
      <c r="B43" s="10" t="s">
        <v>36</v>
      </c>
      <c r="C43" s="10">
        <v>42</v>
      </c>
      <c r="D43" s="10">
        <v>50</v>
      </c>
      <c r="E43" s="10">
        <v>0</v>
      </c>
      <c r="F43" s="10">
        <v>70</v>
      </c>
      <c r="G43" s="10" t="s">
        <v>37</v>
      </c>
      <c r="H43" s="3"/>
      <c r="I43" s="12">
        <f t="shared" si="2"/>
        <v>0</v>
      </c>
      <c r="J43" s="12">
        <f t="shared" si="6"/>
        <v>-3.3306690738754696E-16</v>
      </c>
      <c r="K43" s="3"/>
      <c r="L43" s="11">
        <f t="shared" si="3"/>
        <v>19.444444444444446</v>
      </c>
      <c r="M43" s="11">
        <f t="shared" si="4"/>
        <v>2.5714285714285712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13">
        <f t="shared" si="0"/>
        <v>-9.841269841269451E-2</v>
      </c>
      <c r="Z43" s="13">
        <f t="shared" si="1"/>
        <v>-19.641269841269835</v>
      </c>
      <c r="AA43" s="3"/>
    </row>
    <row r="44" spans="1:27" ht="46.5" x14ac:dyDescent="0.35">
      <c r="A44" s="10" t="str">
        <f t="shared" si="5"/>
        <v>Red</v>
      </c>
      <c r="B44" s="10" t="s">
        <v>36</v>
      </c>
      <c r="C44" s="10">
        <v>43</v>
      </c>
      <c r="D44" s="10">
        <v>50</v>
      </c>
      <c r="E44" s="10">
        <v>0</v>
      </c>
      <c r="F44" s="10">
        <v>70</v>
      </c>
      <c r="G44" s="15" t="s">
        <v>39</v>
      </c>
      <c r="H44" s="3"/>
      <c r="I44" s="12">
        <f t="shared" si="2"/>
        <v>0</v>
      </c>
      <c r="J44" s="12">
        <f t="shared" si="6"/>
        <v>-3.3306690738754696E-16</v>
      </c>
      <c r="K44" s="3"/>
      <c r="L44" s="11">
        <f t="shared" si="3"/>
        <v>19.444444444444446</v>
      </c>
      <c r="M44" s="11">
        <f t="shared" si="4"/>
        <v>2.5714285714285712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13">
        <f t="shared" si="0"/>
        <v>-9.841269841269451E-2</v>
      </c>
      <c r="Z44" s="13">
        <f t="shared" si="1"/>
        <v>-19.641269841269835</v>
      </c>
      <c r="AA44" s="3"/>
    </row>
    <row r="45" spans="1:27" ht="15.5" x14ac:dyDescent="0.35">
      <c r="A45" s="10" t="str">
        <f t="shared" si="5"/>
        <v>Red</v>
      </c>
      <c r="B45" s="10" t="s">
        <v>36</v>
      </c>
      <c r="C45" s="11">
        <v>44</v>
      </c>
      <c r="D45" s="10">
        <v>50</v>
      </c>
      <c r="E45" s="10">
        <v>0</v>
      </c>
      <c r="F45" s="10">
        <v>70</v>
      </c>
      <c r="G45" s="10" t="s">
        <v>37</v>
      </c>
      <c r="H45" s="3"/>
      <c r="I45" s="12">
        <f t="shared" si="2"/>
        <v>0</v>
      </c>
      <c r="J45" s="12">
        <f t="shared" si="6"/>
        <v>-3.3306690738754696E-16</v>
      </c>
      <c r="K45" s="3"/>
      <c r="L45" s="11">
        <f t="shared" si="3"/>
        <v>19.444444444444446</v>
      </c>
      <c r="M45" s="11">
        <f t="shared" si="4"/>
        <v>2.5714285714285712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3">
        <f t="shared" si="0"/>
        <v>-9.841269841269451E-2</v>
      </c>
      <c r="Z45" s="13">
        <f t="shared" si="1"/>
        <v>-19.641269841269835</v>
      </c>
      <c r="AA45" s="3"/>
    </row>
    <row r="46" spans="1:27" ht="77.5" x14ac:dyDescent="0.35">
      <c r="A46" s="10" t="str">
        <f t="shared" si="5"/>
        <v>Red</v>
      </c>
      <c r="B46" s="10" t="s">
        <v>36</v>
      </c>
      <c r="C46" s="10">
        <v>45</v>
      </c>
      <c r="D46" s="10">
        <v>50</v>
      </c>
      <c r="E46" s="10">
        <v>0</v>
      </c>
      <c r="F46" s="10">
        <v>70</v>
      </c>
      <c r="G46" s="15" t="s">
        <v>41</v>
      </c>
      <c r="H46" s="3"/>
      <c r="I46" s="12">
        <f t="shared" si="2"/>
        <v>0</v>
      </c>
      <c r="J46" s="12">
        <f t="shared" si="6"/>
        <v>-3.3306690738754696E-16</v>
      </c>
      <c r="K46" s="3"/>
      <c r="L46" s="11">
        <f t="shared" si="3"/>
        <v>19.444444444444446</v>
      </c>
      <c r="M46" s="11">
        <f t="shared" si="4"/>
        <v>2.5714285714285712</v>
      </c>
      <c r="N46" s="16">
        <f>SUM(M37:M46)</f>
        <v>26.742857142857133</v>
      </c>
      <c r="O46" s="17">
        <v>32</v>
      </c>
      <c r="P46" s="11">
        <f>0.5*$R$1*O46*O46</f>
        <v>256</v>
      </c>
      <c r="Q46" s="3">
        <f>SUM(D37:D46)</f>
        <v>520</v>
      </c>
      <c r="R46" s="3"/>
      <c r="S46" s="3"/>
      <c r="T46" s="11">
        <f>2*O46</f>
        <v>64</v>
      </c>
      <c r="U46" s="11">
        <f>(Q46-2*P46)/L46</f>
        <v>0.41142857142857137</v>
      </c>
      <c r="V46" s="16">
        <f>U46+T46</f>
        <v>64.411428571428573</v>
      </c>
      <c r="W46" s="3">
        <v>60</v>
      </c>
      <c r="X46" s="13">
        <f>(V46+W46)/60</f>
        <v>2.0735238095238095</v>
      </c>
      <c r="Y46" s="13">
        <f t="shared" si="0"/>
        <v>-9.841269841269451E-2</v>
      </c>
      <c r="Z46" s="13">
        <f t="shared" si="1"/>
        <v>-29.412698412698401</v>
      </c>
      <c r="AA46" s="3"/>
    </row>
    <row r="47" spans="1:27" ht="15.5" x14ac:dyDescent="0.35">
      <c r="A47" s="10" t="str">
        <f t="shared" si="5"/>
        <v>Red</v>
      </c>
      <c r="B47" s="10" t="s">
        <v>42</v>
      </c>
      <c r="C47" s="10">
        <v>46</v>
      </c>
      <c r="D47" s="10">
        <v>75</v>
      </c>
      <c r="E47" s="10">
        <v>0</v>
      </c>
      <c r="F47" s="10">
        <v>70</v>
      </c>
      <c r="G47" s="10" t="s">
        <v>37</v>
      </c>
      <c r="H47" s="3"/>
      <c r="I47" s="12">
        <f t="shared" si="2"/>
        <v>0</v>
      </c>
      <c r="J47" s="12">
        <f t="shared" si="6"/>
        <v>-3.3306690738754696E-16</v>
      </c>
      <c r="K47" s="3"/>
      <c r="L47" s="11">
        <f t="shared" si="3"/>
        <v>19.444444444444446</v>
      </c>
      <c r="M47" s="11">
        <f t="shared" si="4"/>
        <v>3.8571428571428568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13">
        <f t="shared" si="0"/>
        <v>-9.8698412698412632</v>
      </c>
      <c r="Z47" s="13">
        <f t="shared" si="1"/>
        <v>-39.184126984126976</v>
      </c>
      <c r="AA47" s="3"/>
    </row>
    <row r="48" spans="1:27" ht="15.5" x14ac:dyDescent="0.35">
      <c r="A48" s="10" t="str">
        <f t="shared" si="5"/>
        <v>Red</v>
      </c>
      <c r="B48" s="10" t="s">
        <v>42</v>
      </c>
      <c r="C48" s="11">
        <v>47</v>
      </c>
      <c r="D48" s="10">
        <v>75</v>
      </c>
      <c r="E48" s="10">
        <v>0</v>
      </c>
      <c r="F48" s="10">
        <v>70</v>
      </c>
      <c r="G48" s="10"/>
      <c r="H48" s="3"/>
      <c r="I48" s="12">
        <f t="shared" si="2"/>
        <v>0</v>
      </c>
      <c r="J48" s="12">
        <f t="shared" si="6"/>
        <v>-3.3306690738754696E-16</v>
      </c>
      <c r="K48" s="3"/>
      <c r="L48" s="11">
        <f t="shared" si="3"/>
        <v>19.444444444444446</v>
      </c>
      <c r="M48" s="11">
        <f t="shared" si="4"/>
        <v>3.8571428571428568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13">
        <f t="shared" si="0"/>
        <v>-9.8698412698412632</v>
      </c>
      <c r="Z48" s="13">
        <f t="shared" si="1"/>
        <v>-39.184126984126976</v>
      </c>
      <c r="AA48" s="3"/>
    </row>
    <row r="49" spans="1:27" ht="62" x14ac:dyDescent="0.35">
      <c r="A49" s="10" t="str">
        <f t="shared" si="5"/>
        <v>Red</v>
      </c>
      <c r="B49" s="10" t="s">
        <v>42</v>
      </c>
      <c r="C49" s="10">
        <v>48</v>
      </c>
      <c r="D49" s="10">
        <v>75</v>
      </c>
      <c r="E49" s="10">
        <v>0</v>
      </c>
      <c r="F49" s="10">
        <v>70</v>
      </c>
      <c r="G49" s="15" t="s">
        <v>43</v>
      </c>
      <c r="H49" s="3"/>
      <c r="I49" s="12">
        <f t="shared" si="2"/>
        <v>0</v>
      </c>
      <c r="J49" s="12">
        <f t="shared" si="6"/>
        <v>-3.3306690738754696E-16</v>
      </c>
      <c r="K49" s="3"/>
      <c r="L49" s="11">
        <f t="shared" si="3"/>
        <v>19.444444444444446</v>
      </c>
      <c r="M49" s="11">
        <f t="shared" si="4"/>
        <v>3.8571428571428568</v>
      </c>
      <c r="N49" s="16">
        <f>SUM(M47:M49)</f>
        <v>11.571428571428569</v>
      </c>
      <c r="O49" s="17">
        <v>21</v>
      </c>
      <c r="P49" s="11">
        <f>0.5*$R$1*O49*O49</f>
        <v>110.25</v>
      </c>
      <c r="Q49" s="3">
        <f>SUM(D47:D49)</f>
        <v>225</v>
      </c>
      <c r="R49" s="3"/>
      <c r="S49" s="3"/>
      <c r="T49" s="11">
        <f>2*O49</f>
        <v>42</v>
      </c>
      <c r="U49" s="11">
        <f>(Q49-2*P49)/L49</f>
        <v>0.2314285714285714</v>
      </c>
      <c r="V49" s="16">
        <f>U49+T49</f>
        <v>42.231428571428573</v>
      </c>
      <c r="W49" s="3">
        <v>60</v>
      </c>
      <c r="X49" s="13">
        <f>(V49+W49)/60</f>
        <v>1.703857142857143</v>
      </c>
      <c r="Y49" s="13">
        <f t="shared" si="0"/>
        <v>-9.8698412698412632</v>
      </c>
      <c r="Z49" s="13">
        <f t="shared" si="1"/>
        <v>-32.669841269841257</v>
      </c>
      <c r="AA49" s="3"/>
    </row>
    <row r="50" spans="1:27" ht="15.5" x14ac:dyDescent="0.35">
      <c r="A50" s="10" t="str">
        <f t="shared" si="5"/>
        <v>Red</v>
      </c>
      <c r="B50" s="10" t="s">
        <v>44</v>
      </c>
      <c r="C50" s="10">
        <v>49</v>
      </c>
      <c r="D50" s="10">
        <v>50</v>
      </c>
      <c r="E50" s="10">
        <v>0</v>
      </c>
      <c r="F50" s="10">
        <v>60</v>
      </c>
      <c r="G50" s="10"/>
      <c r="H50" s="3"/>
      <c r="I50" s="12">
        <f t="shared" si="2"/>
        <v>0</v>
      </c>
      <c r="J50" s="12">
        <f t="shared" si="6"/>
        <v>-3.3306690738754696E-16</v>
      </c>
      <c r="K50" s="3"/>
      <c r="L50" s="11">
        <f t="shared" si="3"/>
        <v>16.666666666666668</v>
      </c>
      <c r="M50" s="11">
        <f t="shared" si="4"/>
        <v>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13">
        <f t="shared" si="0"/>
        <v>-6.1333333333333293</v>
      </c>
      <c r="Z50" s="13">
        <f t="shared" si="1"/>
        <v>-28.933333333333326</v>
      </c>
      <c r="AA50" s="3"/>
    </row>
    <row r="51" spans="1:27" ht="15.5" x14ac:dyDescent="0.35">
      <c r="A51" s="10" t="str">
        <f t="shared" si="5"/>
        <v>Red</v>
      </c>
      <c r="B51" s="10" t="s">
        <v>44</v>
      </c>
      <c r="C51" s="11">
        <v>50</v>
      </c>
      <c r="D51" s="10">
        <v>50</v>
      </c>
      <c r="E51" s="10">
        <v>0</v>
      </c>
      <c r="F51" s="10">
        <v>60</v>
      </c>
      <c r="G51" s="10"/>
      <c r="H51" s="3"/>
      <c r="I51" s="12">
        <f t="shared" si="2"/>
        <v>0</v>
      </c>
      <c r="J51" s="12">
        <f t="shared" si="6"/>
        <v>-3.3306690738754696E-16</v>
      </c>
      <c r="K51" s="3"/>
      <c r="L51" s="11">
        <f t="shared" si="3"/>
        <v>16.666666666666668</v>
      </c>
      <c r="M51" s="11">
        <f t="shared" si="4"/>
        <v>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13">
        <f t="shared" si="0"/>
        <v>-6.1333333333333293</v>
      </c>
      <c r="Z51" s="13">
        <f t="shared" si="1"/>
        <v>-31.006060606060604</v>
      </c>
      <c r="AA51" s="3"/>
    </row>
    <row r="52" spans="1:27" ht="15.5" x14ac:dyDescent="0.35">
      <c r="A52" s="10" t="str">
        <f t="shared" si="5"/>
        <v>Red</v>
      </c>
      <c r="B52" s="10" t="s">
        <v>44</v>
      </c>
      <c r="C52" s="10">
        <v>51</v>
      </c>
      <c r="D52" s="10">
        <v>50</v>
      </c>
      <c r="E52" s="10">
        <v>0</v>
      </c>
      <c r="F52" s="10">
        <v>55</v>
      </c>
      <c r="G52" s="10"/>
      <c r="H52" s="3"/>
      <c r="I52" s="12">
        <f t="shared" si="2"/>
        <v>0</v>
      </c>
      <c r="J52" s="12">
        <f t="shared" si="6"/>
        <v>-3.3306690738754696E-16</v>
      </c>
      <c r="K52" s="3"/>
      <c r="L52" s="11">
        <f t="shared" si="3"/>
        <v>15.277777777777777</v>
      </c>
      <c r="M52" s="11">
        <f t="shared" si="4"/>
        <v>3.2727272727272729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3">
        <f t="shared" si="0"/>
        <v>-9.594949494949498</v>
      </c>
      <c r="Z52" s="13">
        <f t="shared" si="1"/>
        <v>-31.08498585858586</v>
      </c>
      <c r="AA52" s="3"/>
    </row>
    <row r="53" spans="1:27" ht="15.5" x14ac:dyDescent="0.35">
      <c r="A53" s="10" t="str">
        <f t="shared" si="5"/>
        <v>Red</v>
      </c>
      <c r="B53" s="10" t="s">
        <v>44</v>
      </c>
      <c r="C53" s="10">
        <v>52</v>
      </c>
      <c r="D53" s="10">
        <v>43.2</v>
      </c>
      <c r="E53" s="10">
        <v>0</v>
      </c>
      <c r="F53" s="10">
        <v>55</v>
      </c>
      <c r="G53" s="10" t="s">
        <v>31</v>
      </c>
      <c r="H53" s="3"/>
      <c r="I53" s="12">
        <f t="shared" si="2"/>
        <v>0</v>
      </c>
      <c r="J53" s="12">
        <f t="shared" si="6"/>
        <v>-3.3306690738754696E-16</v>
      </c>
      <c r="K53" s="3"/>
      <c r="L53" s="11">
        <f t="shared" si="3"/>
        <v>15.277777777777777</v>
      </c>
      <c r="M53" s="11">
        <f t="shared" si="4"/>
        <v>2.8276363636363642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13">
        <f t="shared" si="0"/>
        <v>-6.2122585858585904</v>
      </c>
      <c r="Z53" s="13">
        <f t="shared" si="1"/>
        <v>-31.08498585858586</v>
      </c>
      <c r="AA53" s="3"/>
    </row>
    <row r="54" spans="1:27" ht="15.5" x14ac:dyDescent="0.35">
      <c r="A54" s="10" t="str">
        <f t="shared" si="5"/>
        <v>Red</v>
      </c>
      <c r="B54" s="10" t="s">
        <v>44</v>
      </c>
      <c r="C54" s="11">
        <v>53</v>
      </c>
      <c r="D54" s="10">
        <v>50</v>
      </c>
      <c r="E54" s="10">
        <v>0</v>
      </c>
      <c r="F54" s="10">
        <v>55</v>
      </c>
      <c r="G54" s="10"/>
      <c r="H54" s="3"/>
      <c r="I54" s="12">
        <f t="shared" si="2"/>
        <v>0</v>
      </c>
      <c r="J54" s="12">
        <f t="shared" si="6"/>
        <v>-3.3306690738754696E-16</v>
      </c>
      <c r="K54" s="3"/>
      <c r="L54" s="11">
        <f t="shared" si="3"/>
        <v>15.277777777777777</v>
      </c>
      <c r="M54" s="11">
        <f t="shared" si="4"/>
        <v>3.2727272727272729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3">
        <f t="shared" si="0"/>
        <v>-9.594949494949498</v>
      </c>
      <c r="Z54" s="13">
        <f t="shared" si="1"/>
        <v>-34.467676767676771</v>
      </c>
      <c r="AA54" s="3"/>
    </row>
    <row r="55" spans="1:27" ht="15.5" x14ac:dyDescent="0.35">
      <c r="A55" s="10" t="str">
        <f t="shared" si="5"/>
        <v>Red</v>
      </c>
      <c r="B55" s="10" t="s">
        <v>44</v>
      </c>
      <c r="C55" s="10">
        <v>54</v>
      </c>
      <c r="D55" s="10">
        <v>50</v>
      </c>
      <c r="E55" s="10">
        <v>0</v>
      </c>
      <c r="F55" s="10">
        <v>55</v>
      </c>
      <c r="G55" s="10"/>
      <c r="H55" s="3"/>
      <c r="I55" s="12">
        <f t="shared" si="2"/>
        <v>0</v>
      </c>
      <c r="J55" s="12">
        <f t="shared" si="6"/>
        <v>-3.3306690738754696E-16</v>
      </c>
      <c r="K55" s="3"/>
      <c r="L55" s="11">
        <f t="shared" si="3"/>
        <v>15.277777777777777</v>
      </c>
      <c r="M55" s="11">
        <f t="shared" si="4"/>
        <v>3.2727272727272729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3">
        <f t="shared" si="0"/>
        <v>-9.594949494949498</v>
      </c>
      <c r="Z55" s="13">
        <f t="shared" si="1"/>
        <v>-46.904040404040401</v>
      </c>
      <c r="AA55" s="3"/>
    </row>
    <row r="56" spans="1:27" ht="15.5" x14ac:dyDescent="0.35">
      <c r="A56" s="10" t="str">
        <f t="shared" si="5"/>
        <v>Red</v>
      </c>
      <c r="B56" s="10" t="s">
        <v>45</v>
      </c>
      <c r="C56" s="10">
        <v>55</v>
      </c>
      <c r="D56" s="10">
        <v>75</v>
      </c>
      <c r="E56" s="10">
        <v>0.5</v>
      </c>
      <c r="F56" s="10">
        <v>55</v>
      </c>
      <c r="G56" s="10"/>
      <c r="H56" s="3"/>
      <c r="I56" s="12">
        <f t="shared" si="2"/>
        <v>0.375</v>
      </c>
      <c r="J56" s="12">
        <f t="shared" si="6"/>
        <v>0.37499999999999967</v>
      </c>
      <c r="K56" s="3"/>
      <c r="L56" s="11">
        <f t="shared" si="3"/>
        <v>15.277777777777777</v>
      </c>
      <c r="M56" s="11">
        <f t="shared" si="4"/>
        <v>4.9090909090909092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3">
        <f t="shared" si="0"/>
        <v>-22.031313131313127</v>
      </c>
      <c r="Z56" s="13">
        <f t="shared" si="1"/>
        <v>-59.340404040404032</v>
      </c>
      <c r="AA56" s="3"/>
    </row>
    <row r="57" spans="1:27" ht="15.5" x14ac:dyDescent="0.35">
      <c r="A57" s="10" t="str">
        <f t="shared" si="5"/>
        <v>Red</v>
      </c>
      <c r="B57" s="10" t="s">
        <v>45</v>
      </c>
      <c r="C57" s="11">
        <v>56</v>
      </c>
      <c r="D57" s="10">
        <v>75</v>
      </c>
      <c r="E57" s="10">
        <v>0.5</v>
      </c>
      <c r="F57" s="10">
        <v>55</v>
      </c>
      <c r="G57" s="10"/>
      <c r="H57" s="3"/>
      <c r="I57" s="12">
        <f t="shared" si="2"/>
        <v>0.375</v>
      </c>
      <c r="J57" s="12">
        <f t="shared" si="6"/>
        <v>0.74999999999999967</v>
      </c>
      <c r="K57" s="3"/>
      <c r="L57" s="11">
        <f t="shared" si="3"/>
        <v>15.277777777777777</v>
      </c>
      <c r="M57" s="11">
        <f t="shared" si="4"/>
        <v>4.9090909090909092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3">
        <f t="shared" si="0"/>
        <v>-22.031313131313127</v>
      </c>
      <c r="Z57" s="13">
        <f t="shared" si="1"/>
        <v>-59.340404040404032</v>
      </c>
      <c r="AA57" s="3"/>
    </row>
    <row r="58" spans="1:27" ht="15.5" x14ac:dyDescent="0.35">
      <c r="A58" s="10" t="str">
        <f t="shared" si="5"/>
        <v>Red</v>
      </c>
      <c r="B58" s="10" t="s">
        <v>45</v>
      </c>
      <c r="C58" s="10">
        <v>57</v>
      </c>
      <c r="D58" s="10">
        <v>75</v>
      </c>
      <c r="E58" s="10">
        <v>0.5</v>
      </c>
      <c r="F58" s="10">
        <v>55</v>
      </c>
      <c r="G58" s="10"/>
      <c r="H58" s="3"/>
      <c r="I58" s="12">
        <f t="shared" si="2"/>
        <v>0.375</v>
      </c>
      <c r="J58" s="12">
        <f t="shared" si="6"/>
        <v>1.1249999999999996</v>
      </c>
      <c r="K58" s="3"/>
      <c r="L58" s="11">
        <f t="shared" si="3"/>
        <v>15.277777777777777</v>
      </c>
      <c r="M58" s="11">
        <f t="shared" si="4"/>
        <v>4.9090909090909092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3">
        <f t="shared" si="0"/>
        <v>-22.031313131313127</v>
      </c>
      <c r="Z58" s="13">
        <f t="shared" si="1"/>
        <v>-59.340404040404032</v>
      </c>
      <c r="AA58" s="3"/>
    </row>
    <row r="59" spans="1:27" ht="15.5" x14ac:dyDescent="0.35">
      <c r="A59" s="10" t="str">
        <f t="shared" si="5"/>
        <v>Red</v>
      </c>
      <c r="B59" s="10" t="s">
        <v>46</v>
      </c>
      <c r="C59" s="10">
        <v>58</v>
      </c>
      <c r="D59" s="10">
        <v>75</v>
      </c>
      <c r="E59" s="10">
        <v>1</v>
      </c>
      <c r="F59" s="10">
        <v>55</v>
      </c>
      <c r="G59" s="10"/>
      <c r="H59" s="3"/>
      <c r="I59" s="12">
        <f t="shared" si="2"/>
        <v>0.75</v>
      </c>
      <c r="J59" s="12">
        <f t="shared" si="6"/>
        <v>1.8749999999999996</v>
      </c>
      <c r="K59" s="3"/>
      <c r="L59" s="11">
        <f t="shared" si="3"/>
        <v>15.277777777777777</v>
      </c>
      <c r="M59" s="11">
        <f t="shared" si="4"/>
        <v>4.9090909090909092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3">
        <f t="shared" si="0"/>
        <v>-22.031313131313127</v>
      </c>
      <c r="Z59" s="13">
        <f t="shared" si="1"/>
        <v>-59.340404040404032</v>
      </c>
      <c r="AA59" s="3"/>
    </row>
    <row r="60" spans="1:27" ht="15.5" x14ac:dyDescent="0.35">
      <c r="A60" s="10" t="str">
        <f t="shared" si="5"/>
        <v>Red</v>
      </c>
      <c r="B60" s="10" t="s">
        <v>46</v>
      </c>
      <c r="C60" s="11">
        <v>59</v>
      </c>
      <c r="D60" s="10">
        <v>75</v>
      </c>
      <c r="E60" s="10">
        <v>0.5</v>
      </c>
      <c r="F60" s="10">
        <v>55</v>
      </c>
      <c r="G60" s="10"/>
      <c r="H60" s="3"/>
      <c r="I60" s="12">
        <f t="shared" si="2"/>
        <v>0.375</v>
      </c>
      <c r="J60" s="12">
        <f t="shared" si="6"/>
        <v>2.2499999999999996</v>
      </c>
      <c r="K60" s="3"/>
      <c r="L60" s="11">
        <f t="shared" si="3"/>
        <v>15.277777777777777</v>
      </c>
      <c r="M60" s="11">
        <f t="shared" si="4"/>
        <v>4.9090909090909092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3">
        <f t="shared" si="0"/>
        <v>-22.031313131313127</v>
      </c>
      <c r="Z60" s="13">
        <f t="shared" si="1"/>
        <v>-59.340404040404032</v>
      </c>
      <c r="AA60" s="3"/>
    </row>
    <row r="61" spans="1:27" ht="77.5" x14ac:dyDescent="0.35">
      <c r="A61" s="10" t="str">
        <f t="shared" si="5"/>
        <v>Red</v>
      </c>
      <c r="B61" s="10" t="s">
        <v>46</v>
      </c>
      <c r="C61" s="10">
        <v>60</v>
      </c>
      <c r="D61" s="10">
        <v>75</v>
      </c>
      <c r="E61" s="10">
        <v>0</v>
      </c>
      <c r="F61" s="10">
        <v>55</v>
      </c>
      <c r="G61" s="15" t="s">
        <v>47</v>
      </c>
      <c r="H61" s="3"/>
      <c r="I61" s="12">
        <f t="shared" si="2"/>
        <v>0</v>
      </c>
      <c r="J61" s="12">
        <f t="shared" si="6"/>
        <v>2.2499999999999996</v>
      </c>
      <c r="K61" s="3"/>
      <c r="L61" s="11">
        <f t="shared" si="3"/>
        <v>15.277777777777777</v>
      </c>
      <c r="M61" s="11">
        <f t="shared" si="4"/>
        <v>4.9090909090909092</v>
      </c>
      <c r="N61" s="16">
        <f>SUM(M50:M61)</f>
        <v>48.100363636363632</v>
      </c>
      <c r="O61" s="11">
        <f>L61/$R$1</f>
        <v>30.555555555555554</v>
      </c>
      <c r="P61" s="11">
        <f>0.5*$R$1*O61*O61</f>
        <v>233.41049382716045</v>
      </c>
      <c r="Q61" s="3">
        <f>SUM(D50:D61)</f>
        <v>743.2</v>
      </c>
      <c r="R61" s="3"/>
      <c r="S61" s="3"/>
      <c r="T61" s="11">
        <f>2*O61</f>
        <v>61.111111111111107</v>
      </c>
      <c r="U61" s="11">
        <f>(Q61-2*P61)/L61</f>
        <v>18.090262626262636</v>
      </c>
      <c r="V61" s="16">
        <f>U61+T61</f>
        <v>79.201373737373743</v>
      </c>
      <c r="W61" s="3">
        <v>60</v>
      </c>
      <c r="X61" s="13">
        <f>(V61+W61)/60</f>
        <v>2.3200228956228957</v>
      </c>
      <c r="Y61" s="13">
        <f t="shared" si="0"/>
        <v>-22.031313131313127</v>
      </c>
      <c r="Z61" s="13">
        <f t="shared" si="1"/>
        <v>-22.031313131313127</v>
      </c>
      <c r="AA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Ginck</dc:creator>
  <cp:lastModifiedBy>Ginck, Nathaniel E</cp:lastModifiedBy>
  <dcterms:created xsi:type="dcterms:W3CDTF">2015-06-05T18:19:34Z</dcterms:created>
  <dcterms:modified xsi:type="dcterms:W3CDTF">2023-10-23T17:16:19Z</dcterms:modified>
</cp:coreProperties>
</file>