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ACEF164C-3154-46CB-976C-B6D94864ADCC}" xr6:coauthVersionLast="34" xr6:coauthVersionMax="34" xr10:uidLastSave="{00000000-0000-0000-0000-000000000000}"/>
  <bookViews>
    <workbookView xWindow="0" yWindow="0" windowWidth="23040" windowHeight="10068" activeTab="1" xr2:uid="{00000000-000D-0000-FFFF-FFFF00000000}"/>
  </bookViews>
  <sheets>
    <sheet name="Problem 11-2" sheetId="1" r:id="rId1"/>
    <sheet name="Problem 11-2A" sheetId="2" r:id="rId2"/>
    <sheet name="Chart1" sheetId="4" r:id="rId3"/>
    <sheet name="Chart2" sheetId="5" r:id="rId4"/>
    <sheet name="Problem 8-1B" sheetId="3" r:id="rId5"/>
  </sheets>
  <definedNames>
    <definedName name="solver_adj" localSheetId="1" hidden="1">'Problem 11-2A'!$I$1:$I$2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'Problem 11-2A'!$I$1:$I$2</definedName>
    <definedName name="solver_lhs2" localSheetId="1" hidden="1">'Problem 11-2A'!$I$1:$I$2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'Problem 11-2A'!$N$69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1" i="2" l="1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" i="2"/>
  <c r="O71" i="2" l="1"/>
  <c r="N69" i="2" l="1"/>
  <c r="M68" i="2"/>
  <c r="L67" i="2"/>
  <c r="K66" i="2"/>
  <c r="G69" i="2"/>
  <c r="F68" i="2"/>
  <c r="E67" i="2"/>
  <c r="D66" i="2"/>
  <c r="N7" i="2" l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" i="2"/>
  <c r="J7" i="2"/>
  <c r="I7" i="2"/>
  <c r="I8" i="2"/>
  <c r="H7" i="2"/>
  <c r="H6" i="2"/>
  <c r="J6" i="2"/>
  <c r="I6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5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" i="2"/>
  <c r="C5" i="2"/>
  <c r="D5" i="2" s="1"/>
  <c r="H8" i="2" l="1"/>
  <c r="J8" i="2"/>
  <c r="I9" i="2" s="1"/>
  <c r="H9" i="2"/>
  <c r="F5" i="2"/>
  <c r="E5" i="2"/>
  <c r="J9" i="2" l="1"/>
  <c r="I10" i="2"/>
  <c r="J10" i="2" s="1"/>
  <c r="I11" i="2" s="1"/>
  <c r="J11" i="2" s="1"/>
  <c r="H10" i="2"/>
  <c r="D6" i="2"/>
  <c r="H11" i="2" l="1"/>
  <c r="I12" i="2"/>
  <c r="J12" i="2" s="1"/>
  <c r="H12" i="2"/>
  <c r="E6" i="2"/>
  <c r="F6" i="2"/>
  <c r="D7" i="2"/>
  <c r="I13" i="2" l="1"/>
  <c r="J13" i="2" s="1"/>
  <c r="H13" i="2"/>
  <c r="D8" i="2"/>
  <c r="F7" i="2"/>
  <c r="E7" i="2"/>
  <c r="H14" i="2" l="1"/>
  <c r="I14" i="2"/>
  <c r="J14" i="2" s="1"/>
  <c r="D9" i="2"/>
  <c r="F8" i="2"/>
  <c r="E8" i="2"/>
  <c r="H15" i="2" l="1"/>
  <c r="I15" i="2"/>
  <c r="J15" i="2" s="1"/>
  <c r="D10" i="2"/>
  <c r="F9" i="2"/>
  <c r="E9" i="2"/>
  <c r="H16" i="2" l="1"/>
  <c r="I16" i="2"/>
  <c r="J16" i="2" s="1"/>
  <c r="F10" i="2"/>
  <c r="E10" i="2"/>
  <c r="D11" i="2"/>
  <c r="I17" i="2" l="1"/>
  <c r="J17" i="2" s="1"/>
  <c r="H17" i="2"/>
  <c r="D12" i="2"/>
  <c r="E11" i="2"/>
  <c r="F11" i="2"/>
  <c r="H18" i="2" l="1"/>
  <c r="I18" i="2"/>
  <c r="J18" i="2" s="1"/>
  <c r="D13" i="2"/>
  <c r="E12" i="2"/>
  <c r="F12" i="2"/>
  <c r="I19" i="2" l="1"/>
  <c r="J19" i="2" s="1"/>
  <c r="H19" i="2"/>
  <c r="D14" i="2"/>
  <c r="E13" i="2"/>
  <c r="F13" i="2"/>
  <c r="I20" i="2" l="1"/>
  <c r="J20" i="2" s="1"/>
  <c r="H20" i="2"/>
  <c r="D15" i="2"/>
  <c r="E14" i="2"/>
  <c r="F14" i="2"/>
  <c r="H21" i="2" l="1"/>
  <c r="I21" i="2"/>
  <c r="J21" i="2" s="1"/>
  <c r="D16" i="2"/>
  <c r="F15" i="2"/>
  <c r="E15" i="2"/>
  <c r="I22" i="2" l="1"/>
  <c r="J22" i="2" s="1"/>
  <c r="H22" i="2"/>
  <c r="F16" i="2"/>
  <c r="E16" i="2"/>
  <c r="D17" i="2"/>
  <c r="H23" i="2" l="1"/>
  <c r="I23" i="2"/>
  <c r="J23" i="2" s="1"/>
  <c r="F17" i="2"/>
  <c r="E17" i="2"/>
  <c r="D18" i="2"/>
  <c r="H24" i="2" l="1"/>
  <c r="I24" i="2"/>
  <c r="J24" i="2" s="1"/>
  <c r="D19" i="2"/>
  <c r="F18" i="2"/>
  <c r="E18" i="2"/>
  <c r="I25" i="2" l="1"/>
  <c r="J25" i="2" s="1"/>
  <c r="H25" i="2"/>
  <c r="E19" i="2"/>
  <c r="F19" i="2"/>
  <c r="D20" i="2"/>
  <c r="I26" i="2" l="1"/>
  <c r="J26" i="2" s="1"/>
  <c r="H26" i="2"/>
  <c r="E20" i="2"/>
  <c r="F20" i="2"/>
  <c r="D21" i="2"/>
  <c r="I27" i="2" l="1"/>
  <c r="J27" i="2" s="1"/>
  <c r="H27" i="2"/>
  <c r="E21" i="2"/>
  <c r="F21" i="2"/>
  <c r="D22" i="2"/>
  <c r="I28" i="2" l="1"/>
  <c r="J28" i="2" s="1"/>
  <c r="H28" i="2"/>
  <c r="E22" i="2"/>
  <c r="F22" i="2"/>
  <c r="D23" i="2"/>
  <c r="H29" i="2" l="1"/>
  <c r="I29" i="2"/>
  <c r="J29" i="2" s="1"/>
  <c r="F23" i="2"/>
  <c r="E23" i="2"/>
  <c r="D24" i="2"/>
  <c r="I30" i="2" l="1"/>
  <c r="J30" i="2" s="1"/>
  <c r="H30" i="2"/>
  <c r="D25" i="2"/>
  <c r="F24" i="2"/>
  <c r="E24" i="2"/>
  <c r="H31" i="2" l="1"/>
  <c r="I31" i="2"/>
  <c r="J31" i="2" s="1"/>
  <c r="D26" i="2"/>
  <c r="F25" i="2"/>
  <c r="E25" i="2"/>
  <c r="H32" i="2" l="1"/>
  <c r="I32" i="2"/>
  <c r="J32" i="2" s="1"/>
  <c r="D27" i="2"/>
  <c r="F26" i="2"/>
  <c r="E26" i="2"/>
  <c r="I33" i="2" l="1"/>
  <c r="J33" i="2" s="1"/>
  <c r="H33" i="2"/>
  <c r="D28" i="2"/>
  <c r="E27" i="2"/>
  <c r="F27" i="2"/>
  <c r="H34" i="2" l="1"/>
  <c r="I34" i="2"/>
  <c r="J34" i="2" s="1"/>
  <c r="D29" i="2"/>
  <c r="E28" i="2"/>
  <c r="F28" i="2"/>
  <c r="I35" i="2" l="1"/>
  <c r="J35" i="2" s="1"/>
  <c r="H35" i="2"/>
  <c r="E29" i="2"/>
  <c r="F29" i="2"/>
  <c r="D30" i="2"/>
  <c r="I36" i="2" l="1"/>
  <c r="J36" i="2" s="1"/>
  <c r="H36" i="2"/>
  <c r="E30" i="2"/>
  <c r="F30" i="2"/>
  <c r="D31" i="2"/>
  <c r="I37" i="2" l="1"/>
  <c r="J37" i="2" s="1"/>
  <c r="H37" i="2"/>
  <c r="F31" i="2"/>
  <c r="E31" i="2"/>
  <c r="D32" i="2"/>
  <c r="H38" i="2" l="1"/>
  <c r="I38" i="2"/>
  <c r="J38" i="2" s="1"/>
  <c r="F32" i="2"/>
  <c r="E32" i="2"/>
  <c r="D33" i="2"/>
  <c r="H39" i="2" l="1"/>
  <c r="I39" i="2"/>
  <c r="J39" i="2" s="1"/>
  <c r="F33" i="2"/>
  <c r="E33" i="2"/>
  <c r="D34" i="2"/>
  <c r="H40" i="2" l="1"/>
  <c r="I40" i="2"/>
  <c r="J40" i="2" s="1"/>
  <c r="D35" i="2"/>
  <c r="F34" i="2"/>
  <c r="E34" i="2"/>
  <c r="I41" i="2" l="1"/>
  <c r="J41" i="2" s="1"/>
  <c r="H41" i="2"/>
  <c r="D36" i="2"/>
  <c r="E35" i="2"/>
  <c r="F35" i="2"/>
  <c r="I42" i="2" l="1"/>
  <c r="J42" i="2" s="1"/>
  <c r="H42" i="2"/>
  <c r="D37" i="2"/>
  <c r="E36" i="2"/>
  <c r="F36" i="2"/>
  <c r="I43" i="2" l="1"/>
  <c r="J43" i="2" s="1"/>
  <c r="H43" i="2"/>
  <c r="D38" i="2"/>
  <c r="E37" i="2"/>
  <c r="F37" i="2"/>
  <c r="I44" i="2" l="1"/>
  <c r="J44" i="2" s="1"/>
  <c r="H44" i="2"/>
  <c r="D39" i="2"/>
  <c r="E38" i="2"/>
  <c r="F38" i="2"/>
  <c r="H45" i="2" l="1"/>
  <c r="I45" i="2"/>
  <c r="J45" i="2" s="1"/>
  <c r="D40" i="2"/>
  <c r="F39" i="2"/>
  <c r="E39" i="2"/>
  <c r="H46" i="2" l="1"/>
  <c r="I46" i="2"/>
  <c r="J46" i="2" s="1"/>
  <c r="F40" i="2"/>
  <c r="E40" i="2"/>
  <c r="D41" i="2"/>
  <c r="H47" i="2" l="1"/>
  <c r="I47" i="2"/>
  <c r="J47" i="2" s="1"/>
  <c r="F41" i="2"/>
  <c r="E41" i="2"/>
  <c r="D42" i="2"/>
  <c r="H48" i="2" l="1"/>
  <c r="I48" i="2"/>
  <c r="J48" i="2" s="1"/>
  <c r="F42" i="2"/>
  <c r="E42" i="2"/>
  <c r="D43" i="2"/>
  <c r="I49" i="2" l="1"/>
  <c r="J49" i="2" s="1"/>
  <c r="H49" i="2"/>
  <c r="E43" i="2"/>
  <c r="F43" i="2"/>
  <c r="D44" i="2"/>
  <c r="H50" i="2" l="1"/>
  <c r="I50" i="2"/>
  <c r="J50" i="2" s="1"/>
  <c r="E44" i="2"/>
  <c r="F44" i="2"/>
  <c r="D45" i="2"/>
  <c r="I51" i="2" l="1"/>
  <c r="J51" i="2" s="1"/>
  <c r="H51" i="2"/>
  <c r="E45" i="2"/>
  <c r="F45" i="2"/>
  <c r="D46" i="2"/>
  <c r="I52" i="2" l="1"/>
  <c r="J52" i="2" s="1"/>
  <c r="H52" i="2"/>
  <c r="E46" i="2"/>
  <c r="F46" i="2"/>
  <c r="D47" i="2"/>
  <c r="I53" i="2" l="1"/>
  <c r="J53" i="2" s="1"/>
  <c r="H53" i="2"/>
  <c r="F47" i="2"/>
  <c r="E47" i="2"/>
  <c r="D48" i="2"/>
  <c r="I54" i="2" l="1"/>
  <c r="J54" i="2" s="1"/>
  <c r="H54" i="2"/>
  <c r="F48" i="2"/>
  <c r="E48" i="2"/>
  <c r="D49" i="2"/>
  <c r="H55" i="2" l="1"/>
  <c r="I55" i="2"/>
  <c r="J55" i="2" s="1"/>
  <c r="D50" i="2"/>
  <c r="F49" i="2"/>
  <c r="E49" i="2"/>
  <c r="H56" i="2" l="1"/>
  <c r="I56" i="2"/>
  <c r="J56" i="2" s="1"/>
  <c r="F50" i="2"/>
  <c r="E50" i="2"/>
  <c r="D51" i="2"/>
  <c r="I57" i="2" l="1"/>
  <c r="J57" i="2" s="1"/>
  <c r="H57" i="2"/>
  <c r="E51" i="2"/>
  <c r="F51" i="2"/>
  <c r="D52" i="2"/>
  <c r="H58" i="2" l="1"/>
  <c r="I58" i="2"/>
  <c r="J58" i="2" s="1"/>
  <c r="E52" i="2"/>
  <c r="F52" i="2"/>
  <c r="D53" i="2"/>
  <c r="I59" i="2" l="1"/>
  <c r="J59" i="2" s="1"/>
  <c r="H59" i="2"/>
  <c r="E53" i="2"/>
  <c r="F53" i="2"/>
  <c r="D54" i="2"/>
  <c r="I60" i="2" l="1"/>
  <c r="J60" i="2" s="1"/>
  <c r="H60" i="2"/>
  <c r="E54" i="2"/>
  <c r="F54" i="2"/>
  <c r="D55" i="2"/>
  <c r="H61" i="2" l="1"/>
  <c r="I61" i="2"/>
  <c r="J61" i="2" s="1"/>
  <c r="D56" i="2"/>
  <c r="F55" i="2"/>
  <c r="E55" i="2"/>
  <c r="I62" i="2" l="1"/>
  <c r="J62" i="2" s="1"/>
  <c r="H62" i="2"/>
  <c r="D57" i="2"/>
  <c r="F56" i="2"/>
  <c r="E56" i="2"/>
  <c r="H63" i="2" l="1"/>
  <c r="I63" i="2"/>
  <c r="J63" i="2" s="1"/>
  <c r="D58" i="2"/>
  <c r="F57" i="2"/>
  <c r="E57" i="2"/>
  <c r="H64" i="2" l="1"/>
  <c r="I64" i="2"/>
  <c r="J64" i="2" s="1"/>
  <c r="D59" i="2"/>
  <c r="F58" i="2"/>
  <c r="E58" i="2"/>
  <c r="D60" i="2" l="1"/>
  <c r="E59" i="2"/>
  <c r="F59" i="2"/>
  <c r="D61" i="2" l="1"/>
  <c r="E60" i="2"/>
  <c r="F60" i="2"/>
  <c r="D62" i="2" l="1"/>
  <c r="E61" i="2"/>
  <c r="F61" i="2"/>
  <c r="D64" i="2" l="1"/>
  <c r="D63" i="2"/>
  <c r="E62" i="2"/>
  <c r="F62" i="2"/>
  <c r="F64" i="2" l="1"/>
  <c r="E64" i="2"/>
  <c r="F63" i="2"/>
  <c r="E63" i="2"/>
</calcChain>
</file>

<file path=xl/sharedStrings.xml><?xml version="1.0" encoding="utf-8"?>
<sst xmlns="http://schemas.openxmlformats.org/spreadsheetml/2006/main" count="62" uniqueCount="28">
  <si>
    <t>Periode</t>
  </si>
  <si>
    <t>y_t</t>
  </si>
  <si>
    <t>e_t</t>
  </si>
  <si>
    <t>|e_t|</t>
  </si>
  <si>
    <t>(e_t)^2</t>
  </si>
  <si>
    <t>|(e_t/y_t)*100|</t>
  </si>
  <si>
    <t>MFE</t>
  </si>
  <si>
    <t>MAE</t>
  </si>
  <si>
    <t>MSE</t>
  </si>
  <si>
    <t>MAPE</t>
  </si>
  <si>
    <t>Kosten</t>
  </si>
  <si>
    <t>Fix</t>
  </si>
  <si>
    <t>ŷ_t (F)</t>
  </si>
  <si>
    <t>ŷ_t (EG)</t>
  </si>
  <si>
    <t>alpha</t>
  </si>
  <si>
    <t>beta</t>
  </si>
  <si>
    <t>ŷ_t (Ht)</t>
  </si>
  <si>
    <t>L_t</t>
  </si>
  <si>
    <t>T_t</t>
  </si>
  <si>
    <t>Period</t>
  </si>
  <si>
    <t>Exponential Smoothing</t>
  </si>
  <si>
    <t>Holt Model</t>
  </si>
  <si>
    <t>Holding costs</t>
  </si>
  <si>
    <t>contract penalty</t>
  </si>
  <si>
    <t>Costs</t>
  </si>
  <si>
    <t>^y_t</t>
  </si>
  <si>
    <t>Cost(EG)</t>
  </si>
  <si>
    <t>Cost(HT)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</si>
</sst>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4" xfId="0" applyFont="1" applyBorder="1"/>
    <xf numFmtId="0" fontId="3" fillId="0" borderId="0" xfId="0" applyFont="1" applyBorder="1"/>
    <xf numFmtId="0" fontId="2" fillId="0" borderId="0" xfId="0" applyFont="1" applyBorder="1"/>
    <xf numFmtId="0" fontId="2" fillId="0" borderId="5" xfId="0" applyFont="1" applyBorder="1"/>
    <xf numFmtId="0" fontId="3" fillId="2" borderId="5" xfId="0" applyFont="1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0" xfId="0" applyFill="1"/>
    <xf numFmtId="0" fontId="3" fillId="2" borderId="0" xfId="0" applyFont="1" applyFill="1" applyBorder="1"/>
    <xf numFmtId="0" fontId="0" fillId="2" borderId="0" xfId="0" applyFill="1" applyBorder="1"/>
    <xf numFmtId="0" fontId="0" fillId="2" borderId="7" xfId="0" applyFill="1" applyBorder="1"/>
    <xf numFmtId="0" fontId="3" fillId="0" borderId="1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364391951006126E-3"/>
                  <c:y val="0.307896252551764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11-2A'!$A$5:$A$64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'Problem 11-2A'!$B$5:$B$64</c:f>
              <c:numCache>
                <c:formatCode>General</c:formatCode>
                <c:ptCount val="60"/>
                <c:pt idx="0">
                  <c:v>495</c:v>
                </c:pt>
                <c:pt idx="1">
                  <c:v>443</c:v>
                </c:pt>
                <c:pt idx="2">
                  <c:v>364</c:v>
                </c:pt>
                <c:pt idx="3">
                  <c:v>602</c:v>
                </c:pt>
                <c:pt idx="4">
                  <c:v>454</c:v>
                </c:pt>
                <c:pt idx="5">
                  <c:v>416</c:v>
                </c:pt>
                <c:pt idx="6">
                  <c:v>616</c:v>
                </c:pt>
                <c:pt idx="7">
                  <c:v>537</c:v>
                </c:pt>
                <c:pt idx="8">
                  <c:v>551</c:v>
                </c:pt>
                <c:pt idx="9">
                  <c:v>556</c:v>
                </c:pt>
                <c:pt idx="10">
                  <c:v>612</c:v>
                </c:pt>
                <c:pt idx="11">
                  <c:v>332</c:v>
                </c:pt>
                <c:pt idx="12">
                  <c:v>496</c:v>
                </c:pt>
                <c:pt idx="13">
                  <c:v>450</c:v>
                </c:pt>
                <c:pt idx="14">
                  <c:v>352</c:v>
                </c:pt>
                <c:pt idx="15">
                  <c:v>621</c:v>
                </c:pt>
                <c:pt idx="16">
                  <c:v>438</c:v>
                </c:pt>
                <c:pt idx="17">
                  <c:v>383</c:v>
                </c:pt>
                <c:pt idx="18">
                  <c:v>649</c:v>
                </c:pt>
                <c:pt idx="19">
                  <c:v>532</c:v>
                </c:pt>
                <c:pt idx="20">
                  <c:v>531</c:v>
                </c:pt>
                <c:pt idx="21">
                  <c:v>596</c:v>
                </c:pt>
                <c:pt idx="22">
                  <c:v>646</c:v>
                </c:pt>
                <c:pt idx="23">
                  <c:v>343</c:v>
                </c:pt>
                <c:pt idx="24">
                  <c:v>505</c:v>
                </c:pt>
                <c:pt idx="25">
                  <c:v>444</c:v>
                </c:pt>
                <c:pt idx="26">
                  <c:v>347</c:v>
                </c:pt>
                <c:pt idx="27">
                  <c:v>587</c:v>
                </c:pt>
                <c:pt idx="28">
                  <c:v>413</c:v>
                </c:pt>
                <c:pt idx="29">
                  <c:v>379</c:v>
                </c:pt>
                <c:pt idx="30">
                  <c:v>639</c:v>
                </c:pt>
                <c:pt idx="31">
                  <c:v>572</c:v>
                </c:pt>
                <c:pt idx="32">
                  <c:v>537</c:v>
                </c:pt>
                <c:pt idx="33">
                  <c:v>575</c:v>
                </c:pt>
                <c:pt idx="34">
                  <c:v>574</c:v>
                </c:pt>
                <c:pt idx="35">
                  <c:v>363</c:v>
                </c:pt>
                <c:pt idx="36">
                  <c:v>496</c:v>
                </c:pt>
                <c:pt idx="37">
                  <c:v>460</c:v>
                </c:pt>
                <c:pt idx="38">
                  <c:v>374</c:v>
                </c:pt>
                <c:pt idx="39">
                  <c:v>591</c:v>
                </c:pt>
                <c:pt idx="40">
                  <c:v>424</c:v>
                </c:pt>
                <c:pt idx="41">
                  <c:v>400</c:v>
                </c:pt>
                <c:pt idx="42">
                  <c:v>648</c:v>
                </c:pt>
                <c:pt idx="43">
                  <c:v>544</c:v>
                </c:pt>
                <c:pt idx="44">
                  <c:v>555</c:v>
                </c:pt>
                <c:pt idx="45">
                  <c:v>586</c:v>
                </c:pt>
                <c:pt idx="46">
                  <c:v>634</c:v>
                </c:pt>
                <c:pt idx="47">
                  <c:v>347</c:v>
                </c:pt>
                <c:pt idx="48">
                  <c:v>504</c:v>
                </c:pt>
                <c:pt idx="49">
                  <c:v>447</c:v>
                </c:pt>
                <c:pt idx="50">
                  <c:v>358</c:v>
                </c:pt>
                <c:pt idx="51">
                  <c:v>592</c:v>
                </c:pt>
                <c:pt idx="52">
                  <c:v>423</c:v>
                </c:pt>
                <c:pt idx="53">
                  <c:v>384</c:v>
                </c:pt>
                <c:pt idx="54">
                  <c:v>645</c:v>
                </c:pt>
                <c:pt idx="55">
                  <c:v>541</c:v>
                </c:pt>
                <c:pt idx="56">
                  <c:v>529</c:v>
                </c:pt>
                <c:pt idx="57">
                  <c:v>570</c:v>
                </c:pt>
                <c:pt idx="58">
                  <c:v>616</c:v>
                </c:pt>
                <c:pt idx="59">
                  <c:v>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F-4BAC-B0A2-10BA9F2C4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09064"/>
        <c:axId val="242209392"/>
      </c:scatterChart>
      <c:valAx>
        <c:axId val="24220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09392"/>
        <c:crosses val="autoZero"/>
        <c:crossBetween val="midCat"/>
      </c:valAx>
      <c:valAx>
        <c:axId val="2422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0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  <a:r>
              <a:rPr lang="en-US" baseline="0"/>
              <a:t> Smoothing and Holt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'Problem 11-2A'!$B$4</c:f>
              <c:strCache>
                <c:ptCount val="1"/>
                <c:pt idx="0">
                  <c:v>y_t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'Problem 11-2A'!$A$5:$A$64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'Problem 11-2A'!$B$5:$B$64</c:f>
              <c:numCache>
                <c:formatCode>General</c:formatCode>
                <c:ptCount val="60"/>
                <c:pt idx="0">
                  <c:v>495</c:v>
                </c:pt>
                <c:pt idx="1">
                  <c:v>443</c:v>
                </c:pt>
                <c:pt idx="2">
                  <c:v>364</c:v>
                </c:pt>
                <c:pt idx="3">
                  <c:v>602</c:v>
                </c:pt>
                <c:pt idx="4">
                  <c:v>454</c:v>
                </c:pt>
                <c:pt idx="5">
                  <c:v>416</c:v>
                </c:pt>
                <c:pt idx="6">
                  <c:v>616</c:v>
                </c:pt>
                <c:pt idx="7">
                  <c:v>537</c:v>
                </c:pt>
                <c:pt idx="8">
                  <c:v>551</c:v>
                </c:pt>
                <c:pt idx="9">
                  <c:v>556</c:v>
                </c:pt>
                <c:pt idx="10">
                  <c:v>612</c:v>
                </c:pt>
                <c:pt idx="11">
                  <c:v>332</c:v>
                </c:pt>
                <c:pt idx="12">
                  <c:v>496</c:v>
                </c:pt>
                <c:pt idx="13">
                  <c:v>450</c:v>
                </c:pt>
                <c:pt idx="14">
                  <c:v>352</c:v>
                </c:pt>
                <c:pt idx="15">
                  <c:v>621</c:v>
                </c:pt>
                <c:pt idx="16">
                  <c:v>438</c:v>
                </c:pt>
                <c:pt idx="17">
                  <c:v>383</c:v>
                </c:pt>
                <c:pt idx="18">
                  <c:v>649</c:v>
                </c:pt>
                <c:pt idx="19">
                  <c:v>532</c:v>
                </c:pt>
                <c:pt idx="20">
                  <c:v>531</c:v>
                </c:pt>
                <c:pt idx="21">
                  <c:v>596</c:v>
                </c:pt>
                <c:pt idx="22">
                  <c:v>646</c:v>
                </c:pt>
                <c:pt idx="23">
                  <c:v>343</c:v>
                </c:pt>
                <c:pt idx="24">
                  <c:v>505</c:v>
                </c:pt>
                <c:pt idx="25">
                  <c:v>444</c:v>
                </c:pt>
                <c:pt idx="26">
                  <c:v>347</c:v>
                </c:pt>
                <c:pt idx="27">
                  <c:v>587</c:v>
                </c:pt>
                <c:pt idx="28">
                  <c:v>413</c:v>
                </c:pt>
                <c:pt idx="29">
                  <c:v>379</c:v>
                </c:pt>
                <c:pt idx="30">
                  <c:v>639</c:v>
                </c:pt>
                <c:pt idx="31">
                  <c:v>572</c:v>
                </c:pt>
                <c:pt idx="32">
                  <c:v>537</c:v>
                </c:pt>
                <c:pt idx="33">
                  <c:v>575</c:v>
                </c:pt>
                <c:pt idx="34">
                  <c:v>574</c:v>
                </c:pt>
                <c:pt idx="35">
                  <c:v>363</c:v>
                </c:pt>
                <c:pt idx="36">
                  <c:v>496</c:v>
                </c:pt>
                <c:pt idx="37">
                  <c:v>460</c:v>
                </c:pt>
                <c:pt idx="38">
                  <c:v>374</c:v>
                </c:pt>
                <c:pt idx="39">
                  <c:v>591</c:v>
                </c:pt>
                <c:pt idx="40">
                  <c:v>424</c:v>
                </c:pt>
                <c:pt idx="41">
                  <c:v>400</c:v>
                </c:pt>
                <c:pt idx="42">
                  <c:v>648</c:v>
                </c:pt>
                <c:pt idx="43">
                  <c:v>544</c:v>
                </c:pt>
                <c:pt idx="44">
                  <c:v>555</c:v>
                </c:pt>
                <c:pt idx="45">
                  <c:v>586</c:v>
                </c:pt>
                <c:pt idx="46">
                  <c:v>634</c:v>
                </c:pt>
                <c:pt idx="47">
                  <c:v>347</c:v>
                </c:pt>
                <c:pt idx="48">
                  <c:v>504</c:v>
                </c:pt>
                <c:pt idx="49">
                  <c:v>447</c:v>
                </c:pt>
                <c:pt idx="50">
                  <c:v>358</c:v>
                </c:pt>
                <c:pt idx="51">
                  <c:v>592</c:v>
                </c:pt>
                <c:pt idx="52">
                  <c:v>423</c:v>
                </c:pt>
                <c:pt idx="53">
                  <c:v>384</c:v>
                </c:pt>
                <c:pt idx="54">
                  <c:v>645</c:v>
                </c:pt>
                <c:pt idx="55">
                  <c:v>541</c:v>
                </c:pt>
                <c:pt idx="56">
                  <c:v>529</c:v>
                </c:pt>
                <c:pt idx="57">
                  <c:v>570</c:v>
                </c:pt>
                <c:pt idx="58">
                  <c:v>616</c:v>
                </c:pt>
                <c:pt idx="59">
                  <c:v>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CB-49AD-9D4D-E6598DC3F062}"/>
            </c:ext>
          </c:extLst>
        </c:ser>
        <c:ser>
          <c:idx val="1"/>
          <c:order val="1"/>
          <c:tx>
            <c:strRef>
              <c:f>'Problem 11-2A'!$C$4</c:f>
              <c:strCache>
                <c:ptCount val="1"/>
                <c:pt idx="0">
                  <c:v>ŷ_t (EG)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'Problem 11-2A'!$A$5:$A$64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'Problem 11-2A'!$C$5:$C$64</c:f>
              <c:numCache>
                <c:formatCode>General</c:formatCode>
                <c:ptCount val="60"/>
                <c:pt idx="0">
                  <c:v>499.2</c:v>
                </c:pt>
                <c:pt idx="1">
                  <c:v>498.36</c:v>
                </c:pt>
                <c:pt idx="2">
                  <c:v>487.28800000000007</c:v>
                </c:pt>
                <c:pt idx="3">
                  <c:v>462.63040000000007</c:v>
                </c:pt>
                <c:pt idx="4">
                  <c:v>490.50432000000012</c:v>
                </c:pt>
                <c:pt idx="5">
                  <c:v>483.20345600000013</c:v>
                </c:pt>
                <c:pt idx="6">
                  <c:v>469.76276480000013</c:v>
                </c:pt>
                <c:pt idx="7">
                  <c:v>499.01021184000012</c:v>
                </c:pt>
                <c:pt idx="8">
                  <c:v>506.6081694720001</c:v>
                </c:pt>
                <c:pt idx="9">
                  <c:v>515.48653557760008</c:v>
                </c:pt>
                <c:pt idx="10">
                  <c:v>523.58922846208009</c:v>
                </c:pt>
                <c:pt idx="11">
                  <c:v>541.27138276966411</c:v>
                </c:pt>
                <c:pt idx="12">
                  <c:v>499.41710621573134</c:v>
                </c:pt>
                <c:pt idx="13">
                  <c:v>498.73368497258508</c:v>
                </c:pt>
                <c:pt idx="14">
                  <c:v>488.98694797806809</c:v>
                </c:pt>
                <c:pt idx="15">
                  <c:v>461.58955838245447</c:v>
                </c:pt>
                <c:pt idx="16">
                  <c:v>493.47164670596356</c:v>
                </c:pt>
                <c:pt idx="17">
                  <c:v>482.37731736477087</c:v>
                </c:pt>
                <c:pt idx="18">
                  <c:v>462.50185389181672</c:v>
                </c:pt>
                <c:pt idx="19">
                  <c:v>499.8014831134534</c:v>
                </c:pt>
                <c:pt idx="20">
                  <c:v>506.24118649076274</c:v>
                </c:pt>
                <c:pt idx="21">
                  <c:v>511.19294919261023</c:v>
                </c:pt>
                <c:pt idx="22">
                  <c:v>528.15435935408823</c:v>
                </c:pt>
                <c:pt idx="23">
                  <c:v>551.72348748327067</c:v>
                </c:pt>
                <c:pt idx="24">
                  <c:v>509.97878998661656</c:v>
                </c:pt>
                <c:pt idx="25">
                  <c:v>508.98303198929329</c:v>
                </c:pt>
                <c:pt idx="26">
                  <c:v>495.98642559143468</c:v>
                </c:pt>
                <c:pt idx="27">
                  <c:v>466.18914047314775</c:v>
                </c:pt>
                <c:pt idx="28">
                  <c:v>490.35131237851817</c:v>
                </c:pt>
                <c:pt idx="29">
                  <c:v>474.8810499028146</c:v>
                </c:pt>
                <c:pt idx="30">
                  <c:v>455.70483992225172</c:v>
                </c:pt>
                <c:pt idx="31">
                  <c:v>492.36387193780143</c:v>
                </c:pt>
                <c:pt idx="32">
                  <c:v>508.29109755024115</c:v>
                </c:pt>
                <c:pt idx="33">
                  <c:v>514.03287804019294</c:v>
                </c:pt>
                <c:pt idx="34">
                  <c:v>526.2263024321544</c:v>
                </c:pt>
                <c:pt idx="35">
                  <c:v>535.78104194572347</c:v>
                </c:pt>
                <c:pt idx="36">
                  <c:v>501.2248335565788</c:v>
                </c:pt>
                <c:pt idx="37">
                  <c:v>500.17986684526306</c:v>
                </c:pt>
                <c:pt idx="38">
                  <c:v>492.14389347621045</c:v>
                </c:pt>
                <c:pt idx="39">
                  <c:v>468.51511478096842</c:v>
                </c:pt>
                <c:pt idx="40">
                  <c:v>493.01209182477476</c:v>
                </c:pt>
                <c:pt idx="41">
                  <c:v>479.20967345981984</c:v>
                </c:pt>
                <c:pt idx="42">
                  <c:v>463.36773876785588</c:v>
                </c:pt>
                <c:pt idx="43">
                  <c:v>500.29419101428471</c:v>
                </c:pt>
                <c:pt idx="44">
                  <c:v>509.0353528114278</c:v>
                </c:pt>
                <c:pt idx="45">
                  <c:v>518.22828224914224</c:v>
                </c:pt>
                <c:pt idx="46">
                  <c:v>531.78262579931379</c:v>
                </c:pt>
                <c:pt idx="47">
                  <c:v>552.22610063945103</c:v>
                </c:pt>
                <c:pt idx="48">
                  <c:v>511.18088051156087</c:v>
                </c:pt>
                <c:pt idx="49">
                  <c:v>509.74470440924875</c:v>
                </c:pt>
                <c:pt idx="50">
                  <c:v>497.19576352739898</c:v>
                </c:pt>
                <c:pt idx="51">
                  <c:v>469.35661082191922</c:v>
                </c:pt>
                <c:pt idx="52">
                  <c:v>493.8852886575354</c:v>
                </c:pt>
                <c:pt idx="53">
                  <c:v>479.70823092602836</c:v>
                </c:pt>
                <c:pt idx="54">
                  <c:v>460.56658474082275</c:v>
                </c:pt>
                <c:pt idx="55">
                  <c:v>497.45326779265821</c:v>
                </c:pt>
                <c:pt idx="56">
                  <c:v>506.16261423412658</c:v>
                </c:pt>
                <c:pt idx="57">
                  <c:v>510.73009138730129</c:v>
                </c:pt>
                <c:pt idx="58">
                  <c:v>522.58407310984103</c:v>
                </c:pt>
                <c:pt idx="59">
                  <c:v>541.26725848787282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CB-49AD-9D4D-E6598DC3F062}"/>
            </c:ext>
          </c:extLst>
        </c:ser>
        <c:ser>
          <c:idx val="2"/>
          <c:order val="2"/>
          <c:tx>
            <c:strRef>
              <c:f>'Problem 11-2A'!$H$4</c:f>
              <c:strCache>
                <c:ptCount val="1"/>
                <c:pt idx="0">
                  <c:v>ŷ_t (Ht)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'Problem 11-2A'!$A$5:$A$64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'Problem 11-2A'!$H$5:$H$64</c:f>
              <c:numCache>
                <c:formatCode>General</c:formatCode>
                <c:ptCount val="60"/>
                <c:pt idx="1">
                  <c:v>493.49360000000001</c:v>
                </c:pt>
                <c:pt idx="2">
                  <c:v>473.64234399999998</c:v>
                </c:pt>
                <c:pt idx="3">
                  <c:v>434.51618136000002</c:v>
                </c:pt>
                <c:pt idx="4">
                  <c:v>510.03439949839992</c:v>
                </c:pt>
                <c:pt idx="5">
                  <c:v>481.73640462229594</c:v>
                </c:pt>
                <c:pt idx="6">
                  <c:v>456.49668964098021</c:v>
                </c:pt>
                <c:pt idx="7">
                  <c:v>523.78486737852359</c:v>
                </c:pt>
                <c:pt idx="8">
                  <c:v>520.11491908096855</c:v>
                </c:pt>
                <c:pt idx="9">
                  <c:v>526.06699084036597</c:v>
                </c:pt>
                <c:pt idx="10">
                  <c:v>531.92754175736434</c:v>
                </c:pt>
                <c:pt idx="11">
                  <c:v>557.57501725596103</c:v>
                </c:pt>
                <c:pt idx="12">
                  <c:v>460.45455884253164</c:v>
                </c:pt>
                <c:pt idx="13">
                  <c:v>485.65992019094352</c:v>
                </c:pt>
                <c:pt idx="14">
                  <c:v>475.70802855131393</c:v>
                </c:pt>
                <c:pt idx="15">
                  <c:v>432.38777632259939</c:v>
                </c:pt>
                <c:pt idx="16">
                  <c:v>517.93320582952538</c:v>
                </c:pt>
                <c:pt idx="17">
                  <c:v>479.79193756680735</c:v>
                </c:pt>
                <c:pt idx="18">
                  <c:v>443.90110807223363</c:v>
                </c:pt>
                <c:pt idx="19">
                  <c:v>532.11057608725207</c:v>
                </c:pt>
                <c:pt idx="20">
                  <c:v>521.69927528360438</c:v>
                </c:pt>
                <c:pt idx="21">
                  <c:v>519.32117628305866</c:v>
                </c:pt>
                <c:pt idx="22">
                  <c:v>545.0564026974306</c:v>
                </c:pt>
                <c:pt idx="23">
                  <c:v>576.34718985068605</c:v>
                </c:pt>
                <c:pt idx="24">
                  <c:v>473.20736316703568</c:v>
                </c:pt>
                <c:pt idx="25">
                  <c:v>495.78954901058046</c:v>
                </c:pt>
                <c:pt idx="26">
                  <c:v>479.15150163582069</c:v>
                </c:pt>
                <c:pt idx="27">
                  <c:v>433.49921322366407</c:v>
                </c:pt>
                <c:pt idx="28">
                  <c:v>506.53164327813045</c:v>
                </c:pt>
                <c:pt idx="29">
                  <c:v>466.36287579834925</c:v>
                </c:pt>
                <c:pt idx="30">
                  <c:v>437.05296208215913</c:v>
                </c:pt>
                <c:pt idx="31">
                  <c:v>525.02141965423152</c:v>
                </c:pt>
                <c:pt idx="32">
                  <c:v>533.78066000553099</c:v>
                </c:pt>
                <c:pt idx="33">
                  <c:v>526.02298790339705</c:v>
                </c:pt>
                <c:pt idx="34">
                  <c:v>539.65877080349389</c:v>
                </c:pt>
                <c:pt idx="35">
                  <c:v>546.26750064320629</c:v>
                </c:pt>
                <c:pt idx="36">
                  <c:v>468.32386994043736</c:v>
                </c:pt>
                <c:pt idx="37">
                  <c:v>488.89050504902269</c:v>
                </c:pt>
                <c:pt idx="38">
                  <c:v>481.24901742501453</c:v>
                </c:pt>
                <c:pt idx="39">
                  <c:v>443.65698932204094</c:v>
                </c:pt>
                <c:pt idx="40">
                  <c:v>511.4920924142246</c:v>
                </c:pt>
                <c:pt idx="41">
                  <c:v>472.51163296275587</c:v>
                </c:pt>
                <c:pt idx="42">
                  <c:v>447.87105734969657</c:v>
                </c:pt>
                <c:pt idx="43">
                  <c:v>533.38330101656732</c:v>
                </c:pt>
                <c:pt idx="44">
                  <c:v>527.08223215179999</c:v>
                </c:pt>
                <c:pt idx="45">
                  <c:v>531.13053197600311</c:v>
                </c:pt>
                <c:pt idx="46">
                  <c:v>546.50230804893977</c:v>
                </c:pt>
                <c:pt idx="47">
                  <c:v>573.08119762495733</c:v>
                </c:pt>
                <c:pt idx="48">
                  <c:v>474.0759789199962</c:v>
                </c:pt>
                <c:pt idx="49">
                  <c:v>496.14767957980735</c:v>
                </c:pt>
                <c:pt idx="50">
                  <c:v>480.80446460237181</c:v>
                </c:pt>
                <c:pt idx="51">
                  <c:v>438.75596259447644</c:v>
                </c:pt>
                <c:pt idx="52">
                  <c:v>510.97434539876281</c:v>
                </c:pt>
                <c:pt idx="53">
                  <c:v>472.57780149807434</c:v>
                </c:pt>
                <c:pt idx="54">
                  <c:v>442.15476707105489</c:v>
                </c:pt>
                <c:pt idx="55">
                  <c:v>530.19238839509444</c:v>
                </c:pt>
                <c:pt idx="56">
                  <c:v>524.61560741026699</c:v>
                </c:pt>
                <c:pt idx="57">
                  <c:v>519.84870406759137</c:v>
                </c:pt>
                <c:pt idx="58">
                  <c:v>535.32758776555886</c:v>
                </c:pt>
                <c:pt idx="59">
                  <c:v>560.72219230208964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CB-49AD-9D4D-E6598DC3F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44104"/>
        <c:axId val="485445744"/>
      </c:scatterChart>
      <c:valAx>
        <c:axId val="48544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5744"/>
        <c:crosses val="autoZero"/>
        <c:crossBetween val="midCat"/>
      </c:valAx>
      <c:valAx>
        <c:axId val="485445744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4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BA14CC-4C9D-45C9-A598-B9290B3E646D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36C418-B2FC-47EB-8A01-3496EAB3B2C9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AED29-1B32-43A5-9415-63A5A0DD57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D36F3-4802-4620-A8D7-69AE43E6C3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opLeftCell="A36" workbookViewId="0">
      <selection activeCell="A2" sqref="A2:B61"/>
    </sheetView>
  </sheetViews>
  <sheetFormatPr defaultColWidth="9.109375" defaultRowHeight="14.4" x14ac:dyDescent="0.3"/>
  <sheetData>
    <row r="1" spans="1:5" x14ac:dyDescent="0.3">
      <c r="A1" t="s">
        <v>19</v>
      </c>
      <c r="B1" t="s">
        <v>1</v>
      </c>
      <c r="C1" t="s">
        <v>25</v>
      </c>
      <c r="D1" t="s">
        <v>17</v>
      </c>
      <c r="E1" t="s">
        <v>18</v>
      </c>
    </row>
    <row r="2" spans="1:5" x14ac:dyDescent="0.3">
      <c r="A2">
        <v>1</v>
      </c>
      <c r="B2">
        <v>495</v>
      </c>
    </row>
    <row r="3" spans="1:5" x14ac:dyDescent="0.3">
      <c r="A3">
        <v>2</v>
      </c>
      <c r="B3">
        <v>443</v>
      </c>
    </row>
    <row r="4" spans="1:5" x14ac:dyDescent="0.3">
      <c r="A4">
        <v>3</v>
      </c>
      <c r="B4">
        <v>364</v>
      </c>
    </row>
    <row r="5" spans="1:5" x14ac:dyDescent="0.3">
      <c r="A5">
        <v>4</v>
      </c>
      <c r="B5">
        <v>602</v>
      </c>
    </row>
    <row r="6" spans="1:5" x14ac:dyDescent="0.3">
      <c r="A6">
        <v>5</v>
      </c>
      <c r="B6">
        <v>454</v>
      </c>
    </row>
    <row r="7" spans="1:5" x14ac:dyDescent="0.3">
      <c r="A7">
        <v>6</v>
      </c>
      <c r="B7">
        <v>416</v>
      </c>
    </row>
    <row r="8" spans="1:5" x14ac:dyDescent="0.3">
      <c r="A8">
        <v>7</v>
      </c>
      <c r="B8">
        <v>616</v>
      </c>
    </row>
    <row r="9" spans="1:5" x14ac:dyDescent="0.3">
      <c r="A9">
        <v>8</v>
      </c>
      <c r="B9">
        <v>537</v>
      </c>
    </row>
    <row r="10" spans="1:5" x14ac:dyDescent="0.3">
      <c r="A10">
        <v>9</v>
      </c>
      <c r="B10">
        <v>551</v>
      </c>
    </row>
    <row r="11" spans="1:5" x14ac:dyDescent="0.3">
      <c r="A11">
        <v>10</v>
      </c>
      <c r="B11">
        <v>556</v>
      </c>
    </row>
    <row r="12" spans="1:5" x14ac:dyDescent="0.3">
      <c r="A12">
        <v>11</v>
      </c>
      <c r="B12">
        <v>612</v>
      </c>
    </row>
    <row r="13" spans="1:5" x14ac:dyDescent="0.3">
      <c r="A13">
        <v>12</v>
      </c>
      <c r="B13">
        <v>332</v>
      </c>
    </row>
    <row r="14" spans="1:5" x14ac:dyDescent="0.3">
      <c r="A14">
        <v>13</v>
      </c>
      <c r="B14">
        <v>496</v>
      </c>
    </row>
    <row r="15" spans="1:5" x14ac:dyDescent="0.3">
      <c r="A15">
        <v>14</v>
      </c>
      <c r="B15">
        <v>450</v>
      </c>
    </row>
    <row r="16" spans="1:5" x14ac:dyDescent="0.3">
      <c r="A16">
        <v>15</v>
      </c>
      <c r="B16">
        <v>352</v>
      </c>
    </row>
    <row r="17" spans="1:2" x14ac:dyDescent="0.3">
      <c r="A17">
        <v>16</v>
      </c>
      <c r="B17">
        <v>621</v>
      </c>
    </row>
    <row r="18" spans="1:2" x14ac:dyDescent="0.3">
      <c r="A18">
        <v>17</v>
      </c>
      <c r="B18">
        <v>438</v>
      </c>
    </row>
    <row r="19" spans="1:2" x14ac:dyDescent="0.3">
      <c r="A19">
        <v>18</v>
      </c>
      <c r="B19">
        <v>383</v>
      </c>
    </row>
    <row r="20" spans="1:2" x14ac:dyDescent="0.3">
      <c r="A20">
        <v>19</v>
      </c>
      <c r="B20">
        <v>649</v>
      </c>
    </row>
    <row r="21" spans="1:2" x14ac:dyDescent="0.3">
      <c r="A21">
        <v>20</v>
      </c>
      <c r="B21">
        <v>532</v>
      </c>
    </row>
    <row r="22" spans="1:2" x14ac:dyDescent="0.3">
      <c r="A22">
        <v>21</v>
      </c>
      <c r="B22">
        <v>531</v>
      </c>
    </row>
    <row r="23" spans="1:2" x14ac:dyDescent="0.3">
      <c r="A23">
        <v>22</v>
      </c>
      <c r="B23">
        <v>596</v>
      </c>
    </row>
    <row r="24" spans="1:2" x14ac:dyDescent="0.3">
      <c r="A24">
        <v>23</v>
      </c>
      <c r="B24">
        <v>646</v>
      </c>
    </row>
    <row r="25" spans="1:2" x14ac:dyDescent="0.3">
      <c r="A25">
        <v>24</v>
      </c>
      <c r="B25">
        <v>343</v>
      </c>
    </row>
    <row r="26" spans="1:2" x14ac:dyDescent="0.3">
      <c r="A26">
        <v>25</v>
      </c>
      <c r="B26">
        <v>505</v>
      </c>
    </row>
    <row r="27" spans="1:2" x14ac:dyDescent="0.3">
      <c r="A27">
        <v>26</v>
      </c>
      <c r="B27">
        <v>444</v>
      </c>
    </row>
    <row r="28" spans="1:2" x14ac:dyDescent="0.3">
      <c r="A28">
        <v>27</v>
      </c>
      <c r="B28">
        <v>347</v>
      </c>
    </row>
    <row r="29" spans="1:2" x14ac:dyDescent="0.3">
      <c r="A29">
        <v>28</v>
      </c>
      <c r="B29">
        <v>587</v>
      </c>
    </row>
    <row r="30" spans="1:2" x14ac:dyDescent="0.3">
      <c r="A30">
        <v>29</v>
      </c>
      <c r="B30">
        <v>413</v>
      </c>
    </row>
    <row r="31" spans="1:2" x14ac:dyDescent="0.3">
      <c r="A31">
        <v>30</v>
      </c>
      <c r="B31">
        <v>379</v>
      </c>
    </row>
    <row r="32" spans="1:2" x14ac:dyDescent="0.3">
      <c r="A32">
        <v>31</v>
      </c>
      <c r="B32">
        <v>639</v>
      </c>
    </row>
    <row r="33" spans="1:2" x14ac:dyDescent="0.3">
      <c r="A33">
        <v>32</v>
      </c>
      <c r="B33">
        <v>572</v>
      </c>
    </row>
    <row r="34" spans="1:2" x14ac:dyDescent="0.3">
      <c r="A34">
        <v>33</v>
      </c>
      <c r="B34">
        <v>537</v>
      </c>
    </row>
    <row r="35" spans="1:2" x14ac:dyDescent="0.3">
      <c r="A35">
        <v>34</v>
      </c>
      <c r="B35">
        <v>575</v>
      </c>
    </row>
    <row r="36" spans="1:2" x14ac:dyDescent="0.3">
      <c r="A36">
        <v>35</v>
      </c>
      <c r="B36">
        <v>574</v>
      </c>
    </row>
    <row r="37" spans="1:2" x14ac:dyDescent="0.3">
      <c r="A37">
        <v>36</v>
      </c>
      <c r="B37">
        <v>363</v>
      </c>
    </row>
    <row r="38" spans="1:2" x14ac:dyDescent="0.3">
      <c r="A38">
        <v>37</v>
      </c>
      <c r="B38">
        <v>496</v>
      </c>
    </row>
    <row r="39" spans="1:2" x14ac:dyDescent="0.3">
      <c r="A39">
        <v>38</v>
      </c>
      <c r="B39">
        <v>460</v>
      </c>
    </row>
    <row r="40" spans="1:2" x14ac:dyDescent="0.3">
      <c r="A40">
        <v>39</v>
      </c>
      <c r="B40">
        <v>374</v>
      </c>
    </row>
    <row r="41" spans="1:2" x14ac:dyDescent="0.3">
      <c r="A41">
        <v>40</v>
      </c>
      <c r="B41">
        <v>591</v>
      </c>
    </row>
    <row r="42" spans="1:2" x14ac:dyDescent="0.3">
      <c r="A42">
        <v>41</v>
      </c>
      <c r="B42">
        <v>424</v>
      </c>
    </row>
    <row r="43" spans="1:2" x14ac:dyDescent="0.3">
      <c r="A43">
        <v>42</v>
      </c>
      <c r="B43">
        <v>400</v>
      </c>
    </row>
    <row r="44" spans="1:2" x14ac:dyDescent="0.3">
      <c r="A44">
        <v>43</v>
      </c>
      <c r="B44">
        <v>648</v>
      </c>
    </row>
    <row r="45" spans="1:2" x14ac:dyDescent="0.3">
      <c r="A45">
        <v>44</v>
      </c>
      <c r="B45">
        <v>544</v>
      </c>
    </row>
    <row r="46" spans="1:2" x14ac:dyDescent="0.3">
      <c r="A46">
        <v>45</v>
      </c>
      <c r="B46">
        <v>555</v>
      </c>
    </row>
    <row r="47" spans="1:2" x14ac:dyDescent="0.3">
      <c r="A47">
        <v>46</v>
      </c>
      <c r="B47">
        <v>586</v>
      </c>
    </row>
    <row r="48" spans="1:2" x14ac:dyDescent="0.3">
      <c r="A48">
        <v>47</v>
      </c>
      <c r="B48">
        <v>634</v>
      </c>
    </row>
    <row r="49" spans="1:2" x14ac:dyDescent="0.3">
      <c r="A49">
        <v>48</v>
      </c>
      <c r="B49">
        <v>347</v>
      </c>
    </row>
    <row r="50" spans="1:2" x14ac:dyDescent="0.3">
      <c r="A50">
        <v>49</v>
      </c>
      <c r="B50">
        <v>504</v>
      </c>
    </row>
    <row r="51" spans="1:2" x14ac:dyDescent="0.3">
      <c r="A51">
        <v>50</v>
      </c>
      <c r="B51">
        <v>447</v>
      </c>
    </row>
    <row r="52" spans="1:2" x14ac:dyDescent="0.3">
      <c r="A52">
        <v>51</v>
      </c>
      <c r="B52">
        <v>358</v>
      </c>
    </row>
    <row r="53" spans="1:2" x14ac:dyDescent="0.3">
      <c r="A53">
        <v>52</v>
      </c>
      <c r="B53">
        <v>592</v>
      </c>
    </row>
    <row r="54" spans="1:2" x14ac:dyDescent="0.3">
      <c r="A54">
        <v>53</v>
      </c>
      <c r="B54">
        <v>423</v>
      </c>
    </row>
    <row r="55" spans="1:2" x14ac:dyDescent="0.3">
      <c r="A55">
        <v>54</v>
      </c>
      <c r="B55">
        <v>384</v>
      </c>
    </row>
    <row r="56" spans="1:2" x14ac:dyDescent="0.3">
      <c r="A56">
        <v>55</v>
      </c>
      <c r="B56">
        <v>645</v>
      </c>
    </row>
    <row r="57" spans="1:2" x14ac:dyDescent="0.3">
      <c r="A57">
        <v>56</v>
      </c>
      <c r="B57">
        <v>541</v>
      </c>
    </row>
    <row r="58" spans="1:2" x14ac:dyDescent="0.3">
      <c r="A58">
        <v>57</v>
      </c>
      <c r="B58">
        <v>529</v>
      </c>
    </row>
    <row r="59" spans="1:2" x14ac:dyDescent="0.3">
      <c r="A59">
        <v>58</v>
      </c>
      <c r="B59">
        <v>570</v>
      </c>
    </row>
    <row r="60" spans="1:2" x14ac:dyDescent="0.3">
      <c r="A60">
        <v>59</v>
      </c>
      <c r="B60">
        <v>616</v>
      </c>
    </row>
    <row r="61" spans="1:2" x14ac:dyDescent="0.3">
      <c r="A61">
        <v>60</v>
      </c>
      <c r="B61">
        <v>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1"/>
  <sheetViews>
    <sheetView tabSelected="1" zoomScale="85" zoomScaleNormal="85" workbookViewId="0">
      <selection activeCell="P72" sqref="P72"/>
    </sheetView>
  </sheetViews>
  <sheetFormatPr defaultColWidth="11.5546875" defaultRowHeight="14.4" x14ac:dyDescent="0.3"/>
  <cols>
    <col min="7" max="7" width="14.88671875" bestFit="1" customWidth="1"/>
    <col min="14" max="14" width="14.88671875" bestFit="1" customWidth="1"/>
  </cols>
  <sheetData>
    <row r="1" spans="1:16" x14ac:dyDescent="0.3">
      <c r="C1" t="s">
        <v>14</v>
      </c>
      <c r="D1">
        <v>0.2</v>
      </c>
      <c r="H1" t="s">
        <v>14</v>
      </c>
      <c r="I1">
        <v>0.3</v>
      </c>
    </row>
    <row r="2" spans="1:16" ht="15" thickBot="1" x14ac:dyDescent="0.35">
      <c r="H2" t="s">
        <v>15</v>
      </c>
      <c r="I2">
        <v>0.3</v>
      </c>
    </row>
    <row r="3" spans="1:16" x14ac:dyDescent="0.3">
      <c r="C3" s="23" t="s">
        <v>20</v>
      </c>
      <c r="D3" s="24"/>
      <c r="E3" s="24"/>
      <c r="F3" s="24"/>
      <c r="G3" s="25"/>
      <c r="H3" s="23" t="s">
        <v>21</v>
      </c>
      <c r="I3" s="24"/>
      <c r="J3" s="24"/>
      <c r="K3" s="24"/>
      <c r="L3" s="24"/>
      <c r="M3" s="24"/>
      <c r="N3" s="25"/>
      <c r="O3" t="s">
        <v>26</v>
      </c>
      <c r="P3" t="s">
        <v>27</v>
      </c>
    </row>
    <row r="4" spans="1:16" x14ac:dyDescent="0.3">
      <c r="A4" s="7" t="s">
        <v>19</v>
      </c>
      <c r="B4" s="7" t="s">
        <v>1</v>
      </c>
      <c r="C4" s="8" t="s">
        <v>13</v>
      </c>
      <c r="D4" s="9" t="s">
        <v>2</v>
      </c>
      <c r="E4" s="10" t="s">
        <v>3</v>
      </c>
      <c r="F4" s="10" t="s">
        <v>4</v>
      </c>
      <c r="G4" s="11" t="s">
        <v>5</v>
      </c>
      <c r="H4" s="8" t="s">
        <v>16</v>
      </c>
      <c r="I4" s="9" t="s">
        <v>17</v>
      </c>
      <c r="J4" s="9" t="s">
        <v>18</v>
      </c>
      <c r="K4" s="9" t="s">
        <v>2</v>
      </c>
      <c r="L4" s="10" t="s">
        <v>3</v>
      </c>
      <c r="M4" s="10" t="s">
        <v>4</v>
      </c>
      <c r="N4" s="11" t="s">
        <v>5</v>
      </c>
    </row>
    <row r="5" spans="1:16" x14ac:dyDescent="0.3">
      <c r="A5">
        <v>1</v>
      </c>
      <c r="B5">
        <v>495</v>
      </c>
      <c r="C5" s="3">
        <f>AVERAGE(B5:B64)</f>
        <v>499.2</v>
      </c>
      <c r="D5" s="1">
        <f>C5-B5</f>
        <v>4.1999999999999886</v>
      </c>
      <c r="E5" s="1">
        <f>ABS(D5)</f>
        <v>4.1999999999999886</v>
      </c>
      <c r="F5" s="1">
        <f>D5^2</f>
        <v>17.639999999999905</v>
      </c>
      <c r="G5" s="2">
        <f>(E5/B5)*100</f>
        <v>0.84848484848484618</v>
      </c>
      <c r="H5" s="3"/>
      <c r="I5" s="1">
        <v>493.3</v>
      </c>
      <c r="J5" s="1">
        <v>0.19359999999999999</v>
      </c>
      <c r="K5" s="1"/>
      <c r="L5" s="1"/>
      <c r="M5" s="1"/>
      <c r="N5" s="2"/>
    </row>
    <row r="6" spans="1:16" x14ac:dyDescent="0.3">
      <c r="A6">
        <v>2</v>
      </c>
      <c r="B6">
        <v>443</v>
      </c>
      <c r="C6" s="3">
        <f>$D$1*B5+(1-$D$1)*C5</f>
        <v>498.36</v>
      </c>
      <c r="D6" s="1">
        <f t="shared" ref="D6:D64" si="0">C6-B6</f>
        <v>55.360000000000014</v>
      </c>
      <c r="E6" s="1">
        <f t="shared" ref="E6:E64" si="1">ABS(D6)</f>
        <v>55.360000000000014</v>
      </c>
      <c r="F6" s="1">
        <f t="shared" ref="F6:F64" si="2">D6^2</f>
        <v>3064.7296000000015</v>
      </c>
      <c r="G6" s="2">
        <f t="shared" ref="G6:G64" si="3">(E6/B6)*100</f>
        <v>12.49661399548533</v>
      </c>
      <c r="H6" s="3">
        <f>I5+J5</f>
        <v>493.49360000000001</v>
      </c>
      <c r="I6" s="1">
        <f>($I$1*B6) + (1-$I$1)*(I5-J5)</f>
        <v>478.07447999999999</v>
      </c>
      <c r="J6" s="1">
        <f>$I$2*(I6-I5) + (1-$I$2)*J5</f>
        <v>-4.4321360000000052</v>
      </c>
      <c r="K6" s="1">
        <f>H6-B6</f>
        <v>50.493600000000015</v>
      </c>
      <c r="L6" s="1">
        <f>ABS(K6)</f>
        <v>50.493600000000015</v>
      </c>
      <c r="M6" s="1">
        <f>K6^2</f>
        <v>2549.6036409600015</v>
      </c>
      <c r="N6" s="2">
        <f>(L6/B6)*100</f>
        <v>11.398103837471787</v>
      </c>
      <c r="O6">
        <f>IF(D6&gt;0, D6*9, -D6*15)</f>
        <v>498.24000000000012</v>
      </c>
      <c r="P6">
        <f>IF(K6&gt;0, K6*9, -K6*15)</f>
        <v>454.44240000000013</v>
      </c>
    </row>
    <row r="7" spans="1:16" x14ac:dyDescent="0.3">
      <c r="A7">
        <v>3</v>
      </c>
      <c r="B7">
        <v>364</v>
      </c>
      <c r="C7" s="3">
        <f t="shared" ref="C7:C64" si="4">$D$1*B6+(1-$D$1)*C6</f>
        <v>487.28800000000007</v>
      </c>
      <c r="D7" s="1">
        <f t="shared" si="0"/>
        <v>123.28800000000007</v>
      </c>
      <c r="E7" s="1">
        <f t="shared" si="1"/>
        <v>123.28800000000007</v>
      </c>
      <c r="F7" s="1">
        <f t="shared" si="2"/>
        <v>15199.930944000016</v>
      </c>
      <c r="G7" s="2">
        <f t="shared" si="3"/>
        <v>33.870329670329689</v>
      </c>
      <c r="H7" s="3">
        <f t="shared" ref="H7:H64" si="5">I6+J6</f>
        <v>473.64234399999998</v>
      </c>
      <c r="I7" s="1">
        <f t="shared" ref="I7:I64" si="6">($I$1*B7) + (1-$I$1)*(I6-J6)</f>
        <v>446.95463119999999</v>
      </c>
      <c r="J7" s="1">
        <f t="shared" ref="J7:J64" si="7">$I$2*(I7-I6) + (1-$I$2)*J6</f>
        <v>-12.438449840000002</v>
      </c>
      <c r="K7" s="1">
        <f t="shared" ref="K7:K64" si="8">H7-B7</f>
        <v>109.64234399999998</v>
      </c>
      <c r="L7" s="1">
        <f t="shared" ref="L7:L64" si="9">ABS(K7)</f>
        <v>109.64234399999998</v>
      </c>
      <c r="M7" s="1">
        <f t="shared" ref="M7:M64" si="10">K7^2</f>
        <v>12021.443597814332</v>
      </c>
      <c r="N7" s="2">
        <f t="shared" ref="N7:N64" si="11">(L7/B7)*100</f>
        <v>30.121523076923072</v>
      </c>
      <c r="O7">
        <f t="shared" ref="O7:O64" si="12">IF(D7&gt;0, D7*9, -D7*15)</f>
        <v>1109.5920000000006</v>
      </c>
      <c r="P7">
        <f t="shared" ref="P7:P64" si="13">IF(K7&gt;0, K7*9, -K7*15)</f>
        <v>986.78109599999982</v>
      </c>
    </row>
    <row r="8" spans="1:16" x14ac:dyDescent="0.3">
      <c r="A8">
        <v>4</v>
      </c>
      <c r="B8">
        <v>602</v>
      </c>
      <c r="C8" s="3">
        <f t="shared" si="4"/>
        <v>462.63040000000007</v>
      </c>
      <c r="D8" s="1">
        <f t="shared" si="0"/>
        <v>-139.36959999999993</v>
      </c>
      <c r="E8" s="1">
        <f t="shared" si="1"/>
        <v>139.36959999999993</v>
      </c>
      <c r="F8" s="1">
        <f t="shared" si="2"/>
        <v>19423.885404159981</v>
      </c>
      <c r="G8" s="2">
        <f t="shared" si="3"/>
        <v>23.15109634551494</v>
      </c>
      <c r="H8" s="3">
        <f t="shared" si="5"/>
        <v>434.51618136000002</v>
      </c>
      <c r="I8" s="1">
        <f t="shared" si="6"/>
        <v>502.17515672799993</v>
      </c>
      <c r="J8" s="1">
        <f t="shared" si="7"/>
        <v>7.8592427703999785</v>
      </c>
      <c r="K8" s="1">
        <f t="shared" si="8"/>
        <v>-167.48381863999998</v>
      </c>
      <c r="L8" s="1">
        <f t="shared" si="9"/>
        <v>167.48381863999998</v>
      </c>
      <c r="M8" s="1">
        <f t="shared" si="10"/>
        <v>28050.829506236405</v>
      </c>
      <c r="N8" s="2">
        <f t="shared" si="11"/>
        <v>27.821232332225911</v>
      </c>
      <c r="O8">
        <f t="shared" si="12"/>
        <v>2090.543999999999</v>
      </c>
      <c r="P8">
        <f t="shared" si="13"/>
        <v>2512.2572795999995</v>
      </c>
    </row>
    <row r="9" spans="1:16" x14ac:dyDescent="0.3">
      <c r="A9">
        <v>5</v>
      </c>
      <c r="B9">
        <v>454</v>
      </c>
      <c r="C9" s="3">
        <f t="shared" si="4"/>
        <v>490.50432000000012</v>
      </c>
      <c r="D9" s="1">
        <f t="shared" si="0"/>
        <v>36.504320000000121</v>
      </c>
      <c r="E9" s="1">
        <f t="shared" si="1"/>
        <v>36.504320000000121</v>
      </c>
      <c r="F9" s="1">
        <f t="shared" si="2"/>
        <v>1332.5653786624089</v>
      </c>
      <c r="G9" s="2">
        <f t="shared" si="3"/>
        <v>8.0405991189427581</v>
      </c>
      <c r="H9" s="3">
        <f t="shared" si="5"/>
        <v>510.03439949839992</v>
      </c>
      <c r="I9" s="1">
        <f t="shared" si="6"/>
        <v>482.22113977031995</v>
      </c>
      <c r="J9" s="1">
        <f t="shared" si="7"/>
        <v>-0.48473514802400963</v>
      </c>
      <c r="K9" s="1">
        <f t="shared" si="8"/>
        <v>56.034399498399921</v>
      </c>
      <c r="L9" s="1">
        <f t="shared" si="9"/>
        <v>56.034399498399921</v>
      </c>
      <c r="M9" s="1">
        <f t="shared" si="10"/>
        <v>3139.8539271462814</v>
      </c>
      <c r="N9" s="2">
        <f t="shared" si="11"/>
        <v>12.342378744140952</v>
      </c>
      <c r="O9">
        <f t="shared" si="12"/>
        <v>328.53888000000109</v>
      </c>
      <c r="P9">
        <f t="shared" si="13"/>
        <v>504.30959548559929</v>
      </c>
    </row>
    <row r="10" spans="1:16" x14ac:dyDescent="0.3">
      <c r="A10">
        <v>6</v>
      </c>
      <c r="B10">
        <v>416</v>
      </c>
      <c r="C10" s="3">
        <f t="shared" si="4"/>
        <v>483.20345600000013</v>
      </c>
      <c r="D10" s="1">
        <f t="shared" si="0"/>
        <v>67.203456000000131</v>
      </c>
      <c r="E10" s="1">
        <f t="shared" si="1"/>
        <v>67.203456000000131</v>
      </c>
      <c r="F10" s="1">
        <f t="shared" si="2"/>
        <v>4516.3044983439531</v>
      </c>
      <c r="G10" s="2">
        <f t="shared" si="3"/>
        <v>16.154676923076956</v>
      </c>
      <c r="H10" s="3">
        <f t="shared" si="5"/>
        <v>481.73640462229594</v>
      </c>
      <c r="I10" s="1">
        <f t="shared" si="6"/>
        <v>462.69411244284078</v>
      </c>
      <c r="J10" s="1">
        <f t="shared" si="7"/>
        <v>-6.1974228018605597</v>
      </c>
      <c r="K10" s="1">
        <f t="shared" si="8"/>
        <v>65.736404622295936</v>
      </c>
      <c r="L10" s="1">
        <f t="shared" si="9"/>
        <v>65.736404622295936</v>
      </c>
      <c r="M10" s="1">
        <f t="shared" si="10"/>
        <v>4321.2748926662107</v>
      </c>
      <c r="N10" s="2">
        <f t="shared" si="11"/>
        <v>15.802020341898062</v>
      </c>
      <c r="O10">
        <f t="shared" si="12"/>
        <v>604.83110400000123</v>
      </c>
      <c r="P10">
        <f t="shared" si="13"/>
        <v>591.62764160066342</v>
      </c>
    </row>
    <row r="11" spans="1:16" x14ac:dyDescent="0.3">
      <c r="A11">
        <v>7</v>
      </c>
      <c r="B11">
        <v>616</v>
      </c>
      <c r="C11" s="3">
        <f t="shared" si="4"/>
        <v>469.76276480000013</v>
      </c>
      <c r="D11" s="1">
        <f t="shared" si="0"/>
        <v>-146.23723519999987</v>
      </c>
      <c r="E11" s="1">
        <f t="shared" si="1"/>
        <v>146.23723519999987</v>
      </c>
      <c r="F11" s="1">
        <f t="shared" si="2"/>
        <v>21385.328958940081</v>
      </c>
      <c r="G11" s="2">
        <f t="shared" si="3"/>
        <v>23.739810909090888</v>
      </c>
      <c r="H11" s="3">
        <f t="shared" si="5"/>
        <v>456.49668964098021</v>
      </c>
      <c r="I11" s="1">
        <f t="shared" si="6"/>
        <v>513.02407467129092</v>
      </c>
      <c r="J11" s="1">
        <f t="shared" si="7"/>
        <v>10.760792707232651</v>
      </c>
      <c r="K11" s="1">
        <f t="shared" si="8"/>
        <v>-159.50331035901979</v>
      </c>
      <c r="L11" s="1">
        <f t="shared" si="9"/>
        <v>159.50331035901979</v>
      </c>
      <c r="M11" s="1">
        <f t="shared" si="10"/>
        <v>25441.306015485792</v>
      </c>
      <c r="N11" s="2">
        <f t="shared" si="11"/>
        <v>25.893394538801918</v>
      </c>
      <c r="O11">
        <f t="shared" si="12"/>
        <v>2193.5585279999982</v>
      </c>
      <c r="P11">
        <f t="shared" si="13"/>
        <v>2392.5496553852968</v>
      </c>
    </row>
    <row r="12" spans="1:16" x14ac:dyDescent="0.3">
      <c r="A12">
        <v>8</v>
      </c>
      <c r="B12">
        <v>537</v>
      </c>
      <c r="C12" s="3">
        <f t="shared" si="4"/>
        <v>499.01021184000012</v>
      </c>
      <c r="D12" s="1">
        <f t="shared" si="0"/>
        <v>-37.989788159999875</v>
      </c>
      <c r="E12" s="1">
        <f t="shared" si="1"/>
        <v>37.989788159999875</v>
      </c>
      <c r="F12" s="1">
        <f t="shared" si="2"/>
        <v>1443.2240044416667</v>
      </c>
      <c r="G12" s="2">
        <f t="shared" si="3"/>
        <v>7.0744484469273505</v>
      </c>
      <c r="H12" s="3">
        <f t="shared" si="5"/>
        <v>523.78486737852359</v>
      </c>
      <c r="I12" s="1">
        <f t="shared" si="6"/>
        <v>512.68429737484075</v>
      </c>
      <c r="J12" s="1">
        <f t="shared" si="7"/>
        <v>7.4306217061278055</v>
      </c>
      <c r="K12" s="1">
        <f t="shared" si="8"/>
        <v>-13.215132621476414</v>
      </c>
      <c r="L12" s="1">
        <f t="shared" si="9"/>
        <v>13.215132621476414</v>
      </c>
      <c r="M12" s="1">
        <f t="shared" si="10"/>
        <v>174.63973020321006</v>
      </c>
      <c r="N12" s="2">
        <f t="shared" si="11"/>
        <v>2.4609185514853658</v>
      </c>
      <c r="O12">
        <f t="shared" si="12"/>
        <v>569.84682239999813</v>
      </c>
      <c r="P12">
        <f t="shared" si="13"/>
        <v>198.22698932214621</v>
      </c>
    </row>
    <row r="13" spans="1:16" x14ac:dyDescent="0.3">
      <c r="A13">
        <v>9</v>
      </c>
      <c r="B13">
        <v>551</v>
      </c>
      <c r="C13" s="3">
        <f t="shared" si="4"/>
        <v>506.6081694720001</v>
      </c>
      <c r="D13" s="1">
        <f t="shared" si="0"/>
        <v>-44.3918305279999</v>
      </c>
      <c r="E13" s="1">
        <f t="shared" si="1"/>
        <v>44.3918305279999</v>
      </c>
      <c r="F13" s="1">
        <f t="shared" si="2"/>
        <v>1970.6346176266638</v>
      </c>
      <c r="G13" s="2">
        <f t="shared" si="3"/>
        <v>8.0565935622504359</v>
      </c>
      <c r="H13" s="3">
        <f t="shared" si="5"/>
        <v>520.11491908096855</v>
      </c>
      <c r="I13" s="1">
        <f t="shared" si="6"/>
        <v>518.97757296809903</v>
      </c>
      <c r="J13" s="1">
        <f t="shared" si="7"/>
        <v>7.089417872266945</v>
      </c>
      <c r="K13" s="1">
        <f t="shared" si="8"/>
        <v>-30.885080919031452</v>
      </c>
      <c r="L13" s="1">
        <f t="shared" si="9"/>
        <v>30.885080919031452</v>
      </c>
      <c r="M13" s="1">
        <f t="shared" si="10"/>
        <v>953.88822337512067</v>
      </c>
      <c r="N13" s="2">
        <f t="shared" si="11"/>
        <v>5.6052778437443651</v>
      </c>
      <c r="O13">
        <f t="shared" si="12"/>
        <v>665.87745791999851</v>
      </c>
      <c r="P13">
        <f t="shared" si="13"/>
        <v>463.27621378547178</v>
      </c>
    </row>
    <row r="14" spans="1:16" x14ac:dyDescent="0.3">
      <c r="A14">
        <v>10</v>
      </c>
      <c r="B14">
        <v>556</v>
      </c>
      <c r="C14" s="3">
        <f t="shared" si="4"/>
        <v>515.48653557760008</v>
      </c>
      <c r="D14" s="1">
        <f t="shared" si="0"/>
        <v>-40.51346442239992</v>
      </c>
      <c r="E14" s="1">
        <f t="shared" si="1"/>
        <v>40.51346442239992</v>
      </c>
      <c r="F14" s="1">
        <f t="shared" si="2"/>
        <v>1641.3407995050641</v>
      </c>
      <c r="G14" s="2">
        <f t="shared" si="3"/>
        <v>7.2865943205755253</v>
      </c>
      <c r="H14" s="3">
        <f t="shared" si="5"/>
        <v>526.06699084036597</v>
      </c>
      <c r="I14" s="1">
        <f t="shared" si="6"/>
        <v>525.12170856708246</v>
      </c>
      <c r="J14" s="1">
        <f t="shared" si="7"/>
        <v>6.8058331902818932</v>
      </c>
      <c r="K14" s="1">
        <f t="shared" si="8"/>
        <v>-29.933009159634025</v>
      </c>
      <c r="L14" s="1">
        <f t="shared" si="9"/>
        <v>29.933009159634025</v>
      </c>
      <c r="M14" s="1">
        <f t="shared" si="10"/>
        <v>895.9850373507345</v>
      </c>
      <c r="N14" s="2">
        <f t="shared" si="11"/>
        <v>5.3836347409413721</v>
      </c>
      <c r="O14">
        <f t="shared" si="12"/>
        <v>607.7019663359988</v>
      </c>
      <c r="P14">
        <f t="shared" si="13"/>
        <v>448.99513739451038</v>
      </c>
    </row>
    <row r="15" spans="1:16" x14ac:dyDescent="0.3">
      <c r="A15">
        <v>11</v>
      </c>
      <c r="B15">
        <v>612</v>
      </c>
      <c r="C15" s="3">
        <f t="shared" si="4"/>
        <v>523.58922846208009</v>
      </c>
      <c r="D15" s="1">
        <f t="shared" si="0"/>
        <v>-88.410771537919913</v>
      </c>
      <c r="E15" s="1">
        <f t="shared" si="1"/>
        <v>88.410771537919913</v>
      </c>
      <c r="F15" s="1">
        <f t="shared" si="2"/>
        <v>7816.4645239302699</v>
      </c>
      <c r="G15" s="2">
        <f t="shared" si="3"/>
        <v>14.446204499660118</v>
      </c>
      <c r="H15" s="3">
        <f t="shared" si="5"/>
        <v>531.92754175736434</v>
      </c>
      <c r="I15" s="1">
        <f t="shared" si="6"/>
        <v>546.42111276376033</v>
      </c>
      <c r="J15" s="1">
        <f t="shared" si="7"/>
        <v>11.153904492200684</v>
      </c>
      <c r="K15" s="1">
        <f t="shared" si="8"/>
        <v>-80.072458242635662</v>
      </c>
      <c r="L15" s="1">
        <f t="shared" si="9"/>
        <v>80.072458242635662</v>
      </c>
      <c r="M15" s="1">
        <f t="shared" si="10"/>
        <v>6411.5985690186317</v>
      </c>
      <c r="N15" s="2">
        <f t="shared" si="11"/>
        <v>13.083735006966613</v>
      </c>
      <c r="O15">
        <f t="shared" si="12"/>
        <v>1326.1615730687986</v>
      </c>
      <c r="P15">
        <f t="shared" si="13"/>
        <v>1201.086873639535</v>
      </c>
    </row>
    <row r="16" spans="1:16" x14ac:dyDescent="0.3">
      <c r="A16">
        <v>12</v>
      </c>
      <c r="B16">
        <v>332</v>
      </c>
      <c r="C16" s="3">
        <f t="shared" si="4"/>
        <v>541.27138276966411</v>
      </c>
      <c r="D16" s="1">
        <f t="shared" si="0"/>
        <v>209.27138276966411</v>
      </c>
      <c r="E16" s="1">
        <f t="shared" si="1"/>
        <v>209.27138276966411</v>
      </c>
      <c r="F16" s="1">
        <f t="shared" si="2"/>
        <v>43794.511646327272</v>
      </c>
      <c r="G16" s="2">
        <f t="shared" si="3"/>
        <v>63.033549027007261</v>
      </c>
      <c r="H16" s="3">
        <f t="shared" si="5"/>
        <v>557.57501725596103</v>
      </c>
      <c r="I16" s="1">
        <f t="shared" si="6"/>
        <v>474.28704579009172</v>
      </c>
      <c r="J16" s="1">
        <f t="shared" si="7"/>
        <v>-13.832486947560103</v>
      </c>
      <c r="K16" s="1">
        <f t="shared" si="8"/>
        <v>225.57501725596103</v>
      </c>
      <c r="L16" s="1">
        <f t="shared" si="9"/>
        <v>225.57501725596103</v>
      </c>
      <c r="M16" s="1">
        <f t="shared" si="10"/>
        <v>50884.088410027114</v>
      </c>
      <c r="N16" s="2">
        <f t="shared" si="11"/>
        <v>67.944282306012354</v>
      </c>
      <c r="O16">
        <f t="shared" si="12"/>
        <v>1883.442444926977</v>
      </c>
      <c r="P16">
        <f t="shared" si="13"/>
        <v>2030.1751553036493</v>
      </c>
    </row>
    <row r="17" spans="1:16" x14ac:dyDescent="0.3">
      <c r="A17">
        <v>13</v>
      </c>
      <c r="B17">
        <v>496</v>
      </c>
      <c r="C17" s="3">
        <f t="shared" si="4"/>
        <v>499.41710621573134</v>
      </c>
      <c r="D17" s="1">
        <f t="shared" si="0"/>
        <v>3.4171062157313372</v>
      </c>
      <c r="E17" s="1">
        <f t="shared" si="1"/>
        <v>3.4171062157313372</v>
      </c>
      <c r="F17" s="1">
        <f t="shared" si="2"/>
        <v>11.676614889589739</v>
      </c>
      <c r="G17" s="2">
        <f t="shared" si="3"/>
        <v>0.68893270478454383</v>
      </c>
      <c r="H17" s="3">
        <f t="shared" si="5"/>
        <v>460.45455884253164</v>
      </c>
      <c r="I17" s="1">
        <f t="shared" si="6"/>
        <v>490.48367291635623</v>
      </c>
      <c r="J17" s="1">
        <f t="shared" si="7"/>
        <v>-4.8237527254127208</v>
      </c>
      <c r="K17" s="1">
        <f t="shared" si="8"/>
        <v>-35.54544115746836</v>
      </c>
      <c r="L17" s="1">
        <f t="shared" si="9"/>
        <v>35.54544115746836</v>
      </c>
      <c r="M17" s="1">
        <f t="shared" si="10"/>
        <v>1263.4783870790457</v>
      </c>
      <c r="N17" s="2">
        <f t="shared" si="11"/>
        <v>7.1664195881992656</v>
      </c>
      <c r="O17">
        <f t="shared" si="12"/>
        <v>30.753955941582035</v>
      </c>
      <c r="P17">
        <f t="shared" si="13"/>
        <v>533.18161736202546</v>
      </c>
    </row>
    <row r="18" spans="1:16" x14ac:dyDescent="0.3">
      <c r="A18">
        <v>14</v>
      </c>
      <c r="B18">
        <v>450</v>
      </c>
      <c r="C18" s="3">
        <f t="shared" si="4"/>
        <v>498.73368497258508</v>
      </c>
      <c r="D18" s="1">
        <f t="shared" si="0"/>
        <v>48.733684972585081</v>
      </c>
      <c r="E18" s="1">
        <f t="shared" si="1"/>
        <v>48.733684972585081</v>
      </c>
      <c r="F18" s="1">
        <f t="shared" si="2"/>
        <v>2374.9720510071647</v>
      </c>
      <c r="G18" s="2">
        <f t="shared" si="3"/>
        <v>10.829707771685573</v>
      </c>
      <c r="H18" s="3">
        <f t="shared" si="5"/>
        <v>485.65992019094352</v>
      </c>
      <c r="I18" s="1">
        <f t="shared" si="6"/>
        <v>481.71519794923825</v>
      </c>
      <c r="J18" s="1">
        <f t="shared" si="7"/>
        <v>-6.007169397924299</v>
      </c>
      <c r="K18" s="1">
        <f t="shared" si="8"/>
        <v>35.659920190943524</v>
      </c>
      <c r="L18" s="1">
        <f t="shared" si="9"/>
        <v>35.659920190943524</v>
      </c>
      <c r="M18" s="1">
        <f t="shared" si="10"/>
        <v>1271.6299080244617</v>
      </c>
      <c r="N18" s="2">
        <f t="shared" si="11"/>
        <v>7.9244267090985616</v>
      </c>
      <c r="O18">
        <f t="shared" si="12"/>
        <v>438.60316475326573</v>
      </c>
      <c r="P18">
        <f t="shared" si="13"/>
        <v>320.93928171849171</v>
      </c>
    </row>
    <row r="19" spans="1:16" x14ac:dyDescent="0.3">
      <c r="A19">
        <v>15</v>
      </c>
      <c r="B19">
        <v>352</v>
      </c>
      <c r="C19" s="3">
        <f t="shared" si="4"/>
        <v>488.98694797806809</v>
      </c>
      <c r="D19" s="1">
        <f t="shared" si="0"/>
        <v>136.98694797806809</v>
      </c>
      <c r="E19" s="1">
        <f t="shared" si="1"/>
        <v>136.98694797806809</v>
      </c>
      <c r="F19" s="1">
        <f t="shared" si="2"/>
        <v>18765.423916345932</v>
      </c>
      <c r="G19" s="2">
        <f t="shared" si="3"/>
        <v>38.916746584678435</v>
      </c>
      <c r="H19" s="3">
        <f t="shared" si="5"/>
        <v>475.70802855131393</v>
      </c>
      <c r="I19" s="1">
        <f t="shared" si="6"/>
        <v>447.00565714301376</v>
      </c>
      <c r="J19" s="1">
        <f t="shared" si="7"/>
        <v>-14.617880820414353</v>
      </c>
      <c r="K19" s="1">
        <f t="shared" si="8"/>
        <v>123.70802855131393</v>
      </c>
      <c r="L19" s="1">
        <f t="shared" si="9"/>
        <v>123.70802855131393</v>
      </c>
      <c r="M19" s="1">
        <f t="shared" si="10"/>
        <v>15303.676328052703</v>
      </c>
      <c r="N19" s="2">
        <f t="shared" si="11"/>
        <v>35.144326292986911</v>
      </c>
      <c r="O19">
        <f t="shared" si="12"/>
        <v>1232.8825318026129</v>
      </c>
      <c r="P19">
        <f t="shared" si="13"/>
        <v>1113.3722569618253</v>
      </c>
    </row>
    <row r="20" spans="1:16" x14ac:dyDescent="0.3">
      <c r="A20">
        <v>16</v>
      </c>
      <c r="B20">
        <v>621</v>
      </c>
      <c r="C20" s="3">
        <f t="shared" si="4"/>
        <v>461.58955838245447</v>
      </c>
      <c r="D20" s="1">
        <f t="shared" si="0"/>
        <v>-159.41044161754553</v>
      </c>
      <c r="E20" s="1">
        <f t="shared" si="1"/>
        <v>159.41044161754553</v>
      </c>
      <c r="F20" s="1">
        <f t="shared" si="2"/>
        <v>25411.688896700893</v>
      </c>
      <c r="G20" s="2">
        <f t="shared" si="3"/>
        <v>25.669958392519408</v>
      </c>
      <c r="H20" s="3">
        <f t="shared" si="5"/>
        <v>432.38777632259939</v>
      </c>
      <c r="I20" s="1">
        <f t="shared" si="6"/>
        <v>509.43647657439965</v>
      </c>
      <c r="J20" s="1">
        <f t="shared" si="7"/>
        <v>8.4967292551257163</v>
      </c>
      <c r="K20" s="1">
        <f t="shared" si="8"/>
        <v>-188.61222367740061</v>
      </c>
      <c r="L20" s="1">
        <f t="shared" si="9"/>
        <v>188.61222367740061</v>
      </c>
      <c r="M20" s="1">
        <f t="shared" si="10"/>
        <v>35574.570920533799</v>
      </c>
      <c r="N20" s="2">
        <f t="shared" si="11"/>
        <v>30.372338756425222</v>
      </c>
      <c r="O20">
        <f t="shared" si="12"/>
        <v>2391.1566242631829</v>
      </c>
      <c r="P20">
        <f t="shared" si="13"/>
        <v>2829.1833551610089</v>
      </c>
    </row>
    <row r="21" spans="1:16" x14ac:dyDescent="0.3">
      <c r="A21">
        <v>17</v>
      </c>
      <c r="B21">
        <v>438</v>
      </c>
      <c r="C21" s="3">
        <f t="shared" si="4"/>
        <v>493.47164670596356</v>
      </c>
      <c r="D21" s="1">
        <f t="shared" si="0"/>
        <v>55.471646705963565</v>
      </c>
      <c r="E21" s="1">
        <f t="shared" si="1"/>
        <v>55.471646705963565</v>
      </c>
      <c r="F21" s="1">
        <f t="shared" si="2"/>
        <v>3077.1035882712386</v>
      </c>
      <c r="G21" s="2">
        <f t="shared" si="3"/>
        <v>12.664759521909488</v>
      </c>
      <c r="H21" s="3">
        <f t="shared" si="5"/>
        <v>517.93320582952538</v>
      </c>
      <c r="I21" s="1">
        <f t="shared" si="6"/>
        <v>482.05782312349174</v>
      </c>
      <c r="J21" s="1">
        <f t="shared" si="7"/>
        <v>-2.2658855566843696</v>
      </c>
      <c r="K21" s="1">
        <f t="shared" si="8"/>
        <v>79.933205829525377</v>
      </c>
      <c r="L21" s="1">
        <f t="shared" si="9"/>
        <v>79.933205829525377</v>
      </c>
      <c r="M21" s="1">
        <f t="shared" si="10"/>
        <v>6389.3173941852701</v>
      </c>
      <c r="N21" s="2">
        <f t="shared" si="11"/>
        <v>18.249590372037758</v>
      </c>
      <c r="O21">
        <f t="shared" si="12"/>
        <v>499.24482035367208</v>
      </c>
      <c r="P21">
        <f t="shared" si="13"/>
        <v>719.3988524657284</v>
      </c>
    </row>
    <row r="22" spans="1:16" x14ac:dyDescent="0.3">
      <c r="A22">
        <v>18</v>
      </c>
      <c r="B22">
        <v>383</v>
      </c>
      <c r="C22" s="3">
        <f t="shared" si="4"/>
        <v>482.37731736477087</v>
      </c>
      <c r="D22" s="1">
        <f t="shared" si="0"/>
        <v>99.377317364770875</v>
      </c>
      <c r="E22" s="1">
        <f t="shared" si="1"/>
        <v>99.377317364770875</v>
      </c>
      <c r="F22" s="1">
        <f t="shared" si="2"/>
        <v>9875.8512066183903</v>
      </c>
      <c r="G22" s="2">
        <f t="shared" si="3"/>
        <v>25.947080251898402</v>
      </c>
      <c r="H22" s="3">
        <f t="shared" si="5"/>
        <v>479.79193756680735</v>
      </c>
      <c r="I22" s="1">
        <f t="shared" si="6"/>
        <v>453.92659607612325</v>
      </c>
      <c r="J22" s="1">
        <f t="shared" si="7"/>
        <v>-10.025488003889608</v>
      </c>
      <c r="K22" s="1">
        <f t="shared" si="8"/>
        <v>96.791937566807349</v>
      </c>
      <c r="L22" s="1">
        <f t="shared" si="9"/>
        <v>96.791937566807349</v>
      </c>
      <c r="M22" s="1">
        <f t="shared" si="10"/>
        <v>9368.6791779367322</v>
      </c>
      <c r="N22" s="2">
        <f t="shared" si="11"/>
        <v>25.272046362090688</v>
      </c>
      <c r="O22">
        <f t="shared" si="12"/>
        <v>894.39585628293787</v>
      </c>
      <c r="P22">
        <f t="shared" si="13"/>
        <v>871.12743810126608</v>
      </c>
    </row>
    <row r="23" spans="1:16" x14ac:dyDescent="0.3">
      <c r="A23">
        <v>19</v>
      </c>
      <c r="B23">
        <v>649</v>
      </c>
      <c r="C23" s="3">
        <f t="shared" si="4"/>
        <v>462.50185389181672</v>
      </c>
      <c r="D23" s="1">
        <f t="shared" si="0"/>
        <v>-186.49814610818328</v>
      </c>
      <c r="E23" s="1">
        <f t="shared" si="1"/>
        <v>186.49814610818328</v>
      </c>
      <c r="F23" s="1">
        <f t="shared" si="2"/>
        <v>34781.558501789281</v>
      </c>
      <c r="G23" s="2">
        <f t="shared" si="3"/>
        <v>28.736232065975852</v>
      </c>
      <c r="H23" s="3">
        <f t="shared" si="5"/>
        <v>443.90110807223363</v>
      </c>
      <c r="I23" s="1">
        <f t="shared" si="6"/>
        <v>519.46645885600901</v>
      </c>
      <c r="J23" s="1">
        <f t="shared" si="7"/>
        <v>12.644117231243005</v>
      </c>
      <c r="K23" s="1">
        <f t="shared" si="8"/>
        <v>-205.09889192776637</v>
      </c>
      <c r="L23" s="1">
        <f t="shared" si="9"/>
        <v>205.09889192776637</v>
      </c>
      <c r="M23" s="1">
        <f t="shared" si="10"/>
        <v>42065.555469997591</v>
      </c>
      <c r="N23" s="2">
        <f t="shared" si="11"/>
        <v>31.602294595957837</v>
      </c>
      <c r="O23">
        <f t="shared" si="12"/>
        <v>2797.4721916227491</v>
      </c>
      <c r="P23">
        <f t="shared" si="13"/>
        <v>3076.4833789164954</v>
      </c>
    </row>
    <row r="24" spans="1:16" x14ac:dyDescent="0.3">
      <c r="A24">
        <v>20</v>
      </c>
      <c r="B24">
        <v>532</v>
      </c>
      <c r="C24" s="3">
        <f t="shared" si="4"/>
        <v>499.8014831134534</v>
      </c>
      <c r="D24" s="1">
        <f t="shared" si="0"/>
        <v>-32.198516886546599</v>
      </c>
      <c r="E24" s="1">
        <f t="shared" si="1"/>
        <v>32.198516886546599</v>
      </c>
      <c r="F24" s="1">
        <f t="shared" si="2"/>
        <v>1036.7444896932266</v>
      </c>
      <c r="G24" s="2">
        <f t="shared" si="3"/>
        <v>6.0523527982230449</v>
      </c>
      <c r="H24" s="3">
        <f t="shared" si="5"/>
        <v>532.11057608725207</v>
      </c>
      <c r="I24" s="1">
        <f t="shared" si="6"/>
        <v>514.37563913733618</v>
      </c>
      <c r="J24" s="1">
        <f t="shared" si="7"/>
        <v>7.3236361462682522</v>
      </c>
      <c r="K24" s="1">
        <f t="shared" si="8"/>
        <v>0.11057608725207047</v>
      </c>
      <c r="L24" s="1">
        <f t="shared" si="9"/>
        <v>0.11057608725207047</v>
      </c>
      <c r="M24" s="1">
        <f t="shared" si="10"/>
        <v>1.2227071071977501E-2</v>
      </c>
      <c r="N24" s="2">
        <f t="shared" si="11"/>
        <v>2.0784978806780163E-2</v>
      </c>
      <c r="O24">
        <f t="shared" si="12"/>
        <v>482.97775329819899</v>
      </c>
      <c r="P24">
        <f t="shared" si="13"/>
        <v>0.99518478526863419</v>
      </c>
    </row>
    <row r="25" spans="1:16" x14ac:dyDescent="0.3">
      <c r="A25">
        <v>21</v>
      </c>
      <c r="B25">
        <v>531</v>
      </c>
      <c r="C25" s="3">
        <f t="shared" si="4"/>
        <v>506.24118649076274</v>
      </c>
      <c r="D25" s="1">
        <f t="shared" si="0"/>
        <v>-24.758813509237257</v>
      </c>
      <c r="E25" s="1">
        <f t="shared" si="1"/>
        <v>24.758813509237257</v>
      </c>
      <c r="F25" s="1">
        <f t="shared" si="2"/>
        <v>612.99884638518927</v>
      </c>
      <c r="G25" s="2">
        <f t="shared" si="3"/>
        <v>4.6626767437358305</v>
      </c>
      <c r="H25" s="3">
        <f t="shared" si="5"/>
        <v>521.69927528360438</v>
      </c>
      <c r="I25" s="1">
        <f t="shared" si="6"/>
        <v>514.23640209374753</v>
      </c>
      <c r="J25" s="1">
        <f t="shared" si="7"/>
        <v>5.0847741893111813</v>
      </c>
      <c r="K25" s="1">
        <f t="shared" si="8"/>
        <v>-9.3007247163956208</v>
      </c>
      <c r="L25" s="1">
        <f t="shared" si="9"/>
        <v>9.3007247163956208</v>
      </c>
      <c r="M25" s="1">
        <f t="shared" si="10"/>
        <v>86.503480250172402</v>
      </c>
      <c r="N25" s="2">
        <f t="shared" si="11"/>
        <v>1.7515489108089681</v>
      </c>
      <c r="O25">
        <f t="shared" si="12"/>
        <v>371.38220263855885</v>
      </c>
      <c r="P25">
        <f t="shared" si="13"/>
        <v>139.51087074593431</v>
      </c>
    </row>
    <row r="26" spans="1:16" x14ac:dyDescent="0.3">
      <c r="A26">
        <v>22</v>
      </c>
      <c r="B26">
        <v>596</v>
      </c>
      <c r="C26" s="3">
        <f t="shared" si="4"/>
        <v>511.19294919261023</v>
      </c>
      <c r="D26" s="1">
        <f t="shared" si="0"/>
        <v>-84.807050807389771</v>
      </c>
      <c r="E26" s="1">
        <f t="shared" si="1"/>
        <v>84.807050807389771</v>
      </c>
      <c r="F26" s="1">
        <f t="shared" si="2"/>
        <v>7192.2358666471901</v>
      </c>
      <c r="G26" s="2">
        <f t="shared" si="3"/>
        <v>14.22937094083721</v>
      </c>
      <c r="H26" s="3">
        <f t="shared" si="5"/>
        <v>519.32117628305866</v>
      </c>
      <c r="I26" s="1">
        <f t="shared" si="6"/>
        <v>535.20613953310544</v>
      </c>
      <c r="J26" s="1">
        <f t="shared" si="7"/>
        <v>9.8502631643252005</v>
      </c>
      <c r="K26" s="1">
        <f t="shared" si="8"/>
        <v>-76.678823716941338</v>
      </c>
      <c r="L26" s="1">
        <f t="shared" si="9"/>
        <v>76.678823716941338</v>
      </c>
      <c r="M26" s="1">
        <f t="shared" si="10"/>
        <v>5879.6420066137653</v>
      </c>
      <c r="N26" s="2">
        <f t="shared" si="11"/>
        <v>12.865574449151232</v>
      </c>
      <c r="O26">
        <f t="shared" si="12"/>
        <v>1272.1057621108466</v>
      </c>
      <c r="P26">
        <f t="shared" si="13"/>
        <v>1150.1823557541202</v>
      </c>
    </row>
    <row r="27" spans="1:16" x14ac:dyDescent="0.3">
      <c r="A27">
        <v>23</v>
      </c>
      <c r="B27">
        <v>646</v>
      </c>
      <c r="C27" s="3">
        <f t="shared" si="4"/>
        <v>528.15435935408823</v>
      </c>
      <c r="D27" s="1">
        <f t="shared" si="0"/>
        <v>-117.84564064591177</v>
      </c>
      <c r="E27" s="1">
        <f t="shared" si="1"/>
        <v>117.84564064591177</v>
      </c>
      <c r="F27" s="1">
        <f t="shared" si="2"/>
        <v>13887.595019245373</v>
      </c>
      <c r="G27" s="2">
        <f t="shared" si="3"/>
        <v>18.242359233113277</v>
      </c>
      <c r="H27" s="3">
        <f t="shared" si="5"/>
        <v>545.0564026974306</v>
      </c>
      <c r="I27" s="1">
        <f t="shared" si="6"/>
        <v>561.54911345814617</v>
      </c>
      <c r="J27" s="1">
        <f t="shared" si="7"/>
        <v>14.798076392539857</v>
      </c>
      <c r="K27" s="1">
        <f t="shared" si="8"/>
        <v>-100.9435973025694</v>
      </c>
      <c r="L27" s="1">
        <f t="shared" si="9"/>
        <v>100.9435973025694</v>
      </c>
      <c r="M27" s="1">
        <f t="shared" si="10"/>
        <v>10189.609836383297</v>
      </c>
      <c r="N27" s="2">
        <f t="shared" si="11"/>
        <v>15.625943854886904</v>
      </c>
      <c r="O27">
        <f t="shared" si="12"/>
        <v>1767.6846096886766</v>
      </c>
      <c r="P27">
        <f t="shared" si="13"/>
        <v>1514.1539595385411</v>
      </c>
    </row>
    <row r="28" spans="1:16" x14ac:dyDescent="0.3">
      <c r="A28">
        <v>24</v>
      </c>
      <c r="B28">
        <v>343</v>
      </c>
      <c r="C28" s="3">
        <f t="shared" si="4"/>
        <v>551.72348748327067</v>
      </c>
      <c r="D28" s="1">
        <f t="shared" si="0"/>
        <v>208.72348748327067</v>
      </c>
      <c r="E28" s="1">
        <f t="shared" si="1"/>
        <v>208.72348748327067</v>
      </c>
      <c r="F28" s="1">
        <f t="shared" si="2"/>
        <v>43565.49422717905</v>
      </c>
      <c r="G28" s="2">
        <f t="shared" si="3"/>
        <v>60.852328712323811</v>
      </c>
      <c r="H28" s="3">
        <f t="shared" si="5"/>
        <v>576.34718985068605</v>
      </c>
      <c r="I28" s="1">
        <f t="shared" si="6"/>
        <v>485.62572594592433</v>
      </c>
      <c r="J28" s="1">
        <f t="shared" si="7"/>
        <v>-12.41836277888865</v>
      </c>
      <c r="K28" s="1">
        <f t="shared" si="8"/>
        <v>233.34718985068605</v>
      </c>
      <c r="L28" s="1">
        <f t="shared" si="9"/>
        <v>233.34718985068605</v>
      </c>
      <c r="M28" s="1">
        <f t="shared" si="10"/>
        <v>54450.91101121212</v>
      </c>
      <c r="N28" s="2">
        <f t="shared" si="11"/>
        <v>68.031250685331216</v>
      </c>
      <c r="O28">
        <f t="shared" si="12"/>
        <v>1878.5113873494361</v>
      </c>
      <c r="P28">
        <f t="shared" si="13"/>
        <v>2100.1247086561743</v>
      </c>
    </row>
    <row r="29" spans="1:16" x14ac:dyDescent="0.3">
      <c r="A29">
        <v>25</v>
      </c>
      <c r="B29">
        <v>505</v>
      </c>
      <c r="C29" s="3">
        <f t="shared" si="4"/>
        <v>509.97878998661656</v>
      </c>
      <c r="D29" s="1">
        <f t="shared" si="0"/>
        <v>4.9787899866165617</v>
      </c>
      <c r="E29" s="1">
        <f t="shared" si="1"/>
        <v>4.9787899866165617</v>
      </c>
      <c r="F29" s="1">
        <f t="shared" si="2"/>
        <v>24.788349730833342</v>
      </c>
      <c r="G29" s="2">
        <f t="shared" si="3"/>
        <v>0.98589900725080426</v>
      </c>
      <c r="H29" s="3">
        <f t="shared" si="5"/>
        <v>473.20736316703568</v>
      </c>
      <c r="I29" s="1">
        <f t="shared" si="6"/>
        <v>500.13086210736907</v>
      </c>
      <c r="J29" s="1">
        <f t="shared" si="7"/>
        <v>-4.3413130967886335</v>
      </c>
      <c r="K29" s="1">
        <f t="shared" si="8"/>
        <v>-31.79263683296432</v>
      </c>
      <c r="L29" s="1">
        <f t="shared" si="9"/>
        <v>31.79263683296432</v>
      </c>
      <c r="M29" s="1">
        <f t="shared" si="10"/>
        <v>1010.7717567927596</v>
      </c>
      <c r="N29" s="2">
        <f t="shared" si="11"/>
        <v>6.2955716500919436</v>
      </c>
      <c r="O29">
        <f t="shared" si="12"/>
        <v>44.809109879549055</v>
      </c>
      <c r="P29">
        <f t="shared" si="13"/>
        <v>476.88955249446479</v>
      </c>
    </row>
    <row r="30" spans="1:16" x14ac:dyDescent="0.3">
      <c r="A30">
        <v>26</v>
      </c>
      <c r="B30">
        <v>444</v>
      </c>
      <c r="C30" s="3">
        <f t="shared" si="4"/>
        <v>508.98303198929329</v>
      </c>
      <c r="D30" s="1">
        <f t="shared" si="0"/>
        <v>64.983031989293295</v>
      </c>
      <c r="E30" s="1">
        <f t="shared" si="1"/>
        <v>64.983031989293295</v>
      </c>
      <c r="F30" s="1">
        <f t="shared" si="2"/>
        <v>4222.794446521516</v>
      </c>
      <c r="G30" s="2">
        <f t="shared" si="3"/>
        <v>14.635818015606597</v>
      </c>
      <c r="H30" s="3">
        <f t="shared" si="5"/>
        <v>495.78954901058046</v>
      </c>
      <c r="I30" s="1">
        <f t="shared" si="6"/>
        <v>486.33052264291035</v>
      </c>
      <c r="J30" s="1">
        <f t="shared" si="7"/>
        <v>-7.1790210070896583</v>
      </c>
      <c r="K30" s="1">
        <f t="shared" si="8"/>
        <v>51.789549010580458</v>
      </c>
      <c r="L30" s="1">
        <f t="shared" si="9"/>
        <v>51.789549010580458</v>
      </c>
      <c r="M30" s="1">
        <f t="shared" si="10"/>
        <v>2682.1573867193151</v>
      </c>
      <c r="N30" s="2">
        <f t="shared" si="11"/>
        <v>11.664312840220823</v>
      </c>
      <c r="O30">
        <f t="shared" si="12"/>
        <v>584.84728790363965</v>
      </c>
      <c r="P30">
        <f t="shared" si="13"/>
        <v>466.10594109522413</v>
      </c>
    </row>
    <row r="31" spans="1:16" x14ac:dyDescent="0.3">
      <c r="A31">
        <v>27</v>
      </c>
      <c r="B31">
        <v>347</v>
      </c>
      <c r="C31" s="3">
        <f t="shared" si="4"/>
        <v>495.98642559143468</v>
      </c>
      <c r="D31" s="1">
        <f t="shared" si="0"/>
        <v>148.98642559143468</v>
      </c>
      <c r="E31" s="1">
        <f t="shared" si="1"/>
        <v>148.98642559143468</v>
      </c>
      <c r="F31" s="1">
        <f t="shared" si="2"/>
        <v>22196.955010512102</v>
      </c>
      <c r="G31" s="2">
        <f t="shared" si="3"/>
        <v>42.935569334707402</v>
      </c>
      <c r="H31" s="3">
        <f t="shared" si="5"/>
        <v>479.15150163582069</v>
      </c>
      <c r="I31" s="1">
        <f t="shared" si="6"/>
        <v>449.55668055499996</v>
      </c>
      <c r="J31" s="1">
        <f t="shared" si="7"/>
        <v>-16.057467331335879</v>
      </c>
      <c r="K31" s="1">
        <f t="shared" si="8"/>
        <v>132.15150163582069</v>
      </c>
      <c r="L31" s="1">
        <f t="shared" si="9"/>
        <v>132.15150163582069</v>
      </c>
      <c r="M31" s="1">
        <f t="shared" si="10"/>
        <v>17464.019384602321</v>
      </c>
      <c r="N31" s="2">
        <f t="shared" si="11"/>
        <v>38.084006235106827</v>
      </c>
      <c r="O31">
        <f t="shared" si="12"/>
        <v>1340.8778303229121</v>
      </c>
      <c r="P31">
        <f t="shared" si="13"/>
        <v>1189.3635147223863</v>
      </c>
    </row>
    <row r="32" spans="1:16" x14ac:dyDescent="0.3">
      <c r="A32">
        <v>28</v>
      </c>
      <c r="B32">
        <v>587</v>
      </c>
      <c r="C32" s="3">
        <f t="shared" si="4"/>
        <v>466.18914047314775</v>
      </c>
      <c r="D32" s="1">
        <f t="shared" si="0"/>
        <v>-120.81085952685225</v>
      </c>
      <c r="E32" s="1">
        <f t="shared" si="1"/>
        <v>120.81085952685225</v>
      </c>
      <c r="F32" s="1">
        <f t="shared" si="2"/>
        <v>14595.263779616827</v>
      </c>
      <c r="G32" s="2">
        <f t="shared" si="3"/>
        <v>20.581066358918612</v>
      </c>
      <c r="H32" s="3">
        <f t="shared" si="5"/>
        <v>433.49921322366407</v>
      </c>
      <c r="I32" s="1">
        <f t="shared" si="6"/>
        <v>502.02990352043503</v>
      </c>
      <c r="J32" s="1">
        <f t="shared" si="7"/>
        <v>4.5017397576954057</v>
      </c>
      <c r="K32" s="1">
        <f t="shared" si="8"/>
        <v>-153.50078677633593</v>
      </c>
      <c r="L32" s="1">
        <f t="shared" si="9"/>
        <v>153.50078677633593</v>
      </c>
      <c r="M32" s="1">
        <f t="shared" si="10"/>
        <v>23562.491540954146</v>
      </c>
      <c r="N32" s="2">
        <f t="shared" si="11"/>
        <v>26.150048854571708</v>
      </c>
      <c r="O32">
        <f t="shared" si="12"/>
        <v>1812.1628929027838</v>
      </c>
      <c r="P32">
        <f t="shared" si="13"/>
        <v>2302.5118016450388</v>
      </c>
    </row>
    <row r="33" spans="1:16" x14ac:dyDescent="0.3">
      <c r="A33">
        <v>29</v>
      </c>
      <c r="B33">
        <v>413</v>
      </c>
      <c r="C33" s="3">
        <f t="shared" si="4"/>
        <v>490.35131237851817</v>
      </c>
      <c r="D33" s="1">
        <f t="shared" si="0"/>
        <v>77.351312378518173</v>
      </c>
      <c r="E33" s="1">
        <f t="shared" si="1"/>
        <v>77.351312378518173</v>
      </c>
      <c r="F33" s="1">
        <f t="shared" si="2"/>
        <v>5983.2255266790989</v>
      </c>
      <c r="G33" s="2">
        <f t="shared" si="3"/>
        <v>18.729131326517717</v>
      </c>
      <c r="H33" s="3">
        <f t="shared" si="5"/>
        <v>506.53164327813045</v>
      </c>
      <c r="I33" s="1">
        <f t="shared" si="6"/>
        <v>472.16971463391769</v>
      </c>
      <c r="J33" s="1">
        <f t="shared" si="7"/>
        <v>-5.8068388355684153</v>
      </c>
      <c r="K33" s="1">
        <f t="shared" si="8"/>
        <v>93.531643278130446</v>
      </c>
      <c r="L33" s="1">
        <f t="shared" si="9"/>
        <v>93.531643278130446</v>
      </c>
      <c r="M33" s="1">
        <f t="shared" si="10"/>
        <v>8748.1682943074447</v>
      </c>
      <c r="N33" s="2">
        <f t="shared" si="11"/>
        <v>22.646886992283402</v>
      </c>
      <c r="O33">
        <f t="shared" si="12"/>
        <v>696.16181140666356</v>
      </c>
      <c r="P33">
        <f t="shared" si="13"/>
        <v>841.78478950317401</v>
      </c>
    </row>
    <row r="34" spans="1:16" x14ac:dyDescent="0.3">
      <c r="A34">
        <v>30</v>
      </c>
      <c r="B34">
        <v>379</v>
      </c>
      <c r="C34" s="3">
        <f t="shared" si="4"/>
        <v>474.8810499028146</v>
      </c>
      <c r="D34" s="1">
        <f t="shared" si="0"/>
        <v>95.881049902814595</v>
      </c>
      <c r="E34" s="1">
        <f t="shared" si="1"/>
        <v>95.881049902814595</v>
      </c>
      <c r="F34" s="1">
        <f t="shared" si="2"/>
        <v>9193.1757304660223</v>
      </c>
      <c r="G34" s="2">
        <f t="shared" si="3"/>
        <v>25.298430053513087</v>
      </c>
      <c r="H34" s="3">
        <f t="shared" si="5"/>
        <v>466.36287579834925</v>
      </c>
      <c r="I34" s="1">
        <f t="shared" si="6"/>
        <v>448.28358742864026</v>
      </c>
      <c r="J34" s="1">
        <f t="shared" si="7"/>
        <v>-11.230625346481119</v>
      </c>
      <c r="K34" s="1">
        <f t="shared" si="8"/>
        <v>87.362875798349251</v>
      </c>
      <c r="L34" s="1">
        <f t="shared" si="9"/>
        <v>87.362875798349251</v>
      </c>
      <c r="M34" s="1">
        <f t="shared" si="10"/>
        <v>7632.2720677577972</v>
      </c>
      <c r="N34" s="2">
        <f t="shared" si="11"/>
        <v>23.050890711965501</v>
      </c>
      <c r="O34">
        <f t="shared" si="12"/>
        <v>862.9294491253313</v>
      </c>
      <c r="P34">
        <f t="shared" si="13"/>
        <v>786.26588218514325</v>
      </c>
    </row>
    <row r="35" spans="1:16" x14ac:dyDescent="0.3">
      <c r="A35">
        <v>31</v>
      </c>
      <c r="B35">
        <v>639</v>
      </c>
      <c r="C35" s="3">
        <f t="shared" si="4"/>
        <v>455.70483992225172</v>
      </c>
      <c r="D35" s="1">
        <f t="shared" si="0"/>
        <v>-183.29516007774828</v>
      </c>
      <c r="E35" s="1">
        <f t="shared" si="1"/>
        <v>183.29516007774828</v>
      </c>
      <c r="F35" s="1">
        <f t="shared" si="2"/>
        <v>33597.115707927369</v>
      </c>
      <c r="G35" s="2">
        <f t="shared" si="3"/>
        <v>28.684688588067026</v>
      </c>
      <c r="H35" s="3">
        <f t="shared" si="5"/>
        <v>437.05296208215913</v>
      </c>
      <c r="I35" s="1">
        <f t="shared" si="6"/>
        <v>513.35994894258488</v>
      </c>
      <c r="J35" s="1">
        <f t="shared" si="7"/>
        <v>11.661470711646601</v>
      </c>
      <c r="K35" s="1">
        <f t="shared" si="8"/>
        <v>-201.94703791784087</v>
      </c>
      <c r="L35" s="1">
        <f t="shared" si="9"/>
        <v>201.94703791784087</v>
      </c>
      <c r="M35" s="1">
        <f t="shared" si="10"/>
        <v>40782.606123789861</v>
      </c>
      <c r="N35" s="2">
        <f t="shared" si="11"/>
        <v>31.603605307956318</v>
      </c>
      <c r="O35">
        <f t="shared" si="12"/>
        <v>2749.4274011662242</v>
      </c>
      <c r="P35">
        <f t="shared" si="13"/>
        <v>3029.2055687676129</v>
      </c>
    </row>
    <row r="36" spans="1:16" x14ac:dyDescent="0.3">
      <c r="A36">
        <v>32</v>
      </c>
      <c r="B36">
        <v>572</v>
      </c>
      <c r="C36" s="3">
        <f t="shared" si="4"/>
        <v>492.36387193780143</v>
      </c>
      <c r="D36" s="1">
        <f t="shared" si="0"/>
        <v>-79.636128062198566</v>
      </c>
      <c r="E36" s="1">
        <f t="shared" si="1"/>
        <v>79.636128062198566</v>
      </c>
      <c r="F36" s="1">
        <f t="shared" si="2"/>
        <v>6341.9128927388902</v>
      </c>
      <c r="G36" s="2">
        <f t="shared" si="3"/>
        <v>13.922400010873876</v>
      </c>
      <c r="H36" s="3">
        <f t="shared" si="5"/>
        <v>525.02141965423152</v>
      </c>
      <c r="I36" s="1">
        <f t="shared" si="6"/>
        <v>522.78893476165683</v>
      </c>
      <c r="J36" s="1">
        <f t="shared" si="7"/>
        <v>10.991725243874205</v>
      </c>
      <c r="K36" s="1">
        <f t="shared" si="8"/>
        <v>-46.978580345768478</v>
      </c>
      <c r="L36" s="1">
        <f t="shared" si="9"/>
        <v>46.978580345768478</v>
      </c>
      <c r="M36" s="1">
        <f t="shared" si="10"/>
        <v>2206.9870113038241</v>
      </c>
      <c r="N36" s="2">
        <f t="shared" si="11"/>
        <v>8.213038521987496</v>
      </c>
      <c r="O36">
        <f t="shared" si="12"/>
        <v>1194.5419209329784</v>
      </c>
      <c r="P36">
        <f t="shared" si="13"/>
        <v>704.67870518652717</v>
      </c>
    </row>
    <row r="37" spans="1:16" x14ac:dyDescent="0.3">
      <c r="A37">
        <v>33</v>
      </c>
      <c r="B37">
        <v>537</v>
      </c>
      <c r="C37" s="3">
        <f t="shared" si="4"/>
        <v>508.29109755024115</v>
      </c>
      <c r="D37" s="1">
        <f t="shared" si="0"/>
        <v>-28.708902449758853</v>
      </c>
      <c r="E37" s="1">
        <f t="shared" si="1"/>
        <v>28.708902449758853</v>
      </c>
      <c r="F37" s="1">
        <f t="shared" si="2"/>
        <v>824.20107986976984</v>
      </c>
      <c r="G37" s="2">
        <f t="shared" si="3"/>
        <v>5.346164329564032</v>
      </c>
      <c r="H37" s="3">
        <f t="shared" si="5"/>
        <v>533.78066000553099</v>
      </c>
      <c r="I37" s="1">
        <f t="shared" si="6"/>
        <v>519.3580466624478</v>
      </c>
      <c r="J37" s="1">
        <f t="shared" si="7"/>
        <v>6.6649412409492346</v>
      </c>
      <c r="K37" s="1">
        <f t="shared" si="8"/>
        <v>-3.21933999446901</v>
      </c>
      <c r="L37" s="1">
        <f t="shared" si="9"/>
        <v>3.21933999446901</v>
      </c>
      <c r="M37" s="1">
        <f t="shared" si="10"/>
        <v>10.364149999987726</v>
      </c>
      <c r="N37" s="2">
        <f t="shared" si="11"/>
        <v>0.59950465446350276</v>
      </c>
      <c r="O37">
        <f t="shared" si="12"/>
        <v>430.63353674638279</v>
      </c>
      <c r="P37">
        <f t="shared" si="13"/>
        <v>48.29009991703515</v>
      </c>
    </row>
    <row r="38" spans="1:16" x14ac:dyDescent="0.3">
      <c r="A38">
        <v>34</v>
      </c>
      <c r="B38">
        <v>575</v>
      </c>
      <c r="C38" s="3">
        <f t="shared" si="4"/>
        <v>514.03287804019294</v>
      </c>
      <c r="D38" s="1">
        <f t="shared" si="0"/>
        <v>-60.967121959807059</v>
      </c>
      <c r="E38" s="1">
        <f t="shared" si="1"/>
        <v>60.967121959807059</v>
      </c>
      <c r="F38" s="1">
        <f t="shared" si="2"/>
        <v>3716.9899600619883</v>
      </c>
      <c r="G38" s="2">
        <f t="shared" si="3"/>
        <v>10.602977732140358</v>
      </c>
      <c r="H38" s="3">
        <f t="shared" si="5"/>
        <v>526.02298790339705</v>
      </c>
      <c r="I38" s="1">
        <f t="shared" si="6"/>
        <v>531.38517379504901</v>
      </c>
      <c r="J38" s="1">
        <f t="shared" si="7"/>
        <v>8.2735970084448258</v>
      </c>
      <c r="K38" s="1">
        <f t="shared" si="8"/>
        <v>-48.977012096602948</v>
      </c>
      <c r="L38" s="1">
        <f t="shared" si="9"/>
        <v>48.977012096602948</v>
      </c>
      <c r="M38" s="1">
        <f t="shared" si="10"/>
        <v>2398.7477139107914</v>
      </c>
      <c r="N38" s="2">
        <f t="shared" si="11"/>
        <v>8.5177412341918171</v>
      </c>
      <c r="O38">
        <f t="shared" si="12"/>
        <v>914.50682939710589</v>
      </c>
      <c r="P38">
        <f t="shared" si="13"/>
        <v>734.65518144904422</v>
      </c>
    </row>
    <row r="39" spans="1:16" x14ac:dyDescent="0.3">
      <c r="A39">
        <v>35</v>
      </c>
      <c r="B39">
        <v>574</v>
      </c>
      <c r="C39" s="3">
        <f t="shared" si="4"/>
        <v>526.2263024321544</v>
      </c>
      <c r="D39" s="1">
        <f t="shared" si="0"/>
        <v>-47.773697567845602</v>
      </c>
      <c r="E39" s="1">
        <f t="shared" si="1"/>
        <v>47.773697567845602</v>
      </c>
      <c r="F39" s="1">
        <f t="shared" si="2"/>
        <v>2282.3261793039769</v>
      </c>
      <c r="G39" s="2">
        <f t="shared" si="3"/>
        <v>8.3229438271508016</v>
      </c>
      <c r="H39" s="3">
        <f t="shared" si="5"/>
        <v>539.65877080349389</v>
      </c>
      <c r="I39" s="1">
        <f t="shared" si="6"/>
        <v>538.37810375062281</v>
      </c>
      <c r="J39" s="1">
        <f t="shared" si="7"/>
        <v>7.8893968925835178</v>
      </c>
      <c r="K39" s="1">
        <f t="shared" si="8"/>
        <v>-34.341229196506106</v>
      </c>
      <c r="L39" s="1">
        <f t="shared" si="9"/>
        <v>34.341229196506106</v>
      </c>
      <c r="M39" s="1">
        <f t="shared" si="10"/>
        <v>1179.3200227269633</v>
      </c>
      <c r="N39" s="2">
        <f t="shared" si="11"/>
        <v>5.9827925429453144</v>
      </c>
      <c r="O39">
        <f t="shared" si="12"/>
        <v>716.60546351768403</v>
      </c>
      <c r="P39">
        <f t="shared" si="13"/>
        <v>515.11843794759159</v>
      </c>
    </row>
    <row r="40" spans="1:16" x14ac:dyDescent="0.3">
      <c r="A40">
        <v>36</v>
      </c>
      <c r="B40">
        <v>363</v>
      </c>
      <c r="C40" s="3">
        <f t="shared" si="4"/>
        <v>535.78104194572347</v>
      </c>
      <c r="D40" s="1">
        <f t="shared" si="0"/>
        <v>172.78104194572347</v>
      </c>
      <c r="E40" s="1">
        <f t="shared" si="1"/>
        <v>172.78104194572347</v>
      </c>
      <c r="F40" s="1">
        <f t="shared" si="2"/>
        <v>29853.288455849855</v>
      </c>
      <c r="G40" s="2">
        <f t="shared" si="3"/>
        <v>47.598083180640074</v>
      </c>
      <c r="H40" s="3">
        <f t="shared" si="5"/>
        <v>546.26750064320629</v>
      </c>
      <c r="I40" s="1">
        <f t="shared" si="6"/>
        <v>480.24209480062751</v>
      </c>
      <c r="J40" s="1">
        <f t="shared" si="7"/>
        <v>-11.918224860190129</v>
      </c>
      <c r="K40" s="1">
        <f t="shared" si="8"/>
        <v>183.26750064320629</v>
      </c>
      <c r="L40" s="1">
        <f t="shared" si="9"/>
        <v>183.26750064320629</v>
      </c>
      <c r="M40" s="1">
        <f t="shared" si="10"/>
        <v>33586.976792007619</v>
      </c>
      <c r="N40" s="2">
        <f t="shared" si="11"/>
        <v>50.486914777742776</v>
      </c>
      <c r="O40">
        <f t="shared" si="12"/>
        <v>1555.0293775115113</v>
      </c>
      <c r="P40">
        <f t="shared" si="13"/>
        <v>1649.4075057888567</v>
      </c>
    </row>
    <row r="41" spans="1:16" x14ac:dyDescent="0.3">
      <c r="A41">
        <v>37</v>
      </c>
      <c r="B41">
        <v>496</v>
      </c>
      <c r="C41" s="3">
        <f t="shared" si="4"/>
        <v>501.2248335565788</v>
      </c>
      <c r="D41" s="1">
        <f t="shared" si="0"/>
        <v>5.2248335565788011</v>
      </c>
      <c r="E41" s="1">
        <f t="shared" si="1"/>
        <v>5.2248335565788011</v>
      </c>
      <c r="F41" s="1">
        <f t="shared" si="2"/>
        <v>27.298885693951885</v>
      </c>
      <c r="G41" s="2">
        <f t="shared" si="3"/>
        <v>1.053393862213468</v>
      </c>
      <c r="H41" s="3">
        <f t="shared" si="5"/>
        <v>468.32386994043736</v>
      </c>
      <c r="I41" s="1">
        <f t="shared" si="6"/>
        <v>493.31222376257233</v>
      </c>
      <c r="J41" s="1">
        <f t="shared" si="7"/>
        <v>-4.4217187135496445</v>
      </c>
      <c r="K41" s="1">
        <f t="shared" si="8"/>
        <v>-27.676130059562638</v>
      </c>
      <c r="L41" s="1">
        <f t="shared" si="9"/>
        <v>27.676130059562638</v>
      </c>
      <c r="M41" s="1">
        <f t="shared" si="10"/>
        <v>765.96817507382661</v>
      </c>
      <c r="N41" s="2">
        <f t="shared" si="11"/>
        <v>5.579864931363435</v>
      </c>
      <c r="O41">
        <f t="shared" si="12"/>
        <v>47.02350200920921</v>
      </c>
      <c r="P41">
        <f t="shared" si="13"/>
        <v>415.14195089343957</v>
      </c>
    </row>
    <row r="42" spans="1:16" x14ac:dyDescent="0.3">
      <c r="A42">
        <v>38</v>
      </c>
      <c r="B42">
        <v>460</v>
      </c>
      <c r="C42" s="3">
        <f t="shared" si="4"/>
        <v>500.17986684526306</v>
      </c>
      <c r="D42" s="1">
        <f t="shared" si="0"/>
        <v>40.179866845263064</v>
      </c>
      <c r="E42" s="1">
        <f t="shared" si="1"/>
        <v>40.179866845263064</v>
      </c>
      <c r="F42" s="1">
        <f t="shared" si="2"/>
        <v>1614.4216997030701</v>
      </c>
      <c r="G42" s="2">
        <f t="shared" si="3"/>
        <v>8.7347536620137092</v>
      </c>
      <c r="H42" s="3">
        <f t="shared" si="5"/>
        <v>488.89050504902269</v>
      </c>
      <c r="I42" s="1">
        <f t="shared" si="6"/>
        <v>486.41375973328536</v>
      </c>
      <c r="J42" s="1">
        <f t="shared" si="7"/>
        <v>-5.1647423082708421</v>
      </c>
      <c r="K42" s="1">
        <f t="shared" si="8"/>
        <v>28.890505049022693</v>
      </c>
      <c r="L42" s="1">
        <f t="shared" si="9"/>
        <v>28.890505049022693</v>
      </c>
      <c r="M42" s="1">
        <f t="shared" si="10"/>
        <v>834.66128198760566</v>
      </c>
      <c r="N42" s="2">
        <f t="shared" si="11"/>
        <v>6.2805445758744982</v>
      </c>
      <c r="O42">
        <f t="shared" si="12"/>
        <v>361.61880160736757</v>
      </c>
      <c r="P42">
        <f t="shared" si="13"/>
        <v>260.01454544120423</v>
      </c>
    </row>
    <row r="43" spans="1:16" x14ac:dyDescent="0.3">
      <c r="A43">
        <v>39</v>
      </c>
      <c r="B43">
        <v>374</v>
      </c>
      <c r="C43" s="3">
        <f t="shared" si="4"/>
        <v>492.14389347621045</v>
      </c>
      <c r="D43" s="1">
        <f t="shared" si="0"/>
        <v>118.14389347621045</v>
      </c>
      <c r="E43" s="1">
        <f t="shared" si="1"/>
        <v>118.14389347621045</v>
      </c>
      <c r="F43" s="1">
        <f t="shared" si="2"/>
        <v>13957.979565718162</v>
      </c>
      <c r="G43" s="2">
        <f t="shared" si="3"/>
        <v>31.589276330537551</v>
      </c>
      <c r="H43" s="3">
        <f t="shared" si="5"/>
        <v>481.24901742501453</v>
      </c>
      <c r="I43" s="1">
        <f t="shared" si="6"/>
        <v>456.30495142908933</v>
      </c>
      <c r="J43" s="1">
        <f t="shared" si="7"/>
        <v>-12.647962107048398</v>
      </c>
      <c r="K43" s="1">
        <f t="shared" si="8"/>
        <v>107.24901742501453</v>
      </c>
      <c r="L43" s="1">
        <f t="shared" si="9"/>
        <v>107.24901742501453</v>
      </c>
      <c r="M43" s="1">
        <f t="shared" si="10"/>
        <v>11502.35173863107</v>
      </c>
      <c r="N43" s="2">
        <f t="shared" si="11"/>
        <v>28.676207867650945</v>
      </c>
      <c r="O43">
        <f t="shared" si="12"/>
        <v>1063.2950412858941</v>
      </c>
      <c r="P43">
        <f t="shared" si="13"/>
        <v>965.2411568251307</v>
      </c>
    </row>
    <row r="44" spans="1:16" x14ac:dyDescent="0.3">
      <c r="A44">
        <v>40</v>
      </c>
      <c r="B44">
        <v>591</v>
      </c>
      <c r="C44" s="3">
        <f t="shared" si="4"/>
        <v>468.51511478096842</v>
      </c>
      <c r="D44" s="1">
        <f t="shared" si="0"/>
        <v>-122.48488521903158</v>
      </c>
      <c r="E44" s="1">
        <f t="shared" si="1"/>
        <v>122.48488521903158</v>
      </c>
      <c r="F44" s="1">
        <f t="shared" si="2"/>
        <v>15002.547107119341</v>
      </c>
      <c r="G44" s="2">
        <f t="shared" si="3"/>
        <v>20.725022879700774</v>
      </c>
      <c r="H44" s="3">
        <f t="shared" si="5"/>
        <v>443.65698932204094</v>
      </c>
      <c r="I44" s="1">
        <f t="shared" si="6"/>
        <v>505.56703947529638</v>
      </c>
      <c r="J44" s="1">
        <f t="shared" si="7"/>
        <v>5.9250529389282374</v>
      </c>
      <c r="K44" s="1">
        <f t="shared" si="8"/>
        <v>-147.34301067795906</v>
      </c>
      <c r="L44" s="1">
        <f t="shared" si="9"/>
        <v>147.34301067795906</v>
      </c>
      <c r="M44" s="1">
        <f t="shared" si="10"/>
        <v>21709.962795645155</v>
      </c>
      <c r="N44" s="2">
        <f t="shared" si="11"/>
        <v>24.931135478504071</v>
      </c>
      <c r="O44">
        <f t="shared" si="12"/>
        <v>1837.2732782854737</v>
      </c>
      <c r="P44">
        <f t="shared" si="13"/>
        <v>2210.1451601693857</v>
      </c>
    </row>
    <row r="45" spans="1:16" x14ac:dyDescent="0.3">
      <c r="A45">
        <v>41</v>
      </c>
      <c r="B45">
        <v>424</v>
      </c>
      <c r="C45" s="3">
        <f t="shared" si="4"/>
        <v>493.01209182477476</v>
      </c>
      <c r="D45" s="1">
        <f t="shared" si="0"/>
        <v>69.012091824774757</v>
      </c>
      <c r="E45" s="1">
        <f t="shared" si="1"/>
        <v>69.012091824774757</v>
      </c>
      <c r="F45" s="1">
        <f t="shared" si="2"/>
        <v>4762.668818031143</v>
      </c>
      <c r="G45" s="2">
        <f t="shared" si="3"/>
        <v>16.276436751126123</v>
      </c>
      <c r="H45" s="3">
        <f t="shared" si="5"/>
        <v>511.4920924142246</v>
      </c>
      <c r="I45" s="1">
        <f t="shared" si="6"/>
        <v>476.9493905754577</v>
      </c>
      <c r="J45" s="1">
        <f t="shared" si="7"/>
        <v>-4.437757612701839</v>
      </c>
      <c r="K45" s="1">
        <f t="shared" si="8"/>
        <v>87.492092414224601</v>
      </c>
      <c r="L45" s="1">
        <f t="shared" si="9"/>
        <v>87.492092414224601</v>
      </c>
      <c r="M45" s="1">
        <f t="shared" si="10"/>
        <v>7654.866235019218</v>
      </c>
      <c r="N45" s="2">
        <f t="shared" si="11"/>
        <v>20.634927456185046</v>
      </c>
      <c r="O45">
        <f t="shared" si="12"/>
        <v>621.10882642297281</v>
      </c>
      <c r="P45">
        <f t="shared" si="13"/>
        <v>787.42883172802135</v>
      </c>
    </row>
    <row r="46" spans="1:16" x14ac:dyDescent="0.3">
      <c r="A46">
        <v>42</v>
      </c>
      <c r="B46">
        <v>400</v>
      </c>
      <c r="C46" s="3">
        <f t="shared" si="4"/>
        <v>479.20967345981984</v>
      </c>
      <c r="D46" s="1">
        <f t="shared" si="0"/>
        <v>79.20967345981984</v>
      </c>
      <c r="E46" s="1">
        <f t="shared" si="1"/>
        <v>79.20967345981984</v>
      </c>
      <c r="F46" s="1">
        <f t="shared" si="2"/>
        <v>6274.1723696112876</v>
      </c>
      <c r="G46" s="2">
        <f t="shared" si="3"/>
        <v>19.80241836495496</v>
      </c>
      <c r="H46" s="3">
        <f t="shared" si="5"/>
        <v>472.51163296275587</v>
      </c>
      <c r="I46" s="1">
        <f t="shared" si="6"/>
        <v>456.97100373171168</v>
      </c>
      <c r="J46" s="1">
        <f t="shared" si="7"/>
        <v>-9.0999463820150943</v>
      </c>
      <c r="K46" s="1">
        <f t="shared" si="8"/>
        <v>72.511632962755868</v>
      </c>
      <c r="L46" s="1">
        <f t="shared" si="9"/>
        <v>72.511632962755868</v>
      </c>
      <c r="M46" s="1">
        <f t="shared" si="10"/>
        <v>5257.9369149254235</v>
      </c>
      <c r="N46" s="2">
        <f t="shared" si="11"/>
        <v>18.127908240688967</v>
      </c>
      <c r="O46">
        <f t="shared" si="12"/>
        <v>712.88706113837861</v>
      </c>
      <c r="P46">
        <f t="shared" si="13"/>
        <v>652.60469666480276</v>
      </c>
    </row>
    <row r="47" spans="1:16" x14ac:dyDescent="0.3">
      <c r="A47">
        <v>43</v>
      </c>
      <c r="B47">
        <v>648</v>
      </c>
      <c r="C47" s="3">
        <f t="shared" si="4"/>
        <v>463.36773876785588</v>
      </c>
      <c r="D47" s="1">
        <f t="shared" si="0"/>
        <v>-184.63226123214412</v>
      </c>
      <c r="E47" s="1">
        <f t="shared" si="1"/>
        <v>184.63226123214412</v>
      </c>
      <c r="F47" s="1">
        <f t="shared" si="2"/>
        <v>34089.071887694707</v>
      </c>
      <c r="G47" s="2">
        <f t="shared" si="3"/>
        <v>28.49263290619508</v>
      </c>
      <c r="H47" s="3">
        <f t="shared" si="5"/>
        <v>447.87105734969657</v>
      </c>
      <c r="I47" s="1">
        <f t="shared" si="6"/>
        <v>520.64966507960878</v>
      </c>
      <c r="J47" s="1">
        <f t="shared" si="7"/>
        <v>12.733635936958564</v>
      </c>
      <c r="K47" s="1">
        <f t="shared" si="8"/>
        <v>-200.12894265030343</v>
      </c>
      <c r="L47" s="1">
        <f t="shared" si="9"/>
        <v>200.12894265030343</v>
      </c>
      <c r="M47" s="1">
        <f t="shared" si="10"/>
        <v>40051.593686328437</v>
      </c>
      <c r="N47" s="2">
        <f t="shared" si="11"/>
        <v>30.884096088009787</v>
      </c>
      <c r="O47">
        <f t="shared" si="12"/>
        <v>2769.4839184821617</v>
      </c>
      <c r="P47">
        <f t="shared" si="13"/>
        <v>3001.9341397545513</v>
      </c>
    </row>
    <row r="48" spans="1:16" x14ac:dyDescent="0.3">
      <c r="A48">
        <v>44</v>
      </c>
      <c r="B48">
        <v>544</v>
      </c>
      <c r="C48" s="3">
        <f t="shared" si="4"/>
        <v>500.29419101428471</v>
      </c>
      <c r="D48" s="1">
        <f t="shared" si="0"/>
        <v>-43.705808985715294</v>
      </c>
      <c r="E48" s="1">
        <f t="shared" si="1"/>
        <v>43.705808985715294</v>
      </c>
      <c r="F48" s="1">
        <f t="shared" si="2"/>
        <v>1910.1977390958316</v>
      </c>
      <c r="G48" s="2">
        <f t="shared" si="3"/>
        <v>8.034156063550606</v>
      </c>
      <c r="H48" s="3">
        <f t="shared" si="5"/>
        <v>533.38330101656732</v>
      </c>
      <c r="I48" s="1">
        <f t="shared" si="6"/>
        <v>518.74122039985514</v>
      </c>
      <c r="J48" s="1">
        <f t="shared" si="7"/>
        <v>8.341011751944901</v>
      </c>
      <c r="K48" s="1">
        <f t="shared" si="8"/>
        <v>-10.616698983432684</v>
      </c>
      <c r="L48" s="1">
        <f t="shared" si="9"/>
        <v>10.616698983432684</v>
      </c>
      <c r="M48" s="1">
        <f t="shared" si="10"/>
        <v>112.71429730482059</v>
      </c>
      <c r="N48" s="2">
        <f t="shared" si="11"/>
        <v>1.9515990778368904</v>
      </c>
      <c r="O48">
        <f t="shared" si="12"/>
        <v>655.5871347857294</v>
      </c>
      <c r="P48">
        <f t="shared" si="13"/>
        <v>159.25048475149026</v>
      </c>
    </row>
    <row r="49" spans="1:16" x14ac:dyDescent="0.3">
      <c r="A49">
        <v>45</v>
      </c>
      <c r="B49">
        <v>555</v>
      </c>
      <c r="C49" s="3">
        <f t="shared" si="4"/>
        <v>509.0353528114278</v>
      </c>
      <c r="D49" s="1">
        <f t="shared" si="0"/>
        <v>-45.964647188572201</v>
      </c>
      <c r="E49" s="1">
        <f t="shared" si="1"/>
        <v>45.964647188572201</v>
      </c>
      <c r="F49" s="1">
        <f t="shared" si="2"/>
        <v>2112.7487911699181</v>
      </c>
      <c r="G49" s="2">
        <f t="shared" si="3"/>
        <v>8.2819184123553526</v>
      </c>
      <c r="H49" s="3">
        <f t="shared" si="5"/>
        <v>527.08223215179999</v>
      </c>
      <c r="I49" s="1">
        <f t="shared" si="6"/>
        <v>523.78014605353712</v>
      </c>
      <c r="J49" s="1">
        <f t="shared" si="7"/>
        <v>7.3503859224660264</v>
      </c>
      <c r="K49" s="1">
        <f t="shared" si="8"/>
        <v>-27.917767848200015</v>
      </c>
      <c r="L49" s="1">
        <f t="shared" si="9"/>
        <v>27.917767848200015</v>
      </c>
      <c r="M49" s="1">
        <f t="shared" si="10"/>
        <v>779.4017616259905</v>
      </c>
      <c r="N49" s="2">
        <f t="shared" si="11"/>
        <v>5.0302284411171199</v>
      </c>
      <c r="O49">
        <f t="shared" si="12"/>
        <v>689.46970782858307</v>
      </c>
      <c r="P49">
        <f t="shared" si="13"/>
        <v>418.76651772300022</v>
      </c>
    </row>
    <row r="50" spans="1:16" x14ac:dyDescent="0.3">
      <c r="A50">
        <v>46</v>
      </c>
      <c r="B50">
        <v>586</v>
      </c>
      <c r="C50" s="3">
        <f t="shared" si="4"/>
        <v>518.22828224914224</v>
      </c>
      <c r="D50" s="1">
        <f t="shared" si="0"/>
        <v>-67.771717750857761</v>
      </c>
      <c r="E50" s="1">
        <f t="shared" si="1"/>
        <v>67.771717750857761</v>
      </c>
      <c r="F50" s="1">
        <f t="shared" si="2"/>
        <v>4593.0057269019289</v>
      </c>
      <c r="G50" s="2">
        <f t="shared" si="3"/>
        <v>11.565139547927945</v>
      </c>
      <c r="H50" s="3">
        <f t="shared" si="5"/>
        <v>531.13053197600311</v>
      </c>
      <c r="I50" s="1">
        <f t="shared" si="6"/>
        <v>537.30083209174973</v>
      </c>
      <c r="J50" s="1">
        <f t="shared" si="7"/>
        <v>9.2014759571899987</v>
      </c>
      <c r="K50" s="1">
        <f t="shared" si="8"/>
        <v>-54.869468023996887</v>
      </c>
      <c r="L50" s="1">
        <f t="shared" si="9"/>
        <v>54.869468023996887</v>
      </c>
      <c r="M50" s="1">
        <f t="shared" si="10"/>
        <v>3010.6585212364171</v>
      </c>
      <c r="N50" s="2">
        <f t="shared" si="11"/>
        <v>9.3633904477810397</v>
      </c>
      <c r="O50">
        <f t="shared" si="12"/>
        <v>1016.5757662628664</v>
      </c>
      <c r="P50">
        <f t="shared" si="13"/>
        <v>823.04202035995331</v>
      </c>
    </row>
    <row r="51" spans="1:16" x14ac:dyDescent="0.3">
      <c r="A51">
        <v>47</v>
      </c>
      <c r="B51">
        <v>634</v>
      </c>
      <c r="C51" s="3">
        <f t="shared" si="4"/>
        <v>531.78262579931379</v>
      </c>
      <c r="D51" s="1">
        <f t="shared" si="0"/>
        <v>-102.21737420068621</v>
      </c>
      <c r="E51" s="1">
        <f t="shared" si="1"/>
        <v>102.21737420068621</v>
      </c>
      <c r="F51" s="1">
        <f t="shared" si="2"/>
        <v>10448.391588483111</v>
      </c>
      <c r="G51" s="2">
        <f t="shared" si="3"/>
        <v>16.122614227237573</v>
      </c>
      <c r="H51" s="3">
        <f t="shared" si="5"/>
        <v>546.50230804893977</v>
      </c>
      <c r="I51" s="1">
        <f t="shared" si="6"/>
        <v>559.86954929419176</v>
      </c>
      <c r="J51" s="1">
        <f t="shared" si="7"/>
        <v>13.211648330765607</v>
      </c>
      <c r="K51" s="1">
        <f t="shared" si="8"/>
        <v>-87.497691951060233</v>
      </c>
      <c r="L51" s="1">
        <f t="shared" si="9"/>
        <v>87.497691951060233</v>
      </c>
      <c r="M51" s="1">
        <f t="shared" si="10"/>
        <v>7655.8460967626306</v>
      </c>
      <c r="N51" s="2">
        <f t="shared" si="11"/>
        <v>13.8008977840789</v>
      </c>
      <c r="O51">
        <f t="shared" si="12"/>
        <v>1533.2606130102931</v>
      </c>
      <c r="P51">
        <f t="shared" si="13"/>
        <v>1312.4653792659035</v>
      </c>
    </row>
    <row r="52" spans="1:16" x14ac:dyDescent="0.3">
      <c r="A52">
        <v>48</v>
      </c>
      <c r="B52">
        <v>347</v>
      </c>
      <c r="C52" s="3">
        <f t="shared" si="4"/>
        <v>552.22610063945103</v>
      </c>
      <c r="D52" s="1">
        <f t="shared" si="0"/>
        <v>205.22610063945103</v>
      </c>
      <c r="E52" s="1">
        <f t="shared" si="1"/>
        <v>205.22610063945103</v>
      </c>
      <c r="F52" s="1">
        <f t="shared" si="2"/>
        <v>42117.75238367408</v>
      </c>
      <c r="G52" s="2">
        <f t="shared" si="3"/>
        <v>59.142968483991652</v>
      </c>
      <c r="H52" s="3">
        <f t="shared" si="5"/>
        <v>573.08119762495733</v>
      </c>
      <c r="I52" s="1">
        <f t="shared" si="6"/>
        <v>486.7605306743983</v>
      </c>
      <c r="J52" s="1">
        <f t="shared" si="7"/>
        <v>-12.684551754402113</v>
      </c>
      <c r="K52" s="1">
        <f t="shared" si="8"/>
        <v>226.08119762495733</v>
      </c>
      <c r="L52" s="1">
        <f t="shared" si="9"/>
        <v>226.08119762495733</v>
      </c>
      <c r="M52" s="1">
        <f t="shared" si="10"/>
        <v>51112.707919535009</v>
      </c>
      <c r="N52" s="2">
        <f t="shared" si="11"/>
        <v>65.153082889036696</v>
      </c>
      <c r="O52">
        <f t="shared" si="12"/>
        <v>1847.0349057550593</v>
      </c>
      <c r="P52">
        <f t="shared" si="13"/>
        <v>2034.7307786246161</v>
      </c>
    </row>
    <row r="53" spans="1:16" x14ac:dyDescent="0.3">
      <c r="A53">
        <v>49</v>
      </c>
      <c r="B53">
        <v>504</v>
      </c>
      <c r="C53" s="3">
        <f t="shared" si="4"/>
        <v>511.18088051156087</v>
      </c>
      <c r="D53" s="1">
        <f t="shared" si="0"/>
        <v>7.180880511560872</v>
      </c>
      <c r="E53" s="1">
        <f t="shared" si="1"/>
        <v>7.180880511560872</v>
      </c>
      <c r="F53" s="1">
        <f t="shared" si="2"/>
        <v>51.56504492131473</v>
      </c>
      <c r="G53" s="2">
        <f t="shared" si="3"/>
        <v>1.4247778792779509</v>
      </c>
      <c r="H53" s="3">
        <f t="shared" si="5"/>
        <v>474.0759789199962</v>
      </c>
      <c r="I53" s="1">
        <f t="shared" si="6"/>
        <v>500.81155770016022</v>
      </c>
      <c r="J53" s="1">
        <f t="shared" si="7"/>
        <v>-4.6638781203529005</v>
      </c>
      <c r="K53" s="1">
        <f t="shared" si="8"/>
        <v>-29.924021080003797</v>
      </c>
      <c r="L53" s="1">
        <f t="shared" si="9"/>
        <v>29.924021080003797</v>
      </c>
      <c r="M53" s="1">
        <f t="shared" si="10"/>
        <v>895.44703759651156</v>
      </c>
      <c r="N53" s="2">
        <f t="shared" si="11"/>
        <v>5.9373057698420233</v>
      </c>
      <c r="O53">
        <f t="shared" si="12"/>
        <v>64.627924604047848</v>
      </c>
      <c r="P53">
        <f t="shared" si="13"/>
        <v>448.86031620005696</v>
      </c>
    </row>
    <row r="54" spans="1:16" x14ac:dyDescent="0.3">
      <c r="A54">
        <v>50</v>
      </c>
      <c r="B54">
        <v>447</v>
      </c>
      <c r="C54" s="3">
        <f t="shared" si="4"/>
        <v>509.74470440924875</v>
      </c>
      <c r="D54" s="1">
        <f t="shared" si="0"/>
        <v>62.744704409248754</v>
      </c>
      <c r="E54" s="1">
        <f t="shared" si="1"/>
        <v>62.744704409248754</v>
      </c>
      <c r="F54" s="1">
        <f t="shared" si="2"/>
        <v>3936.8979314040002</v>
      </c>
      <c r="G54" s="2">
        <f t="shared" si="3"/>
        <v>14.036846623993011</v>
      </c>
      <c r="H54" s="3">
        <f t="shared" si="5"/>
        <v>496.14767957980735</v>
      </c>
      <c r="I54" s="1">
        <f t="shared" si="6"/>
        <v>487.93280507435918</v>
      </c>
      <c r="J54" s="1">
        <f t="shared" si="7"/>
        <v>-7.1283404719873431</v>
      </c>
      <c r="K54" s="1">
        <f t="shared" si="8"/>
        <v>49.147679579807345</v>
      </c>
      <c r="L54" s="1">
        <f t="shared" si="9"/>
        <v>49.147679579807345</v>
      </c>
      <c r="M54" s="1">
        <f t="shared" si="10"/>
        <v>2415.4944080794121</v>
      </c>
      <c r="N54" s="2">
        <f t="shared" si="11"/>
        <v>10.995006617406565</v>
      </c>
      <c r="O54">
        <f t="shared" si="12"/>
        <v>564.70233968323873</v>
      </c>
      <c r="P54">
        <f t="shared" si="13"/>
        <v>442.32911621826611</v>
      </c>
    </row>
    <row r="55" spans="1:16" x14ac:dyDescent="0.3">
      <c r="A55">
        <v>51</v>
      </c>
      <c r="B55">
        <v>358</v>
      </c>
      <c r="C55" s="3">
        <f t="shared" si="4"/>
        <v>497.19576352739898</v>
      </c>
      <c r="D55" s="1">
        <f t="shared" si="0"/>
        <v>139.19576352739898</v>
      </c>
      <c r="E55" s="1">
        <f t="shared" si="1"/>
        <v>139.19576352739898</v>
      </c>
      <c r="F55" s="1">
        <f t="shared" si="2"/>
        <v>19375.460583975575</v>
      </c>
      <c r="G55" s="2">
        <f t="shared" si="3"/>
        <v>38.881498192010888</v>
      </c>
      <c r="H55" s="3">
        <f t="shared" si="5"/>
        <v>480.80446460237181</v>
      </c>
      <c r="I55" s="1">
        <f t="shared" si="6"/>
        <v>453.94280188244255</v>
      </c>
      <c r="J55" s="1">
        <f t="shared" si="7"/>
        <v>-15.186839287966126</v>
      </c>
      <c r="K55" s="1">
        <f t="shared" si="8"/>
        <v>122.80446460237181</v>
      </c>
      <c r="L55" s="1">
        <f t="shared" si="9"/>
        <v>122.80446460237181</v>
      </c>
      <c r="M55" s="1">
        <f t="shared" si="10"/>
        <v>15080.936526275191</v>
      </c>
      <c r="N55" s="2">
        <f t="shared" si="11"/>
        <v>34.302923073288213</v>
      </c>
      <c r="O55">
        <f t="shared" si="12"/>
        <v>1252.7618717465907</v>
      </c>
      <c r="P55">
        <f t="shared" si="13"/>
        <v>1105.2401814213463</v>
      </c>
    </row>
    <row r="56" spans="1:16" x14ac:dyDescent="0.3">
      <c r="A56">
        <v>52</v>
      </c>
      <c r="B56">
        <v>592</v>
      </c>
      <c r="C56" s="3">
        <f t="shared" si="4"/>
        <v>469.35661082191922</v>
      </c>
      <c r="D56" s="1">
        <f t="shared" si="0"/>
        <v>-122.64338917808078</v>
      </c>
      <c r="E56" s="1">
        <f t="shared" si="1"/>
        <v>122.64338917808078</v>
      </c>
      <c r="F56" s="1">
        <f t="shared" si="2"/>
        <v>15041.400909086182</v>
      </c>
      <c r="G56" s="2">
        <f t="shared" si="3"/>
        <v>20.716788712513644</v>
      </c>
      <c r="H56" s="3">
        <f t="shared" si="5"/>
        <v>438.75596259447644</v>
      </c>
      <c r="I56" s="1">
        <f t="shared" si="6"/>
        <v>505.99074881928607</v>
      </c>
      <c r="J56" s="1">
        <f t="shared" si="7"/>
        <v>4.9835965794767656</v>
      </c>
      <c r="K56" s="1">
        <f t="shared" si="8"/>
        <v>-153.24403740552356</v>
      </c>
      <c r="L56" s="1">
        <f t="shared" si="9"/>
        <v>153.24403740552356</v>
      </c>
      <c r="M56" s="1">
        <f t="shared" si="10"/>
        <v>23483.735000345503</v>
      </c>
      <c r="N56" s="2">
        <f t="shared" si="11"/>
        <v>25.885817129311413</v>
      </c>
      <c r="O56">
        <f t="shared" si="12"/>
        <v>1839.6508376712118</v>
      </c>
      <c r="P56">
        <f t="shared" si="13"/>
        <v>2298.6605610828533</v>
      </c>
    </row>
    <row r="57" spans="1:16" x14ac:dyDescent="0.3">
      <c r="A57">
        <v>53</v>
      </c>
      <c r="B57">
        <v>423</v>
      </c>
      <c r="C57" s="3">
        <f t="shared" si="4"/>
        <v>493.8852886575354</v>
      </c>
      <c r="D57" s="1">
        <f t="shared" si="0"/>
        <v>70.885288657535398</v>
      </c>
      <c r="E57" s="1">
        <f t="shared" si="1"/>
        <v>70.885288657535398</v>
      </c>
      <c r="F57" s="1">
        <f t="shared" si="2"/>
        <v>5024.7241480621169</v>
      </c>
      <c r="G57" s="2">
        <f t="shared" si="3"/>
        <v>16.757751455682126</v>
      </c>
      <c r="H57" s="3">
        <f t="shared" si="5"/>
        <v>510.97434539876281</v>
      </c>
      <c r="I57" s="1">
        <f t="shared" si="6"/>
        <v>477.6050065678665</v>
      </c>
      <c r="J57" s="1">
        <f t="shared" si="7"/>
        <v>-5.027205069792136</v>
      </c>
      <c r="K57" s="1">
        <f t="shared" si="8"/>
        <v>87.974345398762807</v>
      </c>
      <c r="L57" s="1">
        <f t="shared" si="9"/>
        <v>87.974345398762807</v>
      </c>
      <c r="M57" s="1">
        <f t="shared" si="10"/>
        <v>7739.4854483408189</v>
      </c>
      <c r="N57" s="2">
        <f t="shared" si="11"/>
        <v>20.797717588360001</v>
      </c>
      <c r="O57">
        <f t="shared" si="12"/>
        <v>637.96759791781858</v>
      </c>
      <c r="P57">
        <f t="shared" si="13"/>
        <v>791.76910858886527</v>
      </c>
    </row>
    <row r="58" spans="1:16" x14ac:dyDescent="0.3">
      <c r="A58">
        <v>54</v>
      </c>
      <c r="B58">
        <v>384</v>
      </c>
      <c r="C58" s="3">
        <f t="shared" si="4"/>
        <v>479.70823092602836</v>
      </c>
      <c r="D58" s="1">
        <f t="shared" si="0"/>
        <v>95.708230926028364</v>
      </c>
      <c r="E58" s="1">
        <f t="shared" si="1"/>
        <v>95.708230926028364</v>
      </c>
      <c r="F58" s="1">
        <f t="shared" si="2"/>
        <v>9160.0654669899723</v>
      </c>
      <c r="G58" s="2">
        <f t="shared" si="3"/>
        <v>24.924018470319886</v>
      </c>
      <c r="H58" s="3">
        <f t="shared" si="5"/>
        <v>472.57780149807434</v>
      </c>
      <c r="I58" s="1">
        <f t="shared" si="6"/>
        <v>453.04254814636101</v>
      </c>
      <c r="J58" s="1">
        <f t="shared" si="7"/>
        <v>-10.88778107530614</v>
      </c>
      <c r="K58" s="1">
        <f t="shared" si="8"/>
        <v>88.577801498074336</v>
      </c>
      <c r="L58" s="1">
        <f t="shared" si="9"/>
        <v>88.577801498074336</v>
      </c>
      <c r="M58" s="1">
        <f t="shared" si="10"/>
        <v>7846.02691823226</v>
      </c>
      <c r="N58" s="2">
        <f t="shared" si="11"/>
        <v>23.067135806790194</v>
      </c>
      <c r="O58">
        <f t="shared" si="12"/>
        <v>861.37407833425527</v>
      </c>
      <c r="P58">
        <f t="shared" si="13"/>
        <v>797.20021348266903</v>
      </c>
    </row>
    <row r="59" spans="1:16" x14ac:dyDescent="0.3">
      <c r="A59">
        <v>55</v>
      </c>
      <c r="B59">
        <v>645</v>
      </c>
      <c r="C59" s="3">
        <f t="shared" si="4"/>
        <v>460.56658474082275</v>
      </c>
      <c r="D59" s="1">
        <f t="shared" si="0"/>
        <v>-184.43341525917725</v>
      </c>
      <c r="E59" s="1">
        <f t="shared" si="1"/>
        <v>184.43341525917725</v>
      </c>
      <c r="F59" s="1">
        <f t="shared" si="2"/>
        <v>34015.684664164117</v>
      </c>
      <c r="G59" s="2">
        <f t="shared" si="3"/>
        <v>28.594327947159265</v>
      </c>
      <c r="H59" s="3">
        <f t="shared" si="5"/>
        <v>442.15476707105489</v>
      </c>
      <c r="I59" s="1">
        <f t="shared" si="6"/>
        <v>518.25123045516693</v>
      </c>
      <c r="J59" s="1">
        <f t="shared" si="7"/>
        <v>11.941157939927475</v>
      </c>
      <c r="K59" s="1">
        <f t="shared" si="8"/>
        <v>-202.84523292894511</v>
      </c>
      <c r="L59" s="1">
        <f t="shared" si="9"/>
        <v>202.84523292894511</v>
      </c>
      <c r="M59" s="1">
        <f t="shared" si="10"/>
        <v>41146.188521997996</v>
      </c>
      <c r="N59" s="2">
        <f t="shared" si="11"/>
        <v>31.448873322317073</v>
      </c>
      <c r="O59">
        <f t="shared" si="12"/>
        <v>2766.5012288876587</v>
      </c>
      <c r="P59">
        <f t="shared" si="13"/>
        <v>3042.6784939341765</v>
      </c>
    </row>
    <row r="60" spans="1:16" x14ac:dyDescent="0.3">
      <c r="A60">
        <v>56</v>
      </c>
      <c r="B60">
        <v>541</v>
      </c>
      <c r="C60" s="3">
        <f t="shared" si="4"/>
        <v>497.45326779265821</v>
      </c>
      <c r="D60" s="1">
        <f t="shared" si="0"/>
        <v>-43.54673220734179</v>
      </c>
      <c r="E60" s="1">
        <f t="shared" si="1"/>
        <v>43.54673220734179</v>
      </c>
      <c r="F60" s="1">
        <f t="shared" si="2"/>
        <v>1896.3178859379389</v>
      </c>
      <c r="G60" s="2">
        <f t="shared" si="3"/>
        <v>8.0493035503404418</v>
      </c>
      <c r="H60" s="3">
        <f t="shared" si="5"/>
        <v>530.19238839509444</v>
      </c>
      <c r="I60" s="1">
        <f t="shared" si="6"/>
        <v>516.71705076066758</v>
      </c>
      <c r="J60" s="1">
        <f t="shared" si="7"/>
        <v>7.8985566495994242</v>
      </c>
      <c r="K60" s="1">
        <f t="shared" si="8"/>
        <v>-10.80761160490556</v>
      </c>
      <c r="L60" s="1">
        <f t="shared" si="9"/>
        <v>10.80761160490556</v>
      </c>
      <c r="M60" s="1">
        <f t="shared" si="10"/>
        <v>116.80446860248934</v>
      </c>
      <c r="N60" s="2">
        <f t="shared" si="11"/>
        <v>1.9977100933281997</v>
      </c>
      <c r="O60">
        <f t="shared" si="12"/>
        <v>653.2009831101268</v>
      </c>
      <c r="P60">
        <f t="shared" si="13"/>
        <v>162.1141740735834</v>
      </c>
    </row>
    <row r="61" spans="1:16" x14ac:dyDescent="0.3">
      <c r="A61">
        <v>57</v>
      </c>
      <c r="B61">
        <v>529</v>
      </c>
      <c r="C61" s="3">
        <f t="shared" si="4"/>
        <v>506.16261423412658</v>
      </c>
      <c r="D61" s="1">
        <f t="shared" si="0"/>
        <v>-22.837385765873421</v>
      </c>
      <c r="E61" s="1">
        <f t="shared" si="1"/>
        <v>22.837385765873421</v>
      </c>
      <c r="F61" s="1">
        <f t="shared" si="2"/>
        <v>521.54618861931795</v>
      </c>
      <c r="G61" s="2">
        <f t="shared" si="3"/>
        <v>4.3170861561197391</v>
      </c>
      <c r="H61" s="3">
        <f t="shared" si="5"/>
        <v>524.61560741026699</v>
      </c>
      <c r="I61" s="1">
        <f t="shared" si="6"/>
        <v>514.87294587774772</v>
      </c>
      <c r="J61" s="1">
        <f t="shared" si="7"/>
        <v>4.975758189843642</v>
      </c>
      <c r="K61" s="1">
        <f t="shared" si="8"/>
        <v>-4.3843925897330109</v>
      </c>
      <c r="L61" s="1">
        <f t="shared" si="9"/>
        <v>4.3843925897330109</v>
      </c>
      <c r="M61" s="1">
        <f t="shared" si="10"/>
        <v>19.22289838090574</v>
      </c>
      <c r="N61" s="2">
        <f t="shared" si="11"/>
        <v>0.82880767291739332</v>
      </c>
      <c r="O61">
        <f t="shared" si="12"/>
        <v>342.56078648810131</v>
      </c>
      <c r="P61">
        <f t="shared" si="13"/>
        <v>65.765888845995164</v>
      </c>
    </row>
    <row r="62" spans="1:16" x14ac:dyDescent="0.3">
      <c r="A62">
        <v>58</v>
      </c>
      <c r="B62">
        <v>570</v>
      </c>
      <c r="C62" s="3">
        <f t="shared" si="4"/>
        <v>510.73009138730129</v>
      </c>
      <c r="D62" s="1">
        <f t="shared" si="0"/>
        <v>-59.269908612698714</v>
      </c>
      <c r="E62" s="1">
        <f t="shared" si="1"/>
        <v>59.269908612698714</v>
      </c>
      <c r="F62" s="1">
        <f t="shared" si="2"/>
        <v>3512.9220669576571</v>
      </c>
      <c r="G62" s="2">
        <f t="shared" si="3"/>
        <v>10.398229581175213</v>
      </c>
      <c r="H62" s="3">
        <f t="shared" si="5"/>
        <v>519.84870406759137</v>
      </c>
      <c r="I62" s="1">
        <f t="shared" si="6"/>
        <v>527.92803138153283</v>
      </c>
      <c r="J62" s="1">
        <f t="shared" si="7"/>
        <v>7.3995563840260816</v>
      </c>
      <c r="K62" s="1">
        <f t="shared" si="8"/>
        <v>-50.15129593240863</v>
      </c>
      <c r="L62" s="1">
        <f t="shared" si="9"/>
        <v>50.15129593240863</v>
      </c>
      <c r="M62" s="1">
        <f t="shared" si="10"/>
        <v>2515.1524837000266</v>
      </c>
      <c r="N62" s="2">
        <f t="shared" si="11"/>
        <v>8.7984729705980058</v>
      </c>
      <c r="O62">
        <f t="shared" si="12"/>
        <v>889.04862919048071</v>
      </c>
      <c r="P62">
        <f t="shared" si="13"/>
        <v>752.26943898612944</v>
      </c>
    </row>
    <row r="63" spans="1:16" x14ac:dyDescent="0.3">
      <c r="A63">
        <v>59</v>
      </c>
      <c r="B63">
        <v>616</v>
      </c>
      <c r="C63" s="3">
        <f t="shared" si="4"/>
        <v>522.58407310984103</v>
      </c>
      <c r="D63" s="1">
        <f t="shared" si="0"/>
        <v>-93.415926890158971</v>
      </c>
      <c r="E63" s="1">
        <f t="shared" si="1"/>
        <v>93.415926890158971</v>
      </c>
      <c r="F63" s="1">
        <f t="shared" si="2"/>
        <v>8726.5353967475257</v>
      </c>
      <c r="G63" s="2">
        <f t="shared" si="3"/>
        <v>15.164923196454378</v>
      </c>
      <c r="H63" s="3">
        <f t="shared" si="5"/>
        <v>535.32758776555886</v>
      </c>
      <c r="I63" s="1">
        <f t="shared" si="6"/>
        <v>549.16993249825475</v>
      </c>
      <c r="J63" s="1">
        <f t="shared" si="7"/>
        <v>11.552259803834833</v>
      </c>
      <c r="K63" s="1">
        <f t="shared" si="8"/>
        <v>-80.67241223444114</v>
      </c>
      <c r="L63" s="1">
        <f t="shared" si="9"/>
        <v>80.67241223444114</v>
      </c>
      <c r="M63" s="1">
        <f t="shared" si="10"/>
        <v>6508.0380957236084</v>
      </c>
      <c r="N63" s="2">
        <f t="shared" si="11"/>
        <v>13.096170817279408</v>
      </c>
      <c r="O63">
        <f t="shared" si="12"/>
        <v>1401.2389033523846</v>
      </c>
      <c r="P63">
        <f t="shared" si="13"/>
        <v>1210.086183516617</v>
      </c>
    </row>
    <row r="64" spans="1:16" x14ac:dyDescent="0.3">
      <c r="A64">
        <v>60</v>
      </c>
      <c r="B64">
        <v>334</v>
      </c>
      <c r="C64" s="3">
        <f t="shared" si="4"/>
        <v>541.26725848787282</v>
      </c>
      <c r="D64" s="1">
        <f t="shared" si="0"/>
        <v>207.26725848787282</v>
      </c>
      <c r="E64" s="1">
        <f t="shared" si="1"/>
        <v>207.26725848787282</v>
      </c>
      <c r="F64" s="1">
        <f t="shared" si="2"/>
        <v>42959.716441078686</v>
      </c>
      <c r="G64" s="2">
        <f t="shared" si="3"/>
        <v>62.056065415530782</v>
      </c>
      <c r="H64" s="3">
        <f t="shared" si="5"/>
        <v>560.72219230208964</v>
      </c>
      <c r="I64" s="1">
        <f t="shared" si="6"/>
        <v>476.53237088609387</v>
      </c>
      <c r="J64" s="1">
        <f t="shared" si="7"/>
        <v>-13.70468662096388</v>
      </c>
      <c r="K64" s="1">
        <f t="shared" si="8"/>
        <v>226.72219230208964</v>
      </c>
      <c r="L64" s="1">
        <f t="shared" si="9"/>
        <v>226.72219230208964</v>
      </c>
      <c r="M64" s="1">
        <f t="shared" si="10"/>
        <v>51402.952482265711</v>
      </c>
      <c r="N64" s="2">
        <f t="shared" si="11"/>
        <v>67.880895898829223</v>
      </c>
      <c r="O64">
        <f t="shared" si="12"/>
        <v>1865.4053263908554</v>
      </c>
      <c r="P64">
        <f t="shared" si="13"/>
        <v>2040.4997307188069</v>
      </c>
    </row>
    <row r="66" spans="3:16" x14ac:dyDescent="0.3">
      <c r="C66" t="s">
        <v>6</v>
      </c>
      <c r="D66">
        <f>AVERAGE(D5:D64)</f>
        <v>-5.1150565858072622E-2</v>
      </c>
      <c r="K66">
        <f>AVERAGE(K6:K64)</f>
        <v>0.27930123906865822</v>
      </c>
    </row>
    <row r="67" spans="3:16" x14ac:dyDescent="0.3">
      <c r="C67" t="s">
        <v>7</v>
      </c>
      <c r="E67">
        <f>AVERAGE(E5:E64)</f>
        <v>90.500403486064684</v>
      </c>
      <c r="L67">
        <f>AVERAGE(L6:L64)</f>
        <v>92.011770716061932</v>
      </c>
    </row>
    <row r="68" spans="3:16" x14ac:dyDescent="0.3">
      <c r="C68" t="s">
        <v>8</v>
      </c>
      <c r="F68">
        <f>AVERAGE(F5:F64)</f>
        <v>11602.750566847153</v>
      </c>
      <c r="M68">
        <f>AVERAGE(M6:M64)</f>
        <v>13009.680231459537</v>
      </c>
    </row>
    <row r="69" spans="3:16" x14ac:dyDescent="0.3">
      <c r="C69" t="s">
        <v>9</v>
      </c>
      <c r="G69">
        <f>AVERAGE(G5:G64)</f>
        <v>19.641283797106063</v>
      </c>
      <c r="N69">
        <f>AVERAGE(N6:N64)</f>
        <v>20.010662393869762</v>
      </c>
    </row>
    <row r="71" spans="3:16" x14ac:dyDescent="0.3">
      <c r="O71">
        <f>AVERAGE(O6:O64)</f>
        <v>1103.9270781664579</v>
      </c>
      <c r="P71">
        <f>AVERAGE(P6:P64)</f>
        <v>1103.3033448755375</v>
      </c>
    </row>
  </sheetData>
  <mergeCells count="2">
    <mergeCell ref="C3:G3"/>
    <mergeCell ref="H3:N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1"/>
  <sheetViews>
    <sheetView zoomScaleNormal="100" workbookViewId="0">
      <selection activeCell="A2" sqref="A2"/>
    </sheetView>
  </sheetViews>
  <sheetFormatPr defaultColWidth="11.5546875" defaultRowHeight="14.4" x14ac:dyDescent="0.3"/>
  <cols>
    <col min="11" max="11" width="14.88671875" customWidth="1"/>
    <col min="19" max="19" width="14.88671875" customWidth="1"/>
  </cols>
  <sheetData>
    <row r="1" spans="1:19" x14ac:dyDescent="0.3">
      <c r="A1" t="s">
        <v>22</v>
      </c>
      <c r="B1">
        <v>9</v>
      </c>
      <c r="F1" t="s">
        <v>14</v>
      </c>
      <c r="G1">
        <v>0.2</v>
      </c>
      <c r="L1" t="s">
        <v>14</v>
      </c>
      <c r="O1">
        <v>0.3</v>
      </c>
    </row>
    <row r="2" spans="1:19" ht="15" thickBot="1" x14ac:dyDescent="0.35">
      <c r="A2" t="s">
        <v>23</v>
      </c>
      <c r="B2">
        <v>15</v>
      </c>
      <c r="L2" t="s">
        <v>15</v>
      </c>
      <c r="O2">
        <v>0.3</v>
      </c>
    </row>
    <row r="3" spans="1:19" ht="15" thickBot="1" x14ac:dyDescent="0.35">
      <c r="C3" s="23" t="s">
        <v>11</v>
      </c>
      <c r="D3" s="24"/>
      <c r="E3" s="25"/>
      <c r="F3" s="23" t="s">
        <v>20</v>
      </c>
      <c r="G3" s="24"/>
      <c r="H3" s="24"/>
      <c r="I3" s="24"/>
      <c r="J3" s="24"/>
      <c r="K3" s="25"/>
      <c r="L3" s="23" t="s">
        <v>21</v>
      </c>
      <c r="M3" s="24"/>
      <c r="N3" s="24"/>
      <c r="O3" s="24"/>
      <c r="P3" s="24"/>
      <c r="Q3" s="24"/>
      <c r="R3" s="24"/>
      <c r="S3" s="25"/>
    </row>
    <row r="4" spans="1:19" x14ac:dyDescent="0.3">
      <c r="A4" s="7" t="s">
        <v>0</v>
      </c>
      <c r="B4" s="7" t="s">
        <v>1</v>
      </c>
      <c r="C4" s="8" t="s">
        <v>12</v>
      </c>
      <c r="D4" s="9" t="s">
        <v>2</v>
      </c>
      <c r="E4" s="12" t="s">
        <v>10</v>
      </c>
      <c r="F4" s="8" t="s">
        <v>13</v>
      </c>
      <c r="G4" s="9" t="s">
        <v>2</v>
      </c>
      <c r="H4" s="16" t="s">
        <v>10</v>
      </c>
      <c r="I4" s="10" t="s">
        <v>3</v>
      </c>
      <c r="J4" s="10" t="s">
        <v>4</v>
      </c>
      <c r="K4" s="11" t="s">
        <v>5</v>
      </c>
      <c r="L4" s="19" t="s">
        <v>16</v>
      </c>
      <c r="M4" s="20" t="s">
        <v>17</v>
      </c>
      <c r="N4" s="20" t="s">
        <v>18</v>
      </c>
      <c r="O4" s="20" t="s">
        <v>2</v>
      </c>
      <c r="P4" s="20" t="s">
        <v>10</v>
      </c>
      <c r="Q4" s="21" t="s">
        <v>3</v>
      </c>
      <c r="R4" s="21" t="s">
        <v>4</v>
      </c>
      <c r="S4" s="22" t="s">
        <v>5</v>
      </c>
    </row>
    <row r="5" spans="1:19" x14ac:dyDescent="0.3">
      <c r="C5" s="3"/>
      <c r="D5" s="1"/>
      <c r="E5" s="13"/>
      <c r="F5" s="3"/>
      <c r="G5" s="1"/>
      <c r="H5" s="17"/>
      <c r="I5" s="1"/>
      <c r="J5" s="1"/>
      <c r="K5" s="2"/>
      <c r="L5" s="3"/>
      <c r="M5" s="1"/>
      <c r="N5" s="1"/>
      <c r="O5" s="1"/>
      <c r="P5" s="17"/>
      <c r="Q5" s="1"/>
      <c r="R5" s="1"/>
      <c r="S5" s="2"/>
    </row>
    <row r="6" spans="1:19" x14ac:dyDescent="0.3">
      <c r="C6" s="3"/>
      <c r="D6" s="1"/>
      <c r="E6" s="13"/>
      <c r="F6" s="3"/>
      <c r="G6" s="1"/>
      <c r="H6" s="17"/>
      <c r="I6" s="1"/>
      <c r="J6" s="1"/>
      <c r="K6" s="2"/>
      <c r="L6" s="3"/>
      <c r="M6" s="1"/>
      <c r="N6" s="1"/>
      <c r="O6" s="1"/>
      <c r="P6" s="17"/>
      <c r="Q6" s="1"/>
      <c r="R6" s="1"/>
      <c r="S6" s="2"/>
    </row>
    <row r="7" spans="1:19" x14ac:dyDescent="0.3">
      <c r="C7" s="3"/>
      <c r="D7" s="1"/>
      <c r="E7" s="13"/>
      <c r="F7" s="3"/>
      <c r="G7" s="1"/>
      <c r="H7" s="17"/>
      <c r="I7" s="1"/>
      <c r="J7" s="1"/>
      <c r="K7" s="2"/>
      <c r="L7" s="3"/>
      <c r="M7" s="1"/>
      <c r="N7" s="1"/>
      <c r="O7" s="1"/>
      <c r="P7" s="17"/>
      <c r="Q7" s="1"/>
      <c r="R7" s="1"/>
      <c r="S7" s="2"/>
    </row>
    <row r="8" spans="1:19" x14ac:dyDescent="0.3">
      <c r="C8" s="3"/>
      <c r="D8" s="1"/>
      <c r="E8" s="13"/>
      <c r="F8" s="3"/>
      <c r="G8" s="1"/>
      <c r="H8" s="17"/>
      <c r="I8" s="1"/>
      <c r="J8" s="1"/>
      <c r="K8" s="2"/>
      <c r="L8" s="3"/>
      <c r="M8" s="1"/>
      <c r="N8" s="1"/>
      <c r="O8" s="1"/>
      <c r="P8" s="17"/>
      <c r="Q8" s="1"/>
      <c r="R8" s="1"/>
      <c r="S8" s="2"/>
    </row>
    <row r="9" spans="1:19" x14ac:dyDescent="0.3">
      <c r="C9" s="3"/>
      <c r="D9" s="1"/>
      <c r="E9" s="13"/>
      <c r="F9" s="3"/>
      <c r="G9" s="1"/>
      <c r="H9" s="17"/>
      <c r="I9" s="1"/>
      <c r="J9" s="1"/>
      <c r="K9" s="2"/>
      <c r="L9" s="3"/>
      <c r="M9" s="1"/>
      <c r="N9" s="1"/>
      <c r="O9" s="1"/>
      <c r="P9" s="17"/>
      <c r="Q9" s="1"/>
      <c r="R9" s="1"/>
      <c r="S9" s="2"/>
    </row>
    <row r="10" spans="1:19" x14ac:dyDescent="0.3">
      <c r="C10" s="3"/>
      <c r="D10" s="1"/>
      <c r="E10" s="13"/>
      <c r="F10" s="3"/>
      <c r="G10" s="1"/>
      <c r="H10" s="17"/>
      <c r="I10" s="1"/>
      <c r="J10" s="1"/>
      <c r="K10" s="2"/>
      <c r="L10" s="3"/>
      <c r="M10" s="1"/>
      <c r="N10" s="1"/>
      <c r="O10" s="1"/>
      <c r="P10" s="17"/>
      <c r="Q10" s="1"/>
      <c r="R10" s="1"/>
      <c r="S10" s="2"/>
    </row>
    <row r="11" spans="1:19" x14ac:dyDescent="0.3">
      <c r="C11" s="3"/>
      <c r="D11" s="1"/>
      <c r="E11" s="13"/>
      <c r="F11" s="3"/>
      <c r="G11" s="1"/>
      <c r="H11" s="17"/>
      <c r="I11" s="1"/>
      <c r="J11" s="1"/>
      <c r="K11" s="2"/>
      <c r="L11" s="3"/>
      <c r="M11" s="1"/>
      <c r="N11" s="1"/>
      <c r="O11" s="1"/>
      <c r="P11" s="17"/>
      <c r="Q11" s="1"/>
      <c r="R11" s="1"/>
      <c r="S11" s="2"/>
    </row>
    <row r="12" spans="1:19" x14ac:dyDescent="0.3">
      <c r="C12" s="3"/>
      <c r="D12" s="1"/>
      <c r="E12" s="13"/>
      <c r="F12" s="3"/>
      <c r="G12" s="1"/>
      <c r="H12" s="17"/>
      <c r="I12" s="1"/>
      <c r="J12" s="1"/>
      <c r="K12" s="2"/>
      <c r="L12" s="3"/>
      <c r="M12" s="1"/>
      <c r="N12" s="1"/>
      <c r="O12" s="1"/>
      <c r="P12" s="17"/>
      <c r="Q12" s="1"/>
      <c r="R12" s="1"/>
      <c r="S12" s="2"/>
    </row>
    <row r="13" spans="1:19" x14ac:dyDescent="0.3">
      <c r="C13" s="3"/>
      <c r="D13" s="1"/>
      <c r="E13" s="13"/>
      <c r="F13" s="3"/>
      <c r="G13" s="1"/>
      <c r="H13" s="17"/>
      <c r="I13" s="1"/>
      <c r="J13" s="1"/>
      <c r="K13" s="2"/>
      <c r="L13" s="3"/>
      <c r="M13" s="1"/>
      <c r="N13" s="1"/>
      <c r="O13" s="1"/>
      <c r="P13" s="17"/>
      <c r="Q13" s="1"/>
      <c r="R13" s="1"/>
      <c r="S13" s="2"/>
    </row>
    <row r="14" spans="1:19" x14ac:dyDescent="0.3">
      <c r="C14" s="3"/>
      <c r="D14" s="1"/>
      <c r="E14" s="13"/>
      <c r="F14" s="3"/>
      <c r="G14" s="1"/>
      <c r="H14" s="17"/>
      <c r="I14" s="1"/>
      <c r="J14" s="1"/>
      <c r="K14" s="2"/>
      <c r="L14" s="3"/>
      <c r="M14" s="1"/>
      <c r="N14" s="1"/>
      <c r="O14" s="1"/>
      <c r="P14" s="17"/>
      <c r="Q14" s="1"/>
      <c r="R14" s="1"/>
      <c r="S14" s="2"/>
    </row>
    <row r="15" spans="1:19" x14ac:dyDescent="0.3">
      <c r="C15" s="3"/>
      <c r="D15" s="1"/>
      <c r="E15" s="13"/>
      <c r="F15" s="3"/>
      <c r="G15" s="1"/>
      <c r="H15" s="17"/>
      <c r="I15" s="1"/>
      <c r="J15" s="1"/>
      <c r="K15" s="2"/>
      <c r="L15" s="3"/>
      <c r="M15" s="1"/>
      <c r="N15" s="1"/>
      <c r="O15" s="1"/>
      <c r="P15" s="17"/>
      <c r="Q15" s="1"/>
      <c r="R15" s="1"/>
      <c r="S15" s="2"/>
    </row>
    <row r="16" spans="1:19" x14ac:dyDescent="0.3">
      <c r="C16" s="3"/>
      <c r="D16" s="1"/>
      <c r="E16" s="13"/>
      <c r="F16" s="3"/>
      <c r="G16" s="1"/>
      <c r="H16" s="17"/>
      <c r="I16" s="1"/>
      <c r="J16" s="1"/>
      <c r="K16" s="2"/>
      <c r="L16" s="3"/>
      <c r="M16" s="1"/>
      <c r="N16" s="1"/>
      <c r="O16" s="1"/>
      <c r="P16" s="17"/>
      <c r="Q16" s="1"/>
      <c r="R16" s="1"/>
      <c r="S16" s="2"/>
    </row>
    <row r="17" spans="3:19" x14ac:dyDescent="0.3">
      <c r="C17" s="3"/>
      <c r="D17" s="1"/>
      <c r="E17" s="13"/>
      <c r="F17" s="3"/>
      <c r="G17" s="1"/>
      <c r="H17" s="17"/>
      <c r="I17" s="1"/>
      <c r="J17" s="1"/>
      <c r="K17" s="2"/>
      <c r="L17" s="3"/>
      <c r="M17" s="1"/>
      <c r="N17" s="1"/>
      <c r="O17" s="1"/>
      <c r="P17" s="17"/>
      <c r="Q17" s="1"/>
      <c r="R17" s="1"/>
      <c r="S17" s="2"/>
    </row>
    <row r="18" spans="3:19" x14ac:dyDescent="0.3">
      <c r="C18" s="3"/>
      <c r="D18" s="1"/>
      <c r="E18" s="13"/>
      <c r="F18" s="3"/>
      <c r="G18" s="1"/>
      <c r="H18" s="17"/>
      <c r="I18" s="1"/>
      <c r="J18" s="1"/>
      <c r="K18" s="2"/>
      <c r="L18" s="3"/>
      <c r="M18" s="1"/>
      <c r="N18" s="1"/>
      <c r="O18" s="1"/>
      <c r="P18" s="17"/>
      <c r="Q18" s="1"/>
      <c r="R18" s="1"/>
      <c r="S18" s="2"/>
    </row>
    <row r="19" spans="3:19" x14ac:dyDescent="0.3">
      <c r="C19" s="3"/>
      <c r="D19" s="1"/>
      <c r="E19" s="13"/>
      <c r="F19" s="3"/>
      <c r="G19" s="1"/>
      <c r="H19" s="17"/>
      <c r="I19" s="1"/>
      <c r="J19" s="1"/>
      <c r="K19" s="2"/>
      <c r="L19" s="3"/>
      <c r="M19" s="1"/>
      <c r="N19" s="1"/>
      <c r="O19" s="1"/>
      <c r="P19" s="17"/>
      <c r="Q19" s="1"/>
      <c r="R19" s="1"/>
      <c r="S19" s="2"/>
    </row>
    <row r="20" spans="3:19" x14ac:dyDescent="0.3">
      <c r="C20" s="3"/>
      <c r="D20" s="1"/>
      <c r="E20" s="13"/>
      <c r="F20" s="3"/>
      <c r="G20" s="1"/>
      <c r="H20" s="17"/>
      <c r="I20" s="1"/>
      <c r="J20" s="1"/>
      <c r="K20" s="2"/>
      <c r="L20" s="3"/>
      <c r="M20" s="1"/>
      <c r="N20" s="1"/>
      <c r="O20" s="1"/>
      <c r="P20" s="17"/>
      <c r="Q20" s="1"/>
      <c r="R20" s="1"/>
      <c r="S20" s="2"/>
    </row>
    <row r="21" spans="3:19" x14ac:dyDescent="0.3">
      <c r="C21" s="3"/>
      <c r="D21" s="1"/>
      <c r="E21" s="13"/>
      <c r="F21" s="3"/>
      <c r="G21" s="1"/>
      <c r="H21" s="17"/>
      <c r="I21" s="1"/>
      <c r="J21" s="1"/>
      <c r="K21" s="2"/>
      <c r="L21" s="3"/>
      <c r="M21" s="1"/>
      <c r="N21" s="1"/>
      <c r="O21" s="1"/>
      <c r="P21" s="17"/>
      <c r="Q21" s="1"/>
      <c r="R21" s="1"/>
      <c r="S21" s="2"/>
    </row>
    <row r="22" spans="3:19" x14ac:dyDescent="0.3">
      <c r="C22" s="3"/>
      <c r="D22" s="1"/>
      <c r="E22" s="13"/>
      <c r="F22" s="3"/>
      <c r="G22" s="1"/>
      <c r="H22" s="17"/>
      <c r="I22" s="1"/>
      <c r="J22" s="1"/>
      <c r="K22" s="2"/>
      <c r="L22" s="3"/>
      <c r="M22" s="1"/>
      <c r="N22" s="1"/>
      <c r="O22" s="1"/>
      <c r="P22" s="17"/>
      <c r="Q22" s="1"/>
      <c r="R22" s="1"/>
      <c r="S22" s="2"/>
    </row>
    <row r="23" spans="3:19" x14ac:dyDescent="0.3">
      <c r="C23" s="3"/>
      <c r="D23" s="1"/>
      <c r="E23" s="13"/>
      <c r="F23" s="3"/>
      <c r="G23" s="1"/>
      <c r="H23" s="17"/>
      <c r="I23" s="1"/>
      <c r="J23" s="1"/>
      <c r="K23" s="2"/>
      <c r="L23" s="3"/>
      <c r="M23" s="1"/>
      <c r="N23" s="1"/>
      <c r="O23" s="1"/>
      <c r="P23" s="17"/>
      <c r="Q23" s="1"/>
      <c r="R23" s="1"/>
      <c r="S23" s="2"/>
    </row>
    <row r="24" spans="3:19" x14ac:dyDescent="0.3">
      <c r="C24" s="3"/>
      <c r="D24" s="1"/>
      <c r="E24" s="13"/>
      <c r="F24" s="3"/>
      <c r="G24" s="1"/>
      <c r="H24" s="17"/>
      <c r="I24" s="1"/>
      <c r="J24" s="1"/>
      <c r="K24" s="2"/>
      <c r="L24" s="3"/>
      <c r="M24" s="1"/>
      <c r="N24" s="1"/>
      <c r="O24" s="1"/>
      <c r="P24" s="17"/>
      <c r="Q24" s="1"/>
      <c r="R24" s="1"/>
      <c r="S24" s="2"/>
    </row>
    <row r="25" spans="3:19" x14ac:dyDescent="0.3">
      <c r="C25" s="3"/>
      <c r="D25" s="1"/>
      <c r="E25" s="13"/>
      <c r="F25" s="3"/>
      <c r="G25" s="1"/>
      <c r="H25" s="17"/>
      <c r="I25" s="1"/>
      <c r="J25" s="1"/>
      <c r="K25" s="2"/>
      <c r="L25" s="3"/>
      <c r="M25" s="1"/>
      <c r="N25" s="1"/>
      <c r="O25" s="1"/>
      <c r="P25" s="17"/>
      <c r="Q25" s="1"/>
      <c r="R25" s="1"/>
      <c r="S25" s="2"/>
    </row>
    <row r="26" spans="3:19" x14ac:dyDescent="0.3">
      <c r="C26" s="3"/>
      <c r="D26" s="1"/>
      <c r="E26" s="13"/>
      <c r="F26" s="3"/>
      <c r="G26" s="1"/>
      <c r="H26" s="17"/>
      <c r="I26" s="1"/>
      <c r="J26" s="1"/>
      <c r="K26" s="2"/>
      <c r="L26" s="3"/>
      <c r="M26" s="1"/>
      <c r="N26" s="1"/>
      <c r="O26" s="1"/>
      <c r="P26" s="17"/>
      <c r="Q26" s="1"/>
      <c r="R26" s="1"/>
      <c r="S26" s="2"/>
    </row>
    <row r="27" spans="3:19" x14ac:dyDescent="0.3">
      <c r="C27" s="3"/>
      <c r="D27" s="1"/>
      <c r="E27" s="13"/>
      <c r="F27" s="3"/>
      <c r="G27" s="1"/>
      <c r="H27" s="17"/>
      <c r="I27" s="1"/>
      <c r="J27" s="1"/>
      <c r="K27" s="2"/>
      <c r="L27" s="3"/>
      <c r="M27" s="1"/>
      <c r="N27" s="1"/>
      <c r="O27" s="1"/>
      <c r="P27" s="17"/>
      <c r="Q27" s="1"/>
      <c r="R27" s="1"/>
      <c r="S27" s="2"/>
    </row>
    <row r="28" spans="3:19" x14ac:dyDescent="0.3">
      <c r="C28" s="3"/>
      <c r="D28" s="1"/>
      <c r="E28" s="13"/>
      <c r="F28" s="3"/>
      <c r="G28" s="1"/>
      <c r="H28" s="17"/>
      <c r="I28" s="1"/>
      <c r="J28" s="1"/>
      <c r="K28" s="2"/>
      <c r="L28" s="3"/>
      <c r="M28" s="1"/>
      <c r="N28" s="1"/>
      <c r="O28" s="1"/>
      <c r="P28" s="17"/>
      <c r="Q28" s="1"/>
      <c r="R28" s="1"/>
      <c r="S28" s="2"/>
    </row>
    <row r="29" spans="3:19" x14ac:dyDescent="0.3">
      <c r="C29" s="3"/>
      <c r="D29" s="1"/>
      <c r="E29" s="13"/>
      <c r="F29" s="3"/>
      <c r="G29" s="1"/>
      <c r="H29" s="17"/>
      <c r="I29" s="1"/>
      <c r="J29" s="1"/>
      <c r="K29" s="2"/>
      <c r="L29" s="3"/>
      <c r="M29" s="1"/>
      <c r="N29" s="1"/>
      <c r="O29" s="1"/>
      <c r="P29" s="17"/>
      <c r="Q29" s="1"/>
      <c r="R29" s="1"/>
      <c r="S29" s="2"/>
    </row>
    <row r="30" spans="3:19" x14ac:dyDescent="0.3">
      <c r="C30" s="3"/>
      <c r="D30" s="1"/>
      <c r="E30" s="13"/>
      <c r="F30" s="3"/>
      <c r="G30" s="1"/>
      <c r="H30" s="17"/>
      <c r="I30" s="1"/>
      <c r="J30" s="1"/>
      <c r="K30" s="2"/>
      <c r="L30" s="3"/>
      <c r="M30" s="1"/>
      <c r="N30" s="1"/>
      <c r="O30" s="1"/>
      <c r="P30" s="17"/>
      <c r="Q30" s="1"/>
      <c r="R30" s="1"/>
      <c r="S30" s="2"/>
    </row>
    <row r="31" spans="3:19" x14ac:dyDescent="0.3">
      <c r="C31" s="3"/>
      <c r="D31" s="1"/>
      <c r="E31" s="13"/>
      <c r="F31" s="3"/>
      <c r="G31" s="1"/>
      <c r="H31" s="17"/>
      <c r="I31" s="1"/>
      <c r="J31" s="1"/>
      <c r="K31" s="2"/>
      <c r="L31" s="3"/>
      <c r="M31" s="1"/>
      <c r="N31" s="1"/>
      <c r="O31" s="1"/>
      <c r="P31" s="17"/>
      <c r="Q31" s="1"/>
      <c r="R31" s="1"/>
      <c r="S31" s="2"/>
    </row>
    <row r="32" spans="3:19" x14ac:dyDescent="0.3">
      <c r="C32" s="3"/>
      <c r="D32" s="1"/>
      <c r="E32" s="13"/>
      <c r="F32" s="3"/>
      <c r="G32" s="1"/>
      <c r="H32" s="17"/>
      <c r="I32" s="1"/>
      <c r="J32" s="1"/>
      <c r="K32" s="2"/>
      <c r="L32" s="3"/>
      <c r="M32" s="1"/>
      <c r="N32" s="1"/>
      <c r="O32" s="1"/>
      <c r="P32" s="17"/>
      <c r="Q32" s="1"/>
      <c r="R32" s="1"/>
      <c r="S32" s="2"/>
    </row>
    <row r="33" spans="3:19" x14ac:dyDescent="0.3">
      <c r="C33" s="3"/>
      <c r="D33" s="1"/>
      <c r="E33" s="13"/>
      <c r="F33" s="3"/>
      <c r="G33" s="1"/>
      <c r="H33" s="17"/>
      <c r="I33" s="1"/>
      <c r="J33" s="1"/>
      <c r="K33" s="2"/>
      <c r="L33" s="3"/>
      <c r="M33" s="1"/>
      <c r="N33" s="1"/>
      <c r="O33" s="1"/>
      <c r="P33" s="17"/>
      <c r="Q33" s="1"/>
      <c r="R33" s="1"/>
      <c r="S33" s="2"/>
    </row>
    <row r="34" spans="3:19" x14ac:dyDescent="0.3">
      <c r="C34" s="3"/>
      <c r="D34" s="1"/>
      <c r="E34" s="13"/>
      <c r="F34" s="3"/>
      <c r="G34" s="1"/>
      <c r="H34" s="17"/>
      <c r="I34" s="1"/>
      <c r="J34" s="1"/>
      <c r="K34" s="2"/>
      <c r="L34" s="3"/>
      <c r="M34" s="1"/>
      <c r="N34" s="1"/>
      <c r="O34" s="1"/>
      <c r="P34" s="17"/>
      <c r="Q34" s="1"/>
      <c r="R34" s="1"/>
      <c r="S34" s="2"/>
    </row>
    <row r="35" spans="3:19" x14ac:dyDescent="0.3">
      <c r="C35" s="3"/>
      <c r="D35" s="1"/>
      <c r="E35" s="13"/>
      <c r="F35" s="3"/>
      <c r="G35" s="1"/>
      <c r="H35" s="17"/>
      <c r="I35" s="1"/>
      <c r="J35" s="1"/>
      <c r="K35" s="2"/>
      <c r="L35" s="3"/>
      <c r="M35" s="1"/>
      <c r="N35" s="1"/>
      <c r="O35" s="1"/>
      <c r="P35" s="17"/>
      <c r="Q35" s="1"/>
      <c r="R35" s="1"/>
      <c r="S35" s="2"/>
    </row>
    <row r="36" spans="3:19" x14ac:dyDescent="0.3">
      <c r="C36" s="3"/>
      <c r="D36" s="1"/>
      <c r="E36" s="13"/>
      <c r="F36" s="3"/>
      <c r="G36" s="1"/>
      <c r="H36" s="17"/>
      <c r="I36" s="1"/>
      <c r="J36" s="1"/>
      <c r="K36" s="2"/>
      <c r="L36" s="3"/>
      <c r="M36" s="1"/>
      <c r="N36" s="1"/>
      <c r="O36" s="1"/>
      <c r="P36" s="17"/>
      <c r="Q36" s="1"/>
      <c r="R36" s="1"/>
      <c r="S36" s="2"/>
    </row>
    <row r="37" spans="3:19" x14ac:dyDescent="0.3">
      <c r="C37" s="3"/>
      <c r="D37" s="1"/>
      <c r="E37" s="13"/>
      <c r="F37" s="3"/>
      <c r="G37" s="1"/>
      <c r="H37" s="17"/>
      <c r="I37" s="1"/>
      <c r="J37" s="1"/>
      <c r="K37" s="2"/>
      <c r="L37" s="3"/>
      <c r="M37" s="1"/>
      <c r="N37" s="1"/>
      <c r="O37" s="1"/>
      <c r="P37" s="17"/>
      <c r="Q37" s="1"/>
      <c r="R37" s="1"/>
      <c r="S37" s="2"/>
    </row>
    <row r="38" spans="3:19" x14ac:dyDescent="0.3">
      <c r="C38" s="3"/>
      <c r="D38" s="1"/>
      <c r="E38" s="13"/>
      <c r="F38" s="3"/>
      <c r="G38" s="1"/>
      <c r="H38" s="17"/>
      <c r="I38" s="1"/>
      <c r="J38" s="1"/>
      <c r="K38" s="2"/>
      <c r="L38" s="3"/>
      <c r="M38" s="1"/>
      <c r="N38" s="1"/>
      <c r="O38" s="1"/>
      <c r="P38" s="17"/>
      <c r="Q38" s="1"/>
      <c r="R38" s="1"/>
      <c r="S38" s="2"/>
    </row>
    <row r="39" spans="3:19" x14ac:dyDescent="0.3">
      <c r="C39" s="3"/>
      <c r="D39" s="1"/>
      <c r="E39" s="13"/>
      <c r="F39" s="3"/>
      <c r="G39" s="1"/>
      <c r="H39" s="17"/>
      <c r="I39" s="1"/>
      <c r="J39" s="1"/>
      <c r="K39" s="2"/>
      <c r="L39" s="3"/>
      <c r="M39" s="1"/>
      <c r="N39" s="1"/>
      <c r="O39" s="1"/>
      <c r="P39" s="17"/>
      <c r="Q39" s="1"/>
      <c r="R39" s="1"/>
      <c r="S39" s="2"/>
    </row>
    <row r="40" spans="3:19" x14ac:dyDescent="0.3">
      <c r="C40" s="3"/>
      <c r="D40" s="1"/>
      <c r="E40" s="13"/>
      <c r="F40" s="3"/>
      <c r="G40" s="1"/>
      <c r="H40" s="17"/>
      <c r="I40" s="1"/>
      <c r="J40" s="1"/>
      <c r="K40" s="2"/>
      <c r="L40" s="3"/>
      <c r="M40" s="1"/>
      <c r="N40" s="1"/>
      <c r="O40" s="1"/>
      <c r="P40" s="17"/>
      <c r="Q40" s="1"/>
      <c r="R40" s="1"/>
      <c r="S40" s="2"/>
    </row>
    <row r="41" spans="3:19" x14ac:dyDescent="0.3">
      <c r="C41" s="3"/>
      <c r="D41" s="1"/>
      <c r="E41" s="13"/>
      <c r="F41" s="3"/>
      <c r="G41" s="1"/>
      <c r="H41" s="17"/>
      <c r="I41" s="1"/>
      <c r="J41" s="1"/>
      <c r="K41" s="2"/>
      <c r="L41" s="3"/>
      <c r="M41" s="1"/>
      <c r="N41" s="1"/>
      <c r="O41" s="1"/>
      <c r="P41" s="17"/>
      <c r="Q41" s="1"/>
      <c r="R41" s="1"/>
      <c r="S41" s="2"/>
    </row>
    <row r="42" spans="3:19" x14ac:dyDescent="0.3">
      <c r="C42" s="3"/>
      <c r="D42" s="1"/>
      <c r="E42" s="13"/>
      <c r="F42" s="3"/>
      <c r="G42" s="1"/>
      <c r="H42" s="17"/>
      <c r="I42" s="1"/>
      <c r="J42" s="1"/>
      <c r="K42" s="2"/>
      <c r="L42" s="3"/>
      <c r="M42" s="1"/>
      <c r="N42" s="1"/>
      <c r="O42" s="1"/>
      <c r="P42" s="17"/>
      <c r="Q42" s="1"/>
      <c r="R42" s="1"/>
      <c r="S42" s="2"/>
    </row>
    <row r="43" spans="3:19" x14ac:dyDescent="0.3">
      <c r="C43" s="3"/>
      <c r="D43" s="1"/>
      <c r="E43" s="13"/>
      <c r="F43" s="3"/>
      <c r="G43" s="1"/>
      <c r="H43" s="17"/>
      <c r="I43" s="1"/>
      <c r="J43" s="1"/>
      <c r="K43" s="2"/>
      <c r="L43" s="3"/>
      <c r="M43" s="1"/>
      <c r="N43" s="1"/>
      <c r="O43" s="1"/>
      <c r="P43" s="17"/>
      <c r="Q43" s="1"/>
      <c r="R43" s="1"/>
      <c r="S43" s="2"/>
    </row>
    <row r="44" spans="3:19" x14ac:dyDescent="0.3">
      <c r="C44" s="3"/>
      <c r="D44" s="1"/>
      <c r="E44" s="13"/>
      <c r="F44" s="3"/>
      <c r="G44" s="1"/>
      <c r="H44" s="17"/>
      <c r="I44" s="1"/>
      <c r="J44" s="1"/>
      <c r="K44" s="2"/>
      <c r="L44" s="3"/>
      <c r="M44" s="1"/>
      <c r="N44" s="1"/>
      <c r="O44" s="1"/>
      <c r="P44" s="17"/>
      <c r="Q44" s="1"/>
      <c r="R44" s="1"/>
      <c r="S44" s="2"/>
    </row>
    <row r="45" spans="3:19" x14ac:dyDescent="0.3">
      <c r="C45" s="3"/>
      <c r="D45" s="1"/>
      <c r="E45" s="13"/>
      <c r="F45" s="3"/>
      <c r="G45" s="1"/>
      <c r="H45" s="17"/>
      <c r="I45" s="1"/>
      <c r="J45" s="1"/>
      <c r="K45" s="2"/>
      <c r="L45" s="3"/>
      <c r="M45" s="1"/>
      <c r="N45" s="1"/>
      <c r="O45" s="1"/>
      <c r="P45" s="17"/>
      <c r="Q45" s="1"/>
      <c r="R45" s="1"/>
      <c r="S45" s="2"/>
    </row>
    <row r="46" spans="3:19" x14ac:dyDescent="0.3">
      <c r="C46" s="3"/>
      <c r="D46" s="1"/>
      <c r="E46" s="13"/>
      <c r="F46" s="3"/>
      <c r="G46" s="1"/>
      <c r="H46" s="17"/>
      <c r="I46" s="1"/>
      <c r="J46" s="1"/>
      <c r="K46" s="2"/>
      <c r="L46" s="3"/>
      <c r="M46" s="1"/>
      <c r="N46" s="1"/>
      <c r="O46" s="1"/>
      <c r="P46" s="17"/>
      <c r="Q46" s="1"/>
      <c r="R46" s="1"/>
      <c r="S46" s="2"/>
    </row>
    <row r="47" spans="3:19" x14ac:dyDescent="0.3">
      <c r="C47" s="3"/>
      <c r="D47" s="1"/>
      <c r="E47" s="13"/>
      <c r="F47" s="3"/>
      <c r="G47" s="1"/>
      <c r="H47" s="17"/>
      <c r="I47" s="1"/>
      <c r="J47" s="1"/>
      <c r="K47" s="2"/>
      <c r="L47" s="3"/>
      <c r="M47" s="1"/>
      <c r="N47" s="1"/>
      <c r="O47" s="1"/>
      <c r="P47" s="17"/>
      <c r="Q47" s="1"/>
      <c r="R47" s="1"/>
      <c r="S47" s="2"/>
    </row>
    <row r="48" spans="3:19" x14ac:dyDescent="0.3">
      <c r="C48" s="3"/>
      <c r="D48" s="1"/>
      <c r="E48" s="13"/>
      <c r="F48" s="3"/>
      <c r="G48" s="1"/>
      <c r="H48" s="17"/>
      <c r="I48" s="1"/>
      <c r="J48" s="1"/>
      <c r="K48" s="2"/>
      <c r="L48" s="3"/>
      <c r="M48" s="1"/>
      <c r="N48" s="1"/>
      <c r="O48" s="1"/>
      <c r="P48" s="17"/>
      <c r="Q48" s="1"/>
      <c r="R48" s="1"/>
      <c r="S48" s="2"/>
    </row>
    <row r="49" spans="3:19" x14ac:dyDescent="0.3">
      <c r="C49" s="3"/>
      <c r="D49" s="1"/>
      <c r="E49" s="13"/>
      <c r="F49" s="3"/>
      <c r="G49" s="1"/>
      <c r="H49" s="17"/>
      <c r="I49" s="1"/>
      <c r="J49" s="1"/>
      <c r="K49" s="2"/>
      <c r="L49" s="3"/>
      <c r="M49" s="1"/>
      <c r="N49" s="1"/>
      <c r="O49" s="1"/>
      <c r="P49" s="17"/>
      <c r="Q49" s="1"/>
      <c r="R49" s="1"/>
      <c r="S49" s="2"/>
    </row>
    <row r="50" spans="3:19" x14ac:dyDescent="0.3">
      <c r="C50" s="3"/>
      <c r="D50" s="1"/>
      <c r="E50" s="13"/>
      <c r="F50" s="3"/>
      <c r="G50" s="1"/>
      <c r="H50" s="17"/>
      <c r="I50" s="1"/>
      <c r="J50" s="1"/>
      <c r="K50" s="2"/>
      <c r="L50" s="3"/>
      <c r="M50" s="1"/>
      <c r="N50" s="1"/>
      <c r="O50" s="1"/>
      <c r="P50" s="17"/>
      <c r="Q50" s="1"/>
      <c r="R50" s="1"/>
      <c r="S50" s="2"/>
    </row>
    <row r="51" spans="3:19" x14ac:dyDescent="0.3">
      <c r="C51" s="3"/>
      <c r="D51" s="1"/>
      <c r="E51" s="13"/>
      <c r="F51" s="3"/>
      <c r="G51" s="1"/>
      <c r="H51" s="17"/>
      <c r="I51" s="1"/>
      <c r="J51" s="1"/>
      <c r="K51" s="2"/>
      <c r="L51" s="3"/>
      <c r="M51" s="1"/>
      <c r="N51" s="1"/>
      <c r="O51" s="1"/>
      <c r="P51" s="17"/>
      <c r="Q51" s="1"/>
      <c r="R51" s="1"/>
      <c r="S51" s="2"/>
    </row>
    <row r="52" spans="3:19" x14ac:dyDescent="0.3">
      <c r="C52" s="3"/>
      <c r="D52" s="1"/>
      <c r="E52" s="13"/>
      <c r="F52" s="3"/>
      <c r="G52" s="1"/>
      <c r="H52" s="17"/>
      <c r="I52" s="1"/>
      <c r="J52" s="1"/>
      <c r="K52" s="2"/>
      <c r="L52" s="3"/>
      <c r="M52" s="1"/>
      <c r="N52" s="1"/>
      <c r="O52" s="1"/>
      <c r="P52" s="17"/>
      <c r="Q52" s="1"/>
      <c r="R52" s="1"/>
      <c r="S52" s="2"/>
    </row>
    <row r="53" spans="3:19" x14ac:dyDescent="0.3">
      <c r="C53" s="3"/>
      <c r="D53" s="1"/>
      <c r="E53" s="13"/>
      <c r="F53" s="3"/>
      <c r="G53" s="1"/>
      <c r="H53" s="17"/>
      <c r="I53" s="1"/>
      <c r="J53" s="1"/>
      <c r="K53" s="2"/>
      <c r="L53" s="3"/>
      <c r="M53" s="1"/>
      <c r="N53" s="1"/>
      <c r="O53" s="1"/>
      <c r="P53" s="17"/>
      <c r="Q53" s="1"/>
      <c r="R53" s="1"/>
      <c r="S53" s="2"/>
    </row>
    <row r="54" spans="3:19" x14ac:dyDescent="0.3">
      <c r="C54" s="3"/>
      <c r="D54" s="1"/>
      <c r="E54" s="13"/>
      <c r="F54" s="3"/>
      <c r="G54" s="1"/>
      <c r="H54" s="17"/>
      <c r="I54" s="1"/>
      <c r="J54" s="1"/>
      <c r="K54" s="2"/>
      <c r="L54" s="3"/>
      <c r="M54" s="1"/>
      <c r="N54" s="1"/>
      <c r="O54" s="1"/>
      <c r="P54" s="17"/>
      <c r="Q54" s="1"/>
      <c r="R54" s="1"/>
      <c r="S54" s="2"/>
    </row>
    <row r="55" spans="3:19" x14ac:dyDescent="0.3">
      <c r="C55" s="3"/>
      <c r="D55" s="1"/>
      <c r="E55" s="13"/>
      <c r="F55" s="3"/>
      <c r="G55" s="1"/>
      <c r="H55" s="17"/>
      <c r="I55" s="1"/>
      <c r="J55" s="1"/>
      <c r="K55" s="2"/>
      <c r="L55" s="3"/>
      <c r="M55" s="1"/>
      <c r="N55" s="1"/>
      <c r="O55" s="1"/>
      <c r="P55" s="17"/>
      <c r="Q55" s="1"/>
      <c r="R55" s="1"/>
      <c r="S55" s="2"/>
    </row>
    <row r="56" spans="3:19" x14ac:dyDescent="0.3">
      <c r="C56" s="3"/>
      <c r="D56" s="1"/>
      <c r="E56" s="13"/>
      <c r="F56" s="3"/>
      <c r="G56" s="1"/>
      <c r="H56" s="17"/>
      <c r="I56" s="1"/>
      <c r="J56" s="1"/>
      <c r="K56" s="2"/>
      <c r="L56" s="3"/>
      <c r="M56" s="1"/>
      <c r="N56" s="1"/>
      <c r="O56" s="1"/>
      <c r="P56" s="17"/>
      <c r="Q56" s="1"/>
      <c r="R56" s="1"/>
      <c r="S56" s="2"/>
    </row>
    <row r="57" spans="3:19" x14ac:dyDescent="0.3">
      <c r="C57" s="3"/>
      <c r="D57" s="1"/>
      <c r="E57" s="13"/>
      <c r="F57" s="3"/>
      <c r="G57" s="1"/>
      <c r="H57" s="17"/>
      <c r="I57" s="1"/>
      <c r="J57" s="1"/>
      <c r="K57" s="2"/>
      <c r="L57" s="3"/>
      <c r="M57" s="1"/>
      <c r="N57" s="1"/>
      <c r="O57" s="1"/>
      <c r="P57" s="17"/>
      <c r="Q57" s="1"/>
      <c r="R57" s="1"/>
      <c r="S57" s="2"/>
    </row>
    <row r="58" spans="3:19" x14ac:dyDescent="0.3">
      <c r="C58" s="3"/>
      <c r="D58" s="1"/>
      <c r="E58" s="13"/>
      <c r="F58" s="3"/>
      <c r="G58" s="1"/>
      <c r="H58" s="17"/>
      <c r="I58" s="1"/>
      <c r="J58" s="1"/>
      <c r="K58" s="2"/>
      <c r="L58" s="3"/>
      <c r="M58" s="1"/>
      <c r="N58" s="1"/>
      <c r="O58" s="1"/>
      <c r="P58" s="17"/>
      <c r="Q58" s="1"/>
      <c r="R58" s="1"/>
      <c r="S58" s="2"/>
    </row>
    <row r="59" spans="3:19" x14ac:dyDescent="0.3">
      <c r="C59" s="3"/>
      <c r="D59" s="1"/>
      <c r="E59" s="13"/>
      <c r="F59" s="3"/>
      <c r="G59" s="1"/>
      <c r="H59" s="17"/>
      <c r="I59" s="1"/>
      <c r="J59" s="1"/>
      <c r="K59" s="2"/>
      <c r="L59" s="3"/>
      <c r="M59" s="1"/>
      <c r="N59" s="1"/>
      <c r="O59" s="1"/>
      <c r="P59" s="17"/>
      <c r="Q59" s="1"/>
      <c r="R59" s="1"/>
      <c r="S59" s="2"/>
    </row>
    <row r="60" spans="3:19" x14ac:dyDescent="0.3">
      <c r="C60" s="3"/>
      <c r="D60" s="1"/>
      <c r="E60" s="13"/>
      <c r="F60" s="3"/>
      <c r="G60" s="1"/>
      <c r="H60" s="17"/>
      <c r="I60" s="1"/>
      <c r="J60" s="1"/>
      <c r="K60" s="2"/>
      <c r="L60" s="3"/>
      <c r="M60" s="1"/>
      <c r="N60" s="1"/>
      <c r="O60" s="1"/>
      <c r="P60" s="17"/>
      <c r="Q60" s="1"/>
      <c r="R60" s="1"/>
      <c r="S60" s="2"/>
    </row>
    <row r="61" spans="3:19" x14ac:dyDescent="0.3">
      <c r="C61" s="3"/>
      <c r="D61" s="1"/>
      <c r="E61" s="13"/>
      <c r="F61" s="3"/>
      <c r="G61" s="1"/>
      <c r="H61" s="17"/>
      <c r="I61" s="1"/>
      <c r="J61" s="1"/>
      <c r="K61" s="2"/>
      <c r="L61" s="3"/>
      <c r="M61" s="1"/>
      <c r="N61" s="1"/>
      <c r="O61" s="1"/>
      <c r="P61" s="17"/>
      <c r="Q61" s="1"/>
      <c r="R61" s="1"/>
      <c r="S61" s="2"/>
    </row>
    <row r="62" spans="3:19" x14ac:dyDescent="0.3">
      <c r="C62" s="3"/>
      <c r="D62" s="1"/>
      <c r="E62" s="13"/>
      <c r="F62" s="3"/>
      <c r="G62" s="1"/>
      <c r="H62" s="17"/>
      <c r="I62" s="1"/>
      <c r="J62" s="1"/>
      <c r="K62" s="2"/>
      <c r="L62" s="3"/>
      <c r="M62" s="1"/>
      <c r="N62" s="1"/>
      <c r="O62" s="1"/>
      <c r="P62" s="17"/>
      <c r="Q62" s="1"/>
      <c r="R62" s="1"/>
      <c r="S62" s="2"/>
    </row>
    <row r="63" spans="3:19" x14ac:dyDescent="0.3">
      <c r="C63" s="3"/>
      <c r="D63" s="1"/>
      <c r="E63" s="13"/>
      <c r="F63" s="3"/>
      <c r="G63" s="1"/>
      <c r="H63" s="17"/>
      <c r="I63" s="1"/>
      <c r="J63" s="1"/>
      <c r="K63" s="2"/>
      <c r="L63" s="3"/>
      <c r="M63" s="1"/>
      <c r="N63" s="1"/>
      <c r="O63" s="1"/>
      <c r="P63" s="17"/>
      <c r="Q63" s="1"/>
      <c r="R63" s="1"/>
      <c r="S63" s="2"/>
    </row>
    <row r="64" spans="3:19" ht="15" thickBot="1" x14ac:dyDescent="0.35">
      <c r="C64" s="4"/>
      <c r="D64" s="5"/>
      <c r="E64" s="14"/>
      <c r="F64" s="4"/>
      <c r="G64" s="5"/>
      <c r="H64" s="18"/>
      <c r="I64" s="5"/>
      <c r="J64" s="5"/>
      <c r="K64" s="6"/>
      <c r="L64" s="4"/>
      <c r="M64" s="5"/>
      <c r="N64" s="5"/>
      <c r="O64" s="5"/>
      <c r="P64" s="18"/>
      <c r="Q64" s="5"/>
      <c r="R64" s="5"/>
      <c r="S64" s="6"/>
    </row>
    <row r="65" spans="4:19" x14ac:dyDescent="0.3">
      <c r="E65" s="15"/>
      <c r="H65" s="15"/>
      <c r="P65" s="15"/>
    </row>
    <row r="66" spans="4:19" x14ac:dyDescent="0.3">
      <c r="E66" s="15"/>
      <c r="F66" t="s">
        <v>6</v>
      </c>
      <c r="H66" s="15"/>
      <c r="P66" s="15"/>
    </row>
    <row r="67" spans="4:19" x14ac:dyDescent="0.3">
      <c r="E67" s="15"/>
      <c r="F67" t="s">
        <v>7</v>
      </c>
      <c r="H67" s="15"/>
      <c r="P67" s="15"/>
    </row>
    <row r="68" spans="4:19" x14ac:dyDescent="0.3">
      <c r="E68" s="15"/>
      <c r="F68" t="s">
        <v>8</v>
      </c>
      <c r="H68" s="15"/>
      <c r="P68" s="15"/>
    </row>
    <row r="69" spans="4:19" x14ac:dyDescent="0.3">
      <c r="E69" s="15"/>
      <c r="F69" t="s">
        <v>9</v>
      </c>
      <c r="H69" s="15"/>
      <c r="P69" s="15"/>
    </row>
    <row r="70" spans="4:19" x14ac:dyDescent="0.3">
      <c r="E70" s="15"/>
      <c r="H70" s="15"/>
      <c r="P70" s="15"/>
    </row>
    <row r="71" spans="4:19" x14ac:dyDescent="0.3">
      <c r="D71" t="s">
        <v>24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</row>
  </sheetData>
  <mergeCells count="3">
    <mergeCell ref="F3:K3"/>
    <mergeCell ref="L3:S3"/>
    <mergeCell ref="C3:E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Problem 11-2</vt:lpstr>
      <vt:lpstr>Problem 11-2A</vt:lpstr>
      <vt:lpstr>Problem 8-1B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2018-08-06T12:26:52Z</dcterms:modified>
</cp:coreProperties>
</file>