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richard.ketchersid\Offline\Course Materials\144\Weekly144\Topic2\WS1\"/>
    </mc:Choice>
  </mc:AlternateContent>
  <xr:revisionPtr revIDLastSave="0" documentId="10_ncr:100000_{35DA4048-3FCE-4847-BC8F-1EBD59BDE037}" xr6:coauthVersionLast="31" xr6:coauthVersionMax="33" xr10:uidLastSave="{00000000-0000-0000-0000-000000000000}"/>
  <bookViews>
    <workbookView xWindow="0" yWindow="0" windowWidth="18135" windowHeight="6360" xr2:uid="{00000000-000D-0000-FFFF-FFFF00000000}"/>
  </bookViews>
  <sheets>
    <sheet name="Grading Sheet" sheetId="8" r:id="rId1"/>
    <sheet name="Budget Expenses" sheetId="7" r:id="rId2"/>
    <sheet name="Loans" sheetId="4" r:id="rId3"/>
    <sheet name="Stats" sheetId="5" r:id="rId4"/>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8" l="1"/>
  <c r="C10" i="8"/>
  <c r="B16" i="8"/>
  <c r="C16" i="8"/>
  <c r="B26" i="8"/>
  <c r="C26" i="8"/>
  <c r="C28" i="8"/>
  <c r="B28" i="8"/>
  <c r="D10" i="5"/>
  <c r="E20" i="7"/>
  <c r="E19" i="7"/>
  <c r="E27" i="7"/>
  <c r="E26" i="7"/>
  <c r="E12" i="7"/>
  <c r="E6" i="7"/>
  <c r="J2" i="7"/>
  <c r="C4" i="4"/>
  <c r="C8" i="4"/>
  <c r="C10" i="4"/>
  <c r="C11" i="4"/>
  <c r="D4" i="4"/>
  <c r="D8" i="4"/>
  <c r="D10" i="4"/>
  <c r="D11" i="4"/>
  <c r="C14" i="4"/>
  <c r="A2" i="5"/>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D5" i="5" l="1"/>
  <c r="D4" i="5"/>
  <c r="D9" i="5"/>
  <c r="D8" i="5"/>
  <c r="D3" i="5"/>
  <c r="D7" i="5"/>
  <c r="F4" i="5" s="1"/>
  <c r="D11" i="5" l="1"/>
  <c r="D6" i="5"/>
  <c r="G4" i="5" s="1"/>
  <c r="I4" i="5" l="1"/>
  <c r="F5" i="5"/>
  <c r="H4" i="5"/>
  <c r="G5" i="5" l="1"/>
  <c r="H5" i="5" s="1"/>
  <c r="F6" i="5" l="1"/>
  <c r="I5" i="5"/>
  <c r="G6" i="5" l="1"/>
  <c r="H6" i="5" s="1"/>
  <c r="F7" i="5" l="1"/>
  <c r="I6" i="5"/>
  <c r="G7" i="5" l="1"/>
  <c r="H7" i="5" s="1"/>
  <c r="I7" i="5" l="1"/>
  <c r="F8" i="5"/>
  <c r="G8" i="5" l="1"/>
  <c r="F9" i="5" l="1"/>
  <c r="I8" i="5"/>
  <c r="H8" i="5"/>
  <c r="G9" i="5" l="1"/>
  <c r="H9" i="5" s="1"/>
  <c r="I9" i="5" l="1"/>
  <c r="F10" i="5"/>
  <c r="G10" i="5" l="1"/>
  <c r="F11" i="5" l="1"/>
  <c r="I10" i="5"/>
  <c r="H10" i="5"/>
  <c r="G11" i="5" l="1"/>
  <c r="H11" i="5" s="1"/>
  <c r="I11" i="5" l="1"/>
  <c r="F12" i="5"/>
  <c r="G12" i="5" l="1"/>
  <c r="H12" i="5" s="1"/>
  <c r="I12" i="5" l="1"/>
  <c r="I13" i="5"/>
  <c r="H13" i="5"/>
  <c r="F13" i="5"/>
  <c r="G13" i="5" s="1"/>
  <c r="J4" i="5" a="1"/>
  <c r="J10" i="5" l="1"/>
  <c r="J4" i="5"/>
  <c r="J7" i="5"/>
  <c r="J8" i="5"/>
  <c r="J11" i="5"/>
  <c r="J12" i="5"/>
  <c r="J5" i="5"/>
  <c r="J9" i="5"/>
  <c r="J13" i="5"/>
  <c r="J6" i="5"/>
  <c r="I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E6" authorId="0" shapeId="0" xr:uid="{00000000-0006-0000-0100-000001000000}">
      <text>
        <r>
          <rPr>
            <sz val="9"/>
            <color indexed="81"/>
            <rFont val="Tahoma"/>
            <family val="2"/>
          </rPr>
          <t>There should be a formula here.</t>
        </r>
      </text>
    </comment>
    <comment ref="F6" authorId="0" shapeId="0" xr:uid="{00000000-0006-0000-0100-000002000000}">
      <text>
        <r>
          <rPr>
            <sz val="9"/>
            <color indexed="81"/>
            <rFont val="Tahoma"/>
            <family val="2"/>
          </rPr>
          <t>I am not to concerned about these, but something should be 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D4" authorId="0" shapeId="0" xr:uid="{00000000-0006-0000-0200-000001000000}">
      <text>
        <r>
          <rPr>
            <sz val="9"/>
            <color indexed="81"/>
            <rFont val="Tahoma"/>
            <family val="2"/>
          </rPr>
          <t>I have a link to the budet from page 1, but this should in any case be close to the amount the student uses. Both amounts must be the same.</t>
        </r>
      </text>
    </comment>
    <comment ref="D6" authorId="0" shapeId="0" xr:uid="{00000000-0006-0000-0200-000002000000}">
      <text>
        <r>
          <rPr>
            <sz val="9"/>
            <color indexed="81"/>
            <rFont val="Tahoma"/>
            <family val="2"/>
          </rPr>
          <t>These must both be 12, the formula won't work otherwise, unless payments coincide with compounding intervals.</t>
        </r>
      </text>
    </comment>
    <comment ref="D8" authorId="0" shapeId="0" xr:uid="{00000000-0006-0000-0200-000003000000}">
      <text>
        <r>
          <rPr>
            <sz val="9"/>
            <color indexed="81"/>
            <rFont val="Tahoma"/>
            <family val="2"/>
          </rPr>
          <t>They should use this formula, but correctly using the builin PMT will be accepted here.</t>
        </r>
      </text>
    </comment>
    <comment ref="D10" authorId="0" shapeId="0" xr:uid="{00000000-0006-0000-0200-000004000000}">
      <text>
        <r>
          <rPr>
            <sz val="9"/>
            <color indexed="81"/>
            <rFont val="Tahoma"/>
            <family val="2"/>
          </rPr>
          <t>This really should be this simple formula, no builtin FV here!</t>
        </r>
      </text>
    </comment>
    <comment ref="D11" authorId="0" shapeId="0" xr:uid="{00000000-0006-0000-0200-000005000000}">
      <text>
        <r>
          <rPr>
            <sz val="9"/>
            <color indexed="81"/>
            <rFont val="Tahoma"/>
            <family val="2"/>
          </rPr>
          <t>This should be this simple formul, no builtin interest formula.</t>
        </r>
      </text>
    </comment>
    <comment ref="K12" authorId="0" shapeId="0" xr:uid="{00000000-0006-0000-0200-000006000000}">
      <text>
        <r>
          <rPr>
            <sz val="9"/>
            <color indexed="81"/>
            <rFont val="Tahoma"/>
            <family val="2"/>
          </rPr>
          <t xml:space="preserve">Something refering to the calculations just made needs to be said here.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4" authorId="0" shapeId="0" xr:uid="{00000000-0006-0000-0300-000001000000}">
      <text>
        <r>
          <rPr>
            <sz val="9"/>
            <color indexed="81"/>
            <rFont val="Tahoma"/>
            <family val="2"/>
          </rPr>
          <t>I am not too concerned with this part! No points one way or the other here.</t>
        </r>
      </text>
    </comment>
    <comment ref="I4" authorId="0" shapeId="0" xr:uid="{00000000-0006-0000-0300-000002000000}">
      <text>
        <r>
          <rPr>
            <sz val="9"/>
            <color indexed="81"/>
            <rFont val="Tahoma"/>
            <family val="2"/>
          </rPr>
          <t>There are many correct way to do this, ant CORRECT way is ok, but it must accommodate the changing data. No STAT add-on, or builtin histogram.</t>
        </r>
      </text>
    </comment>
    <comment ref="J4" authorId="0" shapeId="0" xr:uid="{00000000-0006-0000-0300-000003000000}">
      <text>
        <r>
          <rPr>
            <sz val="9"/>
            <color indexed="81"/>
            <rFont val="Tahoma"/>
            <family val="2"/>
          </rPr>
          <t>This is another way I did this in class.</t>
        </r>
      </text>
    </comment>
    <comment ref="D10" authorId="0" shapeId="0" xr:uid="{00000000-0006-0000-0300-000004000000}">
      <text>
        <r>
          <rPr>
            <sz val="9"/>
            <color indexed="81"/>
            <rFont val="Tahoma"/>
            <family val="2"/>
          </rPr>
          <t>This needs to be in inches.</t>
        </r>
      </text>
    </comment>
    <comment ref="D11" authorId="0" shapeId="0" xr:uid="{00000000-0006-0000-0300-000005000000}">
      <text>
        <r>
          <rPr>
            <sz val="9"/>
            <color indexed="81"/>
            <rFont val="Tahoma"/>
            <family val="2"/>
          </rPr>
          <t>This need to be this simple formula, nothing else. No builtin STANDARDIZE().</t>
        </r>
      </text>
    </comment>
    <comment ref="F24" authorId="0" shapeId="0" xr:uid="{00000000-0006-0000-0300-000006000000}">
      <text>
        <r>
          <rPr>
            <sz val="9"/>
            <color indexed="81"/>
            <rFont val="Tahoma"/>
            <family val="2"/>
          </rPr>
          <t>I don't care too much about the labels, but the bars should not have gaps and this needs to be constructed using the frequency table that the student made, not the builtin histogram.</t>
        </r>
      </text>
    </comment>
  </commentList>
</comments>
</file>

<file path=xl/sharedStrings.xml><?xml version="1.0" encoding="utf-8"?>
<sst xmlns="http://schemas.openxmlformats.org/spreadsheetml/2006/main" count="136" uniqueCount="91">
  <si>
    <t>Lodging</t>
  </si>
  <si>
    <t>Source</t>
  </si>
  <si>
    <t>Loans</t>
  </si>
  <si>
    <t>Total Paid</t>
  </si>
  <si>
    <t>Interest</t>
  </si>
  <si>
    <t>Loan A</t>
  </si>
  <si>
    <t>Loan B</t>
  </si>
  <si>
    <t>Mean</t>
  </si>
  <si>
    <t>Median</t>
  </si>
  <si>
    <t>Mode</t>
  </si>
  <si>
    <t>Range</t>
  </si>
  <si>
    <t>Minimum</t>
  </si>
  <si>
    <t>Maximum</t>
  </si>
  <si>
    <t>Standard Deviation</t>
  </si>
  <si>
    <t>z score for your height</t>
  </si>
  <si>
    <t>Frequency</t>
  </si>
  <si>
    <t>Descriptive Statistics</t>
  </si>
  <si>
    <t>Frequency Distribution</t>
  </si>
  <si>
    <t>Location identified</t>
  </si>
  <si>
    <t>Question 1 total</t>
  </si>
  <si>
    <t>Possible Points</t>
  </si>
  <si>
    <t>Calculations for both loans are correct</t>
  </si>
  <si>
    <t>Question 2 total</t>
  </si>
  <si>
    <t>Total for Worksheet 1</t>
  </si>
  <si>
    <t>Low</t>
  </si>
  <si>
    <t>High</t>
  </si>
  <si>
    <t>Your height</t>
  </si>
  <si>
    <t>Data</t>
  </si>
  <si>
    <t>Title</t>
  </si>
  <si>
    <t>Transportation</t>
  </si>
  <si>
    <t>Item</t>
  </si>
  <si>
    <t>Qty</t>
  </si>
  <si>
    <t>Description</t>
  </si>
  <si>
    <t>numbers</t>
  </si>
  <si>
    <t>Number or NA</t>
  </si>
  <si>
    <t>Formulas</t>
  </si>
  <si>
    <t>Link or citation</t>
  </si>
  <si>
    <t>(Add rows as needed)</t>
  </si>
  <si>
    <t>(add rows as needed)</t>
  </si>
  <si>
    <t xml:space="preserve">Food </t>
  </si>
  <si>
    <t>Numbers</t>
  </si>
  <si>
    <t>Entertainment and Misc.</t>
  </si>
  <si>
    <t xml:space="preserve">Budget Total: </t>
  </si>
  <si>
    <t>Travel Expenses identified and calculated for the entire group with an Excel formula</t>
  </si>
  <si>
    <t>Lodging Expenses identified and calculated for the entire group with an Excel formula</t>
  </si>
  <si>
    <t>Food Expenses identified and calculated for the entire group with an Excel formula</t>
  </si>
  <si>
    <t>Entertainment Expenses identified and calculated for the entire group with an Excel formula</t>
  </si>
  <si>
    <t>Explain in 25 to 100 words which loan is the best option and why.</t>
  </si>
  <si>
    <t>Points Earned</t>
  </si>
  <si>
    <t>Points Possible</t>
  </si>
  <si>
    <t>Comments</t>
  </si>
  <si>
    <t>Location</t>
  </si>
  <si>
    <t>Principal</t>
  </si>
  <si>
    <t>rate</t>
  </si>
  <si>
    <t># of Compoundings</t>
  </si>
  <si>
    <t>time</t>
  </si>
  <si>
    <t>Payment</t>
  </si>
  <si>
    <t xml:space="preserve">(remember to create the Histogram, too). </t>
  </si>
  <si>
    <r>
      <t xml:space="preserve">Requirements: Answer each question fully. Answers must be recorded on the worksheet. </t>
    </r>
    <r>
      <rPr>
        <b/>
        <sz val="11"/>
        <color rgb="FFFF0000"/>
        <rFont val="Calibri"/>
        <family val="2"/>
      </rPr>
      <t>EXCEL FORMULAS MUST BE USED</t>
    </r>
    <r>
      <rPr>
        <b/>
        <sz val="11"/>
        <rFont val="Calibri"/>
        <family val="2"/>
      </rPr>
      <t xml:space="preserve">. </t>
    </r>
  </si>
  <si>
    <t>Worksheet 1</t>
  </si>
  <si>
    <t>Mean, Median, Mode</t>
  </si>
  <si>
    <t>Range, Minimum, Maximum</t>
  </si>
  <si>
    <t>Histogram</t>
  </si>
  <si>
    <t>z-Score</t>
  </si>
  <si>
    <t>Question 3 total</t>
  </si>
  <si>
    <t>Price each</t>
  </si>
  <si>
    <t>Total price</t>
  </si>
  <si>
    <t>Car</t>
  </si>
  <si>
    <t>Cars Link</t>
  </si>
  <si>
    <t>Timbuktu</t>
  </si>
  <si>
    <t>Hotel</t>
  </si>
  <si>
    <t>Hotel Link</t>
  </si>
  <si>
    <t>Breakfast</t>
  </si>
  <si>
    <t>Lunch</t>
  </si>
  <si>
    <t>Something Fun</t>
  </si>
  <si>
    <t>Somethingelse Fun</t>
  </si>
  <si>
    <t>Breakfast Link</t>
  </si>
  <si>
    <t>Lunch Link</t>
  </si>
  <si>
    <t>Fun Link</t>
  </si>
  <si>
    <t>More Fun Link</t>
  </si>
  <si>
    <t>Bank 1</t>
  </si>
  <si>
    <t>Bank 2</t>
  </si>
  <si>
    <t>Calculations are correct.</t>
  </si>
  <si>
    <t>Stats</t>
  </si>
  <si>
    <t>Good discussion</t>
  </si>
  <si>
    <t>Correct Calculations</t>
  </si>
  <si>
    <t>Correctly Computed</t>
  </si>
  <si>
    <t>total Budget</t>
  </si>
  <si>
    <t>Good calculations.
Have a good trip.</t>
  </si>
  <si>
    <t>Identified</t>
  </si>
  <si>
    <t>Budget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</si>
</sst>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13"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b/>
      <sz val="11"/>
      <name val="Calibri"/>
      <family val="2"/>
    </font>
    <font>
      <sz val="11"/>
      <name val="Calibri"/>
      <family val="2"/>
      <scheme val="minor"/>
    </font>
    <font>
      <sz val="11"/>
      <name val="Calibri"/>
      <family val="2"/>
    </font>
    <font>
      <b/>
      <sz val="16"/>
      <color theme="0"/>
      <name val="Calibri"/>
      <family val="2"/>
    </font>
    <font>
      <b/>
      <sz val="11"/>
      <color rgb="FFFF0000"/>
      <name val="Calibri"/>
      <family val="2"/>
    </font>
    <font>
      <sz val="11"/>
      <color theme="1"/>
      <name val="Calibri"/>
      <family val="2"/>
      <scheme val="minor"/>
    </font>
    <font>
      <u/>
      <sz val="11"/>
      <color theme="10"/>
      <name val="Calibri"/>
      <family val="2"/>
      <scheme val="minor"/>
    </font>
    <font>
      <sz val="9"/>
      <color indexed="81"/>
      <name val="Tahoma"/>
      <family val="2"/>
    </font>
    <font>
      <b/>
      <sz val="11"/>
      <color rgb="FFFF0000"/>
      <name val="Calibri"/>
      <family val="2"/>
      <scheme val="minor"/>
    </font>
  </fonts>
  <fills count="5">
    <fill>
      <patternFill patternType="none"/>
    </fill>
    <fill>
      <patternFill patternType="gray125"/>
    </fill>
    <fill>
      <patternFill patternType="solid">
        <fgColor rgb="FF7030A0"/>
        <bgColor indexed="64"/>
      </patternFill>
    </fill>
    <fill>
      <patternFill patternType="solid">
        <fgColor rgb="FFCC99FF"/>
        <bgColor indexed="64"/>
      </patternFill>
    </fill>
    <fill>
      <patternFill patternType="solid">
        <fgColor theme="9" tint="0.79998168889431442"/>
        <bgColor indexed="64"/>
      </patternFill>
    </fill>
  </fills>
  <borders count="36">
    <border>
      <left/>
      <right/>
      <top/>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theme="9" tint="-0.249977111117893"/>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theme="9" tint="-0.249977111117893"/>
      </left>
      <right/>
      <top style="medium">
        <color theme="9" tint="-0.249977111117893"/>
      </top>
      <bottom style="medium">
        <color theme="9" tint="-0.249977111117893"/>
      </bottom>
      <diagonal/>
    </border>
    <border>
      <left/>
      <right/>
      <top style="medium">
        <color theme="9" tint="-0.249977111117893"/>
      </top>
      <bottom style="medium">
        <color theme="9" tint="-0.249977111117893"/>
      </bottom>
      <diagonal/>
    </border>
    <border>
      <left/>
      <right style="medium">
        <color theme="9" tint="-0.249977111117893"/>
      </right>
      <top style="medium">
        <color theme="9" tint="-0.249977111117893"/>
      </top>
      <bottom style="medium">
        <color theme="9" tint="-0.249977111117893"/>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s>
  <cellStyleXfs count="3">
    <xf numFmtId="0" fontId="0" fillId="0" borderId="0"/>
    <xf numFmtId="44" fontId="9" fillId="0" borderId="0" applyFont="0" applyFill="0" applyBorder="0" applyAlignment="0" applyProtection="0"/>
    <xf numFmtId="0" fontId="10" fillId="0" borderId="0" applyNumberFormat="0" applyFill="0" applyBorder="0" applyAlignment="0" applyProtection="0"/>
  </cellStyleXfs>
  <cellXfs count="80">
    <xf numFmtId="0" fontId="0" fillId="0" borderId="0" xfId="0"/>
    <xf numFmtId="0" fontId="0" fillId="4" borderId="1" xfId="0" applyFill="1" applyBorder="1"/>
    <xf numFmtId="0" fontId="2" fillId="0" borderId="2" xfId="0" applyFont="1" applyBorder="1" applyAlignment="1">
      <alignment horizontal="right"/>
    </xf>
    <xf numFmtId="0" fontId="2" fillId="0" borderId="0" xfId="0" applyFont="1" applyBorder="1" applyAlignment="1">
      <alignment horizontal="right"/>
    </xf>
    <xf numFmtId="0" fontId="2" fillId="0" borderId="3" xfId="0" applyFont="1" applyBorder="1" applyAlignment="1">
      <alignment horizontal="right"/>
    </xf>
    <xf numFmtId="0" fontId="0" fillId="4" borderId="2" xfId="0" applyFill="1" applyBorder="1"/>
    <xf numFmtId="0" fontId="0" fillId="4" borderId="11" xfId="0" applyFill="1" applyBorder="1"/>
    <xf numFmtId="0" fontId="0" fillId="4" borderId="4" xfId="0" applyFill="1" applyBorder="1"/>
    <xf numFmtId="0" fontId="1" fillId="2" borderId="0" xfId="0" applyFont="1" applyFill="1"/>
    <xf numFmtId="0" fontId="5" fillId="0" borderId="0" xfId="0" applyFont="1"/>
    <xf numFmtId="0" fontId="4" fillId="0" borderId="5" xfId="0" applyFont="1" applyBorder="1" applyAlignment="1">
      <alignment horizontal="center" vertical="center" wrapText="1"/>
    </xf>
    <xf numFmtId="0" fontId="4" fillId="0" borderId="9" xfId="0" applyFont="1" applyBorder="1" applyAlignment="1">
      <alignment horizontal="right" vertical="center" wrapText="1"/>
    </xf>
    <xf numFmtId="0" fontId="6"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9" xfId="0" applyFont="1" applyBorder="1"/>
    <xf numFmtId="0" fontId="6" fillId="0" borderId="16" xfId="0" applyFont="1" applyBorder="1" applyAlignment="1">
      <alignment horizontal="center" vertical="center" wrapText="1"/>
    </xf>
    <xf numFmtId="0" fontId="6" fillId="0" borderId="4" xfId="0" applyFont="1" applyBorder="1" applyAlignment="1">
      <alignment vertical="center" wrapText="1"/>
    </xf>
    <xf numFmtId="0" fontId="4" fillId="0" borderId="19" xfId="0" applyFont="1" applyBorder="1" applyAlignment="1">
      <alignment vertical="center" wrapText="1"/>
    </xf>
    <xf numFmtId="0" fontId="4" fillId="0" borderId="5"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164" fontId="0" fillId="0" borderId="0" xfId="0" applyNumberFormat="1"/>
    <xf numFmtId="0" fontId="0" fillId="4" borderId="12" xfId="0" applyFill="1" applyBorder="1" applyProtection="1">
      <protection locked="0"/>
    </xf>
    <xf numFmtId="0" fontId="0" fillId="4" borderId="3" xfId="0" applyFill="1" applyBorder="1" applyProtection="1">
      <protection locked="0"/>
    </xf>
    <xf numFmtId="0" fontId="0" fillId="4" borderId="5" xfId="0" applyFill="1" applyBorder="1" applyProtection="1">
      <protection locked="0"/>
    </xf>
    <xf numFmtId="0" fontId="0" fillId="4" borderId="2" xfId="0" applyFill="1" applyBorder="1" applyProtection="1">
      <protection locked="0"/>
    </xf>
    <xf numFmtId="0" fontId="0" fillId="4" borderId="0" xfId="0" applyFill="1" applyBorder="1" applyAlignment="1" applyProtection="1">
      <alignment horizontal="right"/>
      <protection locked="0"/>
    </xf>
    <xf numFmtId="0" fontId="5" fillId="0" borderId="25" xfId="0" applyFont="1" applyBorder="1"/>
    <xf numFmtId="0" fontId="6" fillId="0" borderId="2" xfId="0" applyFont="1" applyBorder="1" applyAlignment="1">
      <alignment vertical="center" wrapText="1"/>
    </xf>
    <xf numFmtId="0" fontId="4" fillId="0" borderId="0" xfId="0" applyFont="1" applyBorder="1" applyAlignment="1">
      <alignment vertical="center" wrapText="1"/>
    </xf>
    <xf numFmtId="0" fontId="6" fillId="0" borderId="14" xfId="0" applyFont="1" applyBorder="1" applyAlignment="1">
      <alignment vertical="center" wrapText="1"/>
    </xf>
    <xf numFmtId="0" fontId="6" fillId="0" borderId="27" xfId="0" applyFont="1" applyBorder="1" applyAlignment="1">
      <alignment vertical="center" wrapText="1"/>
    </xf>
    <xf numFmtId="0" fontId="6"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6" fillId="0" borderId="28" xfId="0" applyFont="1" applyBorder="1" applyAlignment="1">
      <alignment vertical="center" wrapText="1"/>
    </xf>
    <xf numFmtId="0" fontId="6" fillId="0" borderId="29"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0" xfId="0" applyFont="1" applyBorder="1" applyAlignment="1">
      <alignment horizontal="right"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8" fontId="0" fillId="4" borderId="1" xfId="0" applyNumberFormat="1" applyFill="1" applyBorder="1"/>
    <xf numFmtId="0" fontId="10" fillId="4" borderId="1" xfId="2" applyFill="1" applyBorder="1"/>
    <xf numFmtId="44" fontId="0" fillId="4" borderId="1" xfId="1" applyFont="1" applyFill="1" applyBorder="1"/>
    <xf numFmtId="44" fontId="0" fillId="4" borderId="1" xfId="0" applyNumberFormat="1" applyFill="1" applyBorder="1"/>
    <xf numFmtId="10" fontId="0" fillId="4" borderId="1" xfId="0" applyNumberFormat="1" applyFill="1" applyBorder="1"/>
    <xf numFmtId="44" fontId="0" fillId="0" borderId="0" xfId="0" applyNumberFormat="1"/>
    <xf numFmtId="0" fontId="0" fillId="4" borderId="0" xfId="0" applyFill="1" applyBorder="1" applyProtection="1">
      <protection locked="0"/>
    </xf>
    <xf numFmtId="0" fontId="2" fillId="0" borderId="0" xfId="0" applyFont="1" applyFill="1" applyBorder="1" applyAlignment="1">
      <alignment horizontal="right"/>
    </xf>
    <xf numFmtId="0" fontId="8" fillId="0" borderId="10" xfId="0" applyFont="1" applyBorder="1" applyAlignment="1">
      <alignment vertical="center" wrapText="1"/>
    </xf>
    <xf numFmtId="0" fontId="4" fillId="0" borderId="15" xfId="0" applyFont="1" applyBorder="1" applyAlignment="1">
      <alignment horizontal="center" vertical="center" wrapText="1"/>
    </xf>
    <xf numFmtId="0" fontId="8" fillId="0" borderId="26" xfId="0" applyFont="1" applyBorder="1" applyAlignment="1">
      <alignment vertical="center" wrapText="1"/>
    </xf>
    <xf numFmtId="0" fontId="12" fillId="0" borderId="10" xfId="0" applyFont="1" applyBorder="1" applyAlignment="1">
      <alignment vertical="center"/>
    </xf>
    <xf numFmtId="0" fontId="12" fillId="0" borderId="26" xfId="0" applyFont="1" applyBorder="1" applyAlignment="1">
      <alignment vertical="center"/>
    </xf>
    <xf numFmtId="0" fontId="12" fillId="0" borderId="10" xfId="0" applyFont="1" applyBorder="1" applyAlignment="1">
      <alignment horizontal="center" vertical="center"/>
    </xf>
    <xf numFmtId="0" fontId="4"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vertical="center" wrapText="1"/>
    </xf>
    <xf numFmtId="0" fontId="12" fillId="0" borderId="0" xfId="0" applyFont="1" applyAlignment="1">
      <alignment horizontal="center"/>
    </xf>
    <xf numFmtId="0" fontId="4" fillId="0" borderId="1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2" xfId="0"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12" fillId="0" borderId="10" xfId="0" applyFont="1" applyBorder="1" applyAlignment="1">
      <alignment horizontal="center" vertical="center" wrapText="1"/>
    </xf>
    <xf numFmtId="0" fontId="12" fillId="0" borderId="10" xfId="0" applyFont="1" applyBorder="1" applyAlignment="1">
      <alignment horizontal="center" vertical="center"/>
    </xf>
    <xf numFmtId="0" fontId="3" fillId="2" borderId="0" xfId="0" applyFont="1" applyFill="1" applyAlignment="1">
      <alignment horizontal="center"/>
    </xf>
    <xf numFmtId="0" fontId="3" fillId="2" borderId="13" xfId="0" applyFont="1"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xf>
    <xf numFmtId="0" fontId="0" fillId="4" borderId="24" xfId="0" applyFill="1" applyBorder="1" applyAlignment="1">
      <alignment horizontal="center"/>
    </xf>
    <xf numFmtId="0" fontId="1" fillId="2" borderId="0" xfId="0" applyFont="1" applyFill="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CC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Stats!$I$3</c:f>
              <c:strCache>
                <c:ptCount val="1"/>
                <c:pt idx="0">
                  <c:v>Frequency</c:v>
                </c:pt>
              </c:strCache>
            </c:strRef>
          </c:tx>
          <c:spPr>
            <a:solidFill>
              <a:schemeClr val="accent1"/>
            </a:solidFill>
            <a:ln>
              <a:solidFill>
                <a:schemeClr val="tx1"/>
              </a:solidFill>
            </a:ln>
            <a:effectLst/>
          </c:spPr>
          <c:invertIfNegative val="0"/>
          <c:cat>
            <c:strRef>
              <c:f>Stats!$H$4:$H$13</c:f>
              <c:strCache>
                <c:ptCount val="10"/>
                <c:pt idx="0">
                  <c:v>&lt;= 60.4</c:v>
                </c:pt>
                <c:pt idx="1">
                  <c:v>(60.4, 62.2]</c:v>
                </c:pt>
                <c:pt idx="2">
                  <c:v>(62.2, 64]</c:v>
                </c:pt>
                <c:pt idx="3">
                  <c:v>(64, 65.8]</c:v>
                </c:pt>
                <c:pt idx="4">
                  <c:v>(65.8, 67.6]</c:v>
                </c:pt>
                <c:pt idx="5">
                  <c:v>(67.6, 69.4]</c:v>
                </c:pt>
                <c:pt idx="6">
                  <c:v>(69.4, 71.2]</c:v>
                </c:pt>
                <c:pt idx="7">
                  <c:v>(71.2, 73]</c:v>
                </c:pt>
                <c:pt idx="8">
                  <c:v>(73, 74.8]</c:v>
                </c:pt>
                <c:pt idx="9">
                  <c:v>&gt;  74.8</c:v>
                </c:pt>
              </c:strCache>
            </c:strRef>
          </c:cat>
          <c:val>
            <c:numRef>
              <c:f>Stats!$I$4:$I$13</c:f>
              <c:numCache>
                <c:formatCode>General</c:formatCode>
                <c:ptCount val="10"/>
                <c:pt idx="0">
                  <c:v>2</c:v>
                </c:pt>
                <c:pt idx="1">
                  <c:v>6</c:v>
                </c:pt>
                <c:pt idx="2">
                  <c:v>8</c:v>
                </c:pt>
                <c:pt idx="3">
                  <c:v>11</c:v>
                </c:pt>
                <c:pt idx="4">
                  <c:v>19</c:v>
                </c:pt>
                <c:pt idx="5">
                  <c:v>18</c:v>
                </c:pt>
                <c:pt idx="6">
                  <c:v>18</c:v>
                </c:pt>
                <c:pt idx="7">
                  <c:v>10</c:v>
                </c:pt>
                <c:pt idx="8">
                  <c:v>4</c:v>
                </c:pt>
                <c:pt idx="9">
                  <c:v>6</c:v>
                </c:pt>
              </c:numCache>
            </c:numRef>
          </c:val>
          <c:extLst>
            <c:ext xmlns:c16="http://schemas.microsoft.com/office/drawing/2014/chart" uri="{C3380CC4-5D6E-409C-BE32-E72D297353CC}">
              <c16:uniqueId val="{00000000-8869-4708-932A-CCAC9358A746}"/>
            </c:ext>
          </c:extLst>
        </c:ser>
        <c:dLbls>
          <c:showLegendKey val="0"/>
          <c:showVal val="0"/>
          <c:showCatName val="0"/>
          <c:showSerName val="0"/>
          <c:showPercent val="0"/>
          <c:showBubbleSize val="0"/>
        </c:dLbls>
        <c:gapWidth val="0"/>
        <c:axId val="193538288"/>
        <c:axId val="193538616"/>
      </c:barChart>
      <c:catAx>
        <c:axId val="19353828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8616"/>
        <c:crosses val="autoZero"/>
        <c:auto val="1"/>
        <c:lblAlgn val="ctr"/>
        <c:lblOffset val="100"/>
        <c:noMultiLvlLbl val="0"/>
      </c:catAx>
      <c:valAx>
        <c:axId val="193538616"/>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38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180975</xdr:colOff>
      <xdr:row>1</xdr:row>
      <xdr:rowOff>0</xdr:rowOff>
    </xdr:from>
    <xdr:to>
      <xdr:col>6</xdr:col>
      <xdr:colOff>1819275</xdr:colOff>
      <xdr:row>10</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05975" y="190500"/>
          <a:ext cx="640080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To prepare for the final Mission Trip project: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part of the assignment is not graded, and you will not hand it in at this time. It is here to help you stay on track for your final Mission Trip project.</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Your final project includes a budget and financial plan for an overseas mission trip. Please read over the instructions for that project so you can be prepared when the time comes. At this point in the semester you should have thought about, and begun gathering research to answer the questions below: </a:t>
          </a:r>
        </a:p>
        <a:p>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What skills you have or want to develop that would help make the world a better place? (In other words, what project would you like to do for that assignment?)</a:t>
          </a:r>
        </a:p>
        <a:p>
          <a:pPr marL="171450" lvl="0" indent="-171450">
            <a:buFont typeface="Arial" panose="020B0604020202020204" pitchFamily="34" charset="0"/>
            <a:buChar char="•"/>
          </a:pPr>
          <a:r>
            <a:rPr lang="en-US" sz="1100">
              <a:solidFill>
                <a:schemeClr val="dk1"/>
              </a:solidFill>
              <a:effectLst/>
              <a:latin typeface="+mn-lt"/>
              <a:ea typeface="+mn-ea"/>
              <a:cs typeface="+mn-cs"/>
            </a:rPr>
            <a:t>What country would you like to visit for your trip? Why does this country need the help you can give? </a:t>
          </a:r>
        </a:p>
        <a:p>
          <a:pPr marL="171450" lvl="0" indent="-171450">
            <a:buFont typeface="Arial" panose="020B0604020202020204" pitchFamily="34" charset="0"/>
            <a:buChar char="•"/>
          </a:pPr>
          <a:r>
            <a:rPr lang="en-US" sz="1100">
              <a:solidFill>
                <a:schemeClr val="dk1"/>
              </a:solidFill>
              <a:effectLst/>
              <a:latin typeface="+mn-lt"/>
              <a:ea typeface="+mn-ea"/>
              <a:cs typeface="+mn-cs"/>
            </a:rPr>
            <a:t>What expenses would you be likely to incur on the trip? This would be a good time to start making a basic budget for your trip. </a:t>
          </a:r>
        </a:p>
        <a:p>
          <a:pPr marL="171450" indent="-171450">
            <a:buFont typeface="Arial" panose="020B0604020202020204" pitchFamily="34" charset="0"/>
            <a:buChar char="•"/>
          </a:pPr>
          <a:r>
            <a:rPr lang="en-US" sz="1100">
              <a:solidFill>
                <a:schemeClr val="dk1"/>
              </a:solidFill>
              <a:effectLst/>
              <a:latin typeface="+mn-lt"/>
              <a:ea typeface="+mn-ea"/>
              <a:cs typeface="+mn-cs"/>
            </a:rPr>
            <a:t>How does your idea for a mission trip fit into the Christian Worldview and mandate to love your neighbor as yourself?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5035</xdr:colOff>
      <xdr:row>6</xdr:row>
      <xdr:rowOff>194389</xdr:rowOff>
    </xdr:from>
    <xdr:to>
      <xdr:col>14</xdr:col>
      <xdr:colOff>552450</xdr:colOff>
      <xdr:row>23</xdr:row>
      <xdr:rowOff>19050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720285" y="1575514"/>
          <a:ext cx="4986065" cy="3339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You are going on a dream vacation with five of your closest friends for a week.  Since you are taking a math course, your friends asked you to come up with a budget to see how much it will cost each of you.  Please identify your location in the US and then determine the total costs - remember to be thorough so the group does not run out of money.  Your expense list must include the following (this means that you cannot book an all-expenses paid trip)</a:t>
          </a:r>
          <a:endParaRPr lang="en-US" sz="105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Travel expenses, such as plane or bus fare, local travel within the area. </a:t>
          </a:r>
        </a:p>
        <a:p>
          <a:pPr marL="628650" lvl="1" indent="-171450">
            <a:buFont typeface="Arial" panose="020B0604020202020204" pitchFamily="34" charset="0"/>
            <a:buChar char="•"/>
          </a:pPr>
          <a:r>
            <a:rPr lang="en-US" sz="1100">
              <a:solidFill>
                <a:schemeClr val="dk1"/>
              </a:solidFill>
              <a:effectLst/>
              <a:latin typeface="+mn-lt"/>
              <a:ea typeface="+mn-ea"/>
              <a:cs typeface="+mn-cs"/>
            </a:rPr>
            <a:t>Lodging expenses. If you plan to camp, you will include expenses for your camping gear. </a:t>
          </a:r>
        </a:p>
        <a:p>
          <a:pPr marL="628650" lvl="1" indent="-171450">
            <a:buFont typeface="Arial" panose="020B0604020202020204" pitchFamily="34" charset="0"/>
            <a:buChar char="•"/>
          </a:pPr>
          <a:r>
            <a:rPr lang="en-US" sz="1100">
              <a:solidFill>
                <a:schemeClr val="dk1"/>
              </a:solidFill>
              <a:effectLst/>
              <a:latin typeface="+mn-lt"/>
              <a:ea typeface="+mn-ea"/>
              <a:cs typeface="+mn-cs"/>
            </a:rPr>
            <a:t>Food expenses while you are on</a:t>
          </a:r>
          <a:r>
            <a:rPr lang="en-US" sz="1100" baseline="0">
              <a:solidFill>
                <a:schemeClr val="dk1"/>
              </a:solidFill>
              <a:effectLst/>
              <a:latin typeface="+mn-lt"/>
              <a:ea typeface="+mn-ea"/>
              <a:cs typeface="+mn-cs"/>
            </a:rPr>
            <a:t> your trip</a:t>
          </a:r>
          <a:r>
            <a:rPr lang="en-US" sz="1100">
              <a:solidFill>
                <a:schemeClr val="dk1"/>
              </a:solidFill>
              <a:effectLst/>
              <a:latin typeface="+mn-lt"/>
              <a:ea typeface="+mn-ea"/>
              <a:cs typeface="+mn-cs"/>
            </a:rPr>
            <a:t>. One way to do this is to research cost of living in your destination county to find out what a local family would expect to budget to pay for food. Another is to research local restaurants and groceries. </a:t>
          </a:r>
          <a:endParaRPr lang="en-US" sz="105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Entertainment or activity expenses and/or miscellaneous expenses that may occur.</a:t>
          </a:r>
          <a:endParaRPr lang="en-US" sz="1050">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85725</xdr:colOff>
      <xdr:row>2</xdr:row>
      <xdr:rowOff>114299</xdr:rowOff>
    </xdr:from>
    <xdr:to>
      <xdr:col>16</xdr:col>
      <xdr:colOff>123825</xdr:colOff>
      <xdr:row>26</xdr:row>
      <xdr:rowOff>104774</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3562350" y="485774"/>
          <a:ext cx="6743700" cy="458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Suppose </a:t>
          </a:r>
          <a:r>
            <a:rPr kumimoji="0" lang="en-US" sz="1100" b="0" i="0" u="none" strike="noStrike" kern="0" cap="none" spc="0" normalizeH="0" baseline="0" noProof="0">
              <a:ln>
                <a:noFill/>
              </a:ln>
              <a:solidFill>
                <a:prstClr val="black"/>
              </a:solidFill>
              <a:effectLst/>
              <a:uLnTx/>
              <a:uFillTx/>
              <a:latin typeface="+mn-lt"/>
              <a:ea typeface="+mn-ea"/>
              <a:cs typeface="+mn-cs"/>
            </a:rPr>
            <a:t>Suppose you all decide you want to finance the trip with a loan.  Find two different available offers (</a:t>
          </a:r>
          <a:r>
            <a:rPr kumimoji="0" lang="en-US" sz="1100" b="0" i="0" u="sng" strike="noStrike" kern="0" cap="none" spc="0" normalizeH="0" baseline="0" noProof="0">
              <a:ln>
                <a:noFill/>
              </a:ln>
              <a:solidFill>
                <a:prstClr val="black"/>
              </a:solidFill>
              <a:effectLst/>
              <a:uLnTx/>
              <a:uFillTx/>
              <a:latin typeface="+mn-lt"/>
              <a:ea typeface="+mn-ea"/>
              <a:cs typeface="+mn-cs"/>
            </a:rPr>
            <a:t>the internet is a good source</a:t>
          </a:r>
          <a:r>
            <a:rPr kumimoji="0" lang="en-US" sz="1100" b="0" i="0" u="none" strike="noStrike" kern="0" cap="none" spc="0" normalizeH="0" baseline="0" noProof="0">
              <a:ln>
                <a:noFill/>
              </a:ln>
              <a:solidFill>
                <a:prstClr val="black"/>
              </a:solidFill>
              <a:effectLst/>
              <a:uLnTx/>
              <a:uFillTx/>
              <a:latin typeface="+mn-lt"/>
              <a:ea typeface="+mn-ea"/>
              <a:cs typeface="+mn-cs"/>
            </a:rPr>
            <a:t>). Make sure the interest rate and loan length are both different in each option.  Calculate the monthly payment amount, the total amount you will pay over the life of the loan and the total interest you will pay.   NOTE: Do not provide personal information on the internet. You can find loan rates on major bank and credit union websites without providing personal information.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Loan payment formula:  </a:t>
          </a:r>
          <a:r>
            <a:rPr kumimoji="0" lang="en-US" sz="1100" b="1" i="0" u="none" strike="noStrike" kern="0" cap="none" spc="0" normalizeH="0" baseline="0" noProof="0">
              <a:ln>
                <a:noFill/>
              </a:ln>
              <a:solidFill>
                <a:prstClr val="black"/>
              </a:solidFill>
              <a:effectLst/>
              <a:uLnTx/>
              <a:uFillTx/>
              <a:latin typeface="+mn-lt"/>
              <a:ea typeface="+mn-ea"/>
              <a:cs typeface="+mn-cs"/>
            </a:rPr>
            <a:t>PMT = P*(r/n)/(1 - (1 + r/n)^(-n*t))</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1" u="none" strike="noStrike" kern="0" cap="none" spc="0" normalizeH="0" baseline="0" noProof="0">
              <a:ln>
                <a:noFill/>
              </a:ln>
              <a:solidFill>
                <a:prstClr val="black"/>
              </a:solidFill>
              <a:effectLst/>
              <a:uLnTx/>
              <a:uFillTx/>
              <a:latin typeface="+mn-lt"/>
              <a:ea typeface="+mn-ea"/>
              <a:cs typeface="+mn-cs"/>
            </a:rPr>
            <a:t>PMT</a:t>
          </a:r>
          <a:r>
            <a:rPr kumimoji="0" lang="en-US" sz="1100" b="0" i="0" u="none" strike="noStrike" kern="0" cap="none" spc="0" normalizeH="0" baseline="0" noProof="0">
              <a:ln>
                <a:noFill/>
              </a:ln>
              <a:solidFill>
                <a:prstClr val="black"/>
              </a:solidFill>
              <a:effectLst/>
              <a:uLnTx/>
              <a:uFillTx/>
              <a:latin typeface="+mn-lt"/>
              <a:ea typeface="+mn-ea"/>
              <a:cs typeface="+mn-cs"/>
            </a:rPr>
            <a:t> is the payment required to pay off a loan of $</a:t>
          </a:r>
          <a:r>
            <a:rPr kumimoji="0" lang="en-US" sz="1100" b="0" i="1" u="none" strike="noStrike" kern="0" cap="none" spc="0" normalizeH="0" baseline="0" noProof="0">
              <a:ln>
                <a:noFill/>
              </a:ln>
              <a:solidFill>
                <a:prstClr val="black"/>
              </a:solidFill>
              <a:effectLst/>
              <a:uLnTx/>
              <a:uFillTx/>
              <a:latin typeface="+mn-lt"/>
              <a:ea typeface="+mn-ea"/>
              <a:cs typeface="+mn-cs"/>
            </a:rPr>
            <a:t>P</a:t>
          </a:r>
          <a:r>
            <a:rPr kumimoji="0" lang="en-US" sz="1100" b="0" i="0" u="none" strike="noStrike" kern="0" cap="none" spc="0" normalizeH="0" baseline="0" noProof="0">
              <a:ln>
                <a:noFill/>
              </a:ln>
              <a:solidFill>
                <a:prstClr val="black"/>
              </a:solidFill>
              <a:effectLst/>
              <a:uLnTx/>
              <a:uFillTx/>
              <a:latin typeface="+mn-lt"/>
              <a:ea typeface="+mn-ea"/>
              <a:cs typeface="+mn-cs"/>
            </a:rPr>
            <a:t> at interest rate, </a:t>
          </a:r>
          <a:r>
            <a:rPr kumimoji="0" lang="en-US" sz="1100" b="0" i="1" u="none" strike="noStrike" kern="0" cap="none" spc="0" normalizeH="0" baseline="0" noProof="0">
              <a:ln>
                <a:noFill/>
              </a:ln>
              <a:solidFill>
                <a:prstClr val="black"/>
              </a:solidFill>
              <a:effectLst/>
              <a:uLnTx/>
              <a:uFillTx/>
              <a:latin typeface="+mn-lt"/>
              <a:ea typeface="+mn-ea"/>
              <a:cs typeface="+mn-cs"/>
            </a:rPr>
            <a:t>r%</a:t>
          </a:r>
          <a:r>
            <a:rPr kumimoji="0" lang="en-US" sz="1100" b="0" i="0" u="none" strike="noStrike" kern="0" cap="none" spc="0" normalizeH="0" baseline="0" noProof="0">
              <a:ln>
                <a:noFill/>
              </a:ln>
              <a:solidFill>
                <a:prstClr val="black"/>
              </a:solidFill>
              <a:effectLst/>
              <a:uLnTx/>
              <a:uFillTx/>
              <a:latin typeface="+mn-lt"/>
              <a:ea typeface="+mn-ea"/>
              <a:cs typeface="+mn-cs"/>
            </a:rPr>
            <a:t>, compounded </a:t>
          </a:r>
          <a:r>
            <a:rPr kumimoji="0" lang="en-US" sz="1100" b="0" i="1" u="none" strike="noStrike" kern="0" cap="none" spc="0" normalizeH="0" baseline="0" noProof="0">
              <a:ln>
                <a:noFill/>
              </a:ln>
              <a:solidFill>
                <a:prstClr val="black"/>
              </a:solidFill>
              <a:effectLst/>
              <a:uLnTx/>
              <a:uFillTx/>
              <a:latin typeface="+mn-lt"/>
              <a:ea typeface="+mn-ea"/>
              <a:cs typeface="+mn-cs"/>
            </a:rPr>
            <a:t>n</a:t>
          </a:r>
          <a:r>
            <a:rPr kumimoji="0" lang="en-US" sz="1100" b="0" i="0" u="none" strike="noStrike" kern="0" cap="none" spc="0" normalizeH="0" baseline="0" noProof="0">
              <a:ln>
                <a:noFill/>
              </a:ln>
              <a:solidFill>
                <a:prstClr val="black"/>
              </a:solidFill>
              <a:effectLst/>
              <a:uLnTx/>
              <a:uFillTx/>
              <a:latin typeface="+mn-lt"/>
              <a:ea typeface="+mn-ea"/>
              <a:cs typeface="+mn-cs"/>
            </a:rPr>
            <a:t> times per year for </a:t>
          </a:r>
          <a:r>
            <a:rPr kumimoji="0" lang="en-US" sz="1100" b="0" i="1" u="none" strike="noStrike" kern="0" cap="none" spc="0" normalizeH="0" baseline="0" noProof="0">
              <a:ln>
                <a:noFill/>
              </a:ln>
              <a:solidFill>
                <a:prstClr val="black"/>
              </a:solidFill>
              <a:effectLst/>
              <a:uLnTx/>
              <a:uFillTx/>
              <a:latin typeface="+mn-lt"/>
              <a:ea typeface="+mn-ea"/>
              <a:cs typeface="+mn-cs"/>
            </a:rPr>
            <a:t>t</a:t>
          </a:r>
          <a:r>
            <a:rPr kumimoji="0" lang="en-US" sz="1100" b="0" i="0" u="none" strike="noStrike" kern="0" cap="none" spc="0" normalizeH="0" baseline="0" noProof="0">
              <a:ln>
                <a:noFill/>
              </a:ln>
              <a:solidFill>
                <a:prstClr val="black"/>
              </a:solidFill>
              <a:effectLst/>
              <a:uLnTx/>
              <a:uFillTx/>
              <a:latin typeface="+mn-lt"/>
              <a:ea typeface="+mn-ea"/>
              <a:cs typeface="+mn-cs"/>
            </a:rPr>
            <a:t> years.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You must use Excel formulas including cell references to calculate the loan payment, total paid and interest paid.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C00000"/>
              </a:solidFill>
              <a:effectLst/>
              <a:uLnTx/>
              <a:uFillTx/>
              <a:latin typeface="+mn-lt"/>
              <a:ea typeface="+mn-ea"/>
              <a:cs typeface="+mn-cs"/>
            </a:rPr>
            <a:t>Discuss which loan would be a better option and why: (14 points!)</a:t>
          </a:r>
          <a:r>
            <a:rPr kumimoji="0" lang="en-US" sz="1100" b="1" i="0" u="none" strike="noStrike" kern="0" cap="none" spc="0" normalizeH="0" baseline="0" noProof="0">
              <a:ln>
                <a:noFill/>
              </a:ln>
              <a:solidFill>
                <a:srgbClr val="C00000"/>
              </a:solidFill>
              <a:effectLst/>
              <a:uLnTx/>
              <a:uFillTx/>
              <a:latin typeface="+mn-lt"/>
              <a:ea typeface="+mn-ea"/>
              <a:cs typeface="+mn-cs"/>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0</xdr:row>
      <xdr:rowOff>189961</xdr:rowOff>
    </xdr:from>
    <xdr:to>
      <xdr:col>17</xdr:col>
      <xdr:colOff>19050</xdr:colOff>
      <xdr:row>14</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8067675" y="189961"/>
          <a:ext cx="3067050" cy="2534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100">
              <a:solidFill>
                <a:schemeClr val="dk1"/>
              </a:solidFill>
              <a:effectLst/>
              <a:latin typeface="+mn-lt"/>
              <a:ea typeface="+mn-ea"/>
              <a:cs typeface="+mn-cs"/>
            </a:rPr>
            <a:t>Using the data set of 102 random heights provided use Excel formulas to find the following:</a:t>
          </a:r>
          <a:endParaRPr lang="en-US" sz="105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Mean</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Median</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Mode</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Range</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Minimum</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Maximum</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Standard deviation</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Frequency distribution</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Histogram</a:t>
          </a:r>
          <a:endParaRPr lang="en-US" sz="1050">
            <a:solidFill>
              <a:schemeClr val="dk1"/>
            </a:solidFill>
            <a:effectLst/>
            <a:latin typeface="+mn-lt"/>
            <a:ea typeface="+mn-ea"/>
            <a:cs typeface="+mn-cs"/>
          </a:endParaRPr>
        </a:p>
        <a:p>
          <a:pPr lvl="1"/>
          <a:r>
            <a:rPr lang="en-US" sz="1100">
              <a:solidFill>
                <a:schemeClr val="dk1"/>
              </a:solidFill>
              <a:effectLst/>
              <a:latin typeface="+mn-lt"/>
              <a:ea typeface="+mn-ea"/>
              <a:cs typeface="+mn-cs"/>
            </a:rPr>
            <a:t>The z score for your height (use the computed mean and standard deviation)</a:t>
          </a:r>
          <a:endParaRPr lang="en-US" sz="1050">
            <a:solidFill>
              <a:schemeClr val="dk1"/>
            </a:solidFill>
            <a:effectLst/>
            <a:latin typeface="+mn-lt"/>
            <a:ea typeface="+mn-ea"/>
            <a:cs typeface="+mn-cs"/>
          </a:endParaRPr>
        </a:p>
        <a:p>
          <a:endParaRPr lang="en-US" sz="1100"/>
        </a:p>
      </xdr:txBody>
    </xdr:sp>
    <xdr:clientData/>
  </xdr:twoCellAnchor>
  <xdr:twoCellAnchor>
    <xdr:from>
      <xdr:col>2</xdr:col>
      <xdr:colOff>623887</xdr:colOff>
      <xdr:row>17</xdr:row>
      <xdr:rowOff>171450</xdr:rowOff>
    </xdr:from>
    <xdr:to>
      <xdr:col>8</xdr:col>
      <xdr:colOff>176212</xdr:colOff>
      <xdr:row>34</xdr:row>
      <xdr:rowOff>133350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ome.silly.link/" TargetMode="External"/><Relationship Id="rId7" Type="http://schemas.openxmlformats.org/officeDocument/2006/relationships/comments" Target="../comments1.xml"/><Relationship Id="rId2" Type="http://schemas.openxmlformats.org/officeDocument/2006/relationships/hyperlink" Target="https://some.silly.link/" TargetMode="External"/><Relationship Id="rId1" Type="http://schemas.openxmlformats.org/officeDocument/2006/relationships/hyperlink" Target="https://some.silly.link/"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hyperlink" Target="https://some.silly.lin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some.silly.link/" TargetMode="External"/><Relationship Id="rId1" Type="http://schemas.openxmlformats.org/officeDocument/2006/relationships/hyperlink" Target="https://some.silly.link/"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zoomScale="90" zoomScaleNormal="90" zoomScaleSheetLayoutView="100" workbookViewId="0">
      <selection activeCell="E11" sqref="A1:XFD1048576"/>
    </sheetView>
  </sheetViews>
  <sheetFormatPr defaultColWidth="35.7109375" defaultRowHeight="15" x14ac:dyDescent="0.25"/>
  <cols>
    <col min="1" max="1" width="38.85546875" style="9" bestFit="1" customWidth="1"/>
    <col min="2" max="2" width="18.28515625" style="9" customWidth="1"/>
    <col min="3" max="3" width="14.28515625" style="9" customWidth="1"/>
    <col min="4" max="4" width="50.42578125" style="9" customWidth="1"/>
    <col min="5" max="16384" width="35.7109375" style="9"/>
  </cols>
  <sheetData>
    <row r="1" spans="1:4" ht="21.75" thickBot="1" x14ac:dyDescent="0.3">
      <c r="A1" s="66" t="s">
        <v>90</v>
      </c>
      <c r="B1" s="67"/>
      <c r="C1" s="67"/>
      <c r="D1" s="68"/>
    </row>
    <row r="2" spans="1:4" ht="29.25" customHeight="1" x14ac:dyDescent="0.25">
      <c r="A2" s="60" t="s">
        <v>58</v>
      </c>
      <c r="B2" s="61"/>
      <c r="C2" s="61"/>
      <c r="D2" s="62"/>
    </row>
    <row r="3" spans="1:4" ht="32.25" customHeight="1" thickBot="1" x14ac:dyDescent="0.3">
      <c r="A3" s="17"/>
      <c r="B3" s="18" t="s">
        <v>49</v>
      </c>
      <c r="C3" s="18" t="s">
        <v>48</v>
      </c>
      <c r="D3" s="19" t="s">
        <v>50</v>
      </c>
    </row>
    <row r="4" spans="1:4" x14ac:dyDescent="0.25">
      <c r="A4" s="20" t="s">
        <v>18</v>
      </c>
      <c r="B4" s="16">
        <v>2</v>
      </c>
      <c r="C4" s="59">
        <v>2</v>
      </c>
      <c r="D4" s="58" t="s">
        <v>89</v>
      </c>
    </row>
    <row r="5" spans="1:4" ht="30" x14ac:dyDescent="0.25">
      <c r="A5" s="21" t="s">
        <v>43</v>
      </c>
      <c r="B5" s="12">
        <v>14</v>
      </c>
      <c r="C5" s="14">
        <v>14</v>
      </c>
      <c r="D5" s="69" t="s">
        <v>88</v>
      </c>
    </row>
    <row r="6" spans="1:4" ht="45" x14ac:dyDescent="0.25">
      <c r="A6" s="21" t="s">
        <v>44</v>
      </c>
      <c r="B6" s="12">
        <v>14</v>
      </c>
      <c r="C6" s="14">
        <v>14</v>
      </c>
      <c r="D6" s="70"/>
    </row>
    <row r="7" spans="1:4" ht="30" x14ac:dyDescent="0.25">
      <c r="A7" s="21" t="s">
        <v>45</v>
      </c>
      <c r="B7" s="12">
        <v>14</v>
      </c>
      <c r="C7" s="14">
        <v>14</v>
      </c>
      <c r="D7" s="70"/>
    </row>
    <row r="8" spans="1:4" ht="45.75" thickBot="1" x14ac:dyDescent="0.3">
      <c r="A8" s="32" t="s">
        <v>46</v>
      </c>
      <c r="B8" s="33">
        <v>14</v>
      </c>
      <c r="C8" s="34">
        <v>14</v>
      </c>
      <c r="D8" s="70"/>
    </row>
    <row r="9" spans="1:4" ht="15.75" thickBot="1" x14ac:dyDescent="0.3">
      <c r="A9" s="57" t="s">
        <v>87</v>
      </c>
      <c r="B9" s="56">
        <v>2</v>
      </c>
      <c r="C9" s="55">
        <v>2</v>
      </c>
      <c r="D9" s="54" t="s">
        <v>86</v>
      </c>
    </row>
    <row r="10" spans="1:4" ht="15.75" thickBot="1" x14ac:dyDescent="0.3">
      <c r="A10" s="38" t="s">
        <v>19</v>
      </c>
      <c r="B10" s="39">
        <f>SUM(B4:B9)</f>
        <v>60</v>
      </c>
      <c r="C10" s="40">
        <f>SUM(C4:C9)</f>
        <v>60</v>
      </c>
      <c r="D10" s="15"/>
    </row>
    <row r="11" spans="1:4" ht="21.75" thickBot="1" x14ac:dyDescent="0.3">
      <c r="A11" s="63" t="s">
        <v>2</v>
      </c>
      <c r="B11" s="64"/>
      <c r="C11" s="64"/>
      <c r="D11" s="65"/>
    </row>
    <row r="12" spans="1:4" ht="29.25" customHeight="1" x14ac:dyDescent="0.25">
      <c r="A12" s="60" t="s">
        <v>58</v>
      </c>
      <c r="B12" s="61"/>
      <c r="C12" s="61"/>
      <c r="D12" s="62"/>
    </row>
    <row r="13" spans="1:4" ht="30.75" customHeight="1" thickBot="1" x14ac:dyDescent="0.3">
      <c r="A13" s="29"/>
      <c r="B13" s="30" t="s">
        <v>20</v>
      </c>
      <c r="C13" s="30" t="s">
        <v>48</v>
      </c>
      <c r="D13" s="19" t="s">
        <v>50</v>
      </c>
    </row>
    <row r="14" spans="1:4" x14ac:dyDescent="0.25">
      <c r="A14" s="31" t="s">
        <v>21</v>
      </c>
      <c r="B14" s="12">
        <v>21</v>
      </c>
      <c r="C14" s="14">
        <v>21</v>
      </c>
      <c r="D14" s="53" t="s">
        <v>85</v>
      </c>
    </row>
    <row r="15" spans="1:4" ht="30.75" thickBot="1" x14ac:dyDescent="0.3">
      <c r="A15" s="35" t="s">
        <v>47</v>
      </c>
      <c r="B15" s="33">
        <v>14</v>
      </c>
      <c r="C15" s="36">
        <v>14</v>
      </c>
      <c r="D15" s="52" t="s">
        <v>84</v>
      </c>
    </row>
    <row r="16" spans="1:4" ht="15.75" thickBot="1" x14ac:dyDescent="0.3">
      <c r="A16" s="38" t="s">
        <v>22</v>
      </c>
      <c r="B16" s="39">
        <f>SUM(B14:B15)</f>
        <v>35</v>
      </c>
      <c r="C16" s="40">
        <f>SUM(C14:C15)</f>
        <v>35</v>
      </c>
      <c r="D16" s="15"/>
    </row>
    <row r="17" spans="1:4" ht="21.75" thickBot="1" x14ac:dyDescent="0.3">
      <c r="A17" s="63" t="s">
        <v>83</v>
      </c>
      <c r="B17" s="64"/>
      <c r="C17" s="64"/>
      <c r="D17" s="65"/>
    </row>
    <row r="18" spans="1:4" ht="35.25" customHeight="1" x14ac:dyDescent="0.25">
      <c r="A18" s="60" t="s">
        <v>58</v>
      </c>
      <c r="B18" s="61"/>
      <c r="C18" s="61"/>
      <c r="D18" s="62"/>
    </row>
    <row r="19" spans="1:4" ht="15.75" thickBot="1" x14ac:dyDescent="0.3">
      <c r="A19" s="29"/>
      <c r="B19" s="30" t="s">
        <v>49</v>
      </c>
      <c r="C19" s="30" t="s">
        <v>48</v>
      </c>
      <c r="D19" s="19" t="s">
        <v>50</v>
      </c>
    </row>
    <row r="20" spans="1:4" x14ac:dyDescent="0.25">
      <c r="A20" s="31" t="s">
        <v>60</v>
      </c>
      <c r="B20" s="13">
        <v>6</v>
      </c>
      <c r="C20" s="50">
        <v>6</v>
      </c>
      <c r="D20" s="51" t="s">
        <v>82</v>
      </c>
    </row>
    <row r="21" spans="1:4" x14ac:dyDescent="0.25">
      <c r="A21" s="31" t="s">
        <v>61</v>
      </c>
      <c r="B21" s="13">
        <v>3</v>
      </c>
      <c r="C21" s="50">
        <v>3</v>
      </c>
      <c r="D21" s="49" t="s">
        <v>82</v>
      </c>
    </row>
    <row r="22" spans="1:4" x14ac:dyDescent="0.25">
      <c r="A22" s="31" t="s">
        <v>13</v>
      </c>
      <c r="B22" s="13">
        <v>4</v>
      </c>
      <c r="C22" s="50">
        <v>4</v>
      </c>
      <c r="D22" s="49" t="s">
        <v>82</v>
      </c>
    </row>
    <row r="23" spans="1:4" x14ac:dyDescent="0.25">
      <c r="A23" s="31" t="s">
        <v>17</v>
      </c>
      <c r="B23" s="13">
        <v>6</v>
      </c>
      <c r="C23" s="50">
        <v>6</v>
      </c>
      <c r="D23" s="49" t="s">
        <v>82</v>
      </c>
    </row>
    <row r="24" spans="1:4" x14ac:dyDescent="0.25">
      <c r="A24" s="31" t="s">
        <v>62</v>
      </c>
      <c r="B24" s="13">
        <v>6</v>
      </c>
      <c r="C24" s="50">
        <v>6</v>
      </c>
      <c r="D24" s="49" t="s">
        <v>82</v>
      </c>
    </row>
    <row r="25" spans="1:4" ht="15.75" thickBot="1" x14ac:dyDescent="0.3">
      <c r="A25" s="35" t="s">
        <v>63</v>
      </c>
      <c r="B25" s="37">
        <v>5</v>
      </c>
      <c r="C25" s="34">
        <v>5</v>
      </c>
      <c r="D25" s="49" t="s">
        <v>82</v>
      </c>
    </row>
    <row r="26" spans="1:4" ht="15.75" thickBot="1" x14ac:dyDescent="0.3">
      <c r="A26" s="38" t="s">
        <v>64</v>
      </c>
      <c r="B26" s="39">
        <f>SUM(B20:B25)</f>
        <v>30</v>
      </c>
      <c r="C26" s="40">
        <f>SUM(C20:C25)</f>
        <v>30</v>
      </c>
      <c r="D26" s="15"/>
    </row>
    <row r="27" spans="1:4" ht="21.75" thickBot="1" x14ac:dyDescent="0.3">
      <c r="A27" s="63" t="s">
        <v>59</v>
      </c>
      <c r="B27" s="64"/>
      <c r="C27" s="64"/>
      <c r="D27" s="65"/>
    </row>
    <row r="28" spans="1:4" ht="15.75" thickBot="1" x14ac:dyDescent="0.3">
      <c r="A28" s="11" t="s">
        <v>23</v>
      </c>
      <c r="B28" s="10">
        <f>B10+B16+B26</f>
        <v>125</v>
      </c>
      <c r="C28" s="10">
        <f>C10+C16+C26</f>
        <v>125</v>
      </c>
      <c r="D28" s="28"/>
    </row>
  </sheetData>
  <mergeCells count="8">
    <mergeCell ref="A18:D18"/>
    <mergeCell ref="A27:D27"/>
    <mergeCell ref="A1:D1"/>
    <mergeCell ref="A2:D2"/>
    <mergeCell ref="D5:D8"/>
    <mergeCell ref="A11:D11"/>
    <mergeCell ref="A12:D12"/>
    <mergeCell ref="A17:D17"/>
  </mergeCells>
  <pageMargins left="0.25" right="0.25" top="0.75" bottom="0.75" header="0.3" footer="0.3"/>
  <pageSetup scale="8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29"/>
  <sheetViews>
    <sheetView zoomScaleNormal="100" workbookViewId="0">
      <selection activeCell="J2" sqref="J2"/>
    </sheetView>
  </sheetViews>
  <sheetFormatPr defaultRowHeight="15" x14ac:dyDescent="0.25"/>
  <cols>
    <col min="1" max="1" width="3.5703125" customWidth="1"/>
    <col min="2" max="2" width="20.5703125" bestFit="1" customWidth="1"/>
    <col min="3" max="3" width="8.85546875" bestFit="1" customWidth="1"/>
    <col min="4" max="4" width="14.42578125" bestFit="1" customWidth="1"/>
    <col min="5" max="5" width="14.7109375" bestFit="1" customWidth="1"/>
    <col min="6" max="6" width="14.140625" bestFit="1" customWidth="1"/>
    <col min="7" max="7" width="4" customWidth="1"/>
    <col min="8" max="8" width="11.7109375" customWidth="1"/>
    <col min="9" max="9" width="4.7109375" customWidth="1"/>
    <col min="10" max="10" width="13.5703125" bestFit="1" customWidth="1"/>
  </cols>
  <sheetData>
    <row r="1" spans="2:10" ht="19.5" thickBot="1" x14ac:dyDescent="0.35">
      <c r="B1" s="71" t="s">
        <v>51</v>
      </c>
      <c r="C1" s="71"/>
      <c r="D1" s="71"/>
      <c r="E1" s="71"/>
      <c r="F1" s="71"/>
    </row>
    <row r="2" spans="2:10" ht="19.5" thickBot="1" x14ac:dyDescent="0.35">
      <c r="B2" s="73" t="s">
        <v>69</v>
      </c>
      <c r="C2" s="74"/>
      <c r="D2" s="74"/>
      <c r="E2" s="74"/>
      <c r="F2" s="75"/>
      <c r="H2" s="71" t="s">
        <v>42</v>
      </c>
      <c r="I2" s="72"/>
      <c r="J2" s="43">
        <f>SUM(E:E)</f>
        <v>3240</v>
      </c>
    </row>
    <row r="3" spans="2:10" ht="18.75" x14ac:dyDescent="0.3">
      <c r="B3" s="71" t="s">
        <v>29</v>
      </c>
      <c r="C3" s="71"/>
      <c r="D3" s="71"/>
      <c r="E3" s="71"/>
      <c r="F3" s="71"/>
    </row>
    <row r="4" spans="2:10" ht="15.75" thickBot="1" x14ac:dyDescent="0.3">
      <c r="B4" s="8" t="s">
        <v>30</v>
      </c>
      <c r="C4" s="8" t="s">
        <v>31</v>
      </c>
      <c r="D4" s="8" t="s">
        <v>65</v>
      </c>
      <c r="E4" s="8" t="s">
        <v>66</v>
      </c>
      <c r="F4" s="8" t="s">
        <v>1</v>
      </c>
    </row>
    <row r="5" spans="2:10" ht="15.75" thickBot="1" x14ac:dyDescent="0.3">
      <c r="B5" s="1" t="s">
        <v>32</v>
      </c>
      <c r="C5" s="1" t="s">
        <v>33</v>
      </c>
      <c r="D5" s="1" t="s">
        <v>34</v>
      </c>
      <c r="E5" s="1" t="s">
        <v>35</v>
      </c>
      <c r="F5" s="1" t="s">
        <v>36</v>
      </c>
    </row>
    <row r="6" spans="2:10" ht="15.75" thickBot="1" x14ac:dyDescent="0.3">
      <c r="B6" s="1" t="s">
        <v>67</v>
      </c>
      <c r="C6" s="1">
        <v>2</v>
      </c>
      <c r="D6" s="41">
        <v>100</v>
      </c>
      <c r="E6" s="41">
        <f>C6*D6</f>
        <v>200</v>
      </c>
      <c r="F6" s="42" t="s">
        <v>68</v>
      </c>
    </row>
    <row r="7" spans="2:10" ht="15.75" thickBot="1" x14ac:dyDescent="0.3">
      <c r="B7" s="1"/>
      <c r="C7" s="1"/>
      <c r="D7" s="1"/>
      <c r="E7" s="1"/>
      <c r="F7" s="1"/>
    </row>
    <row r="8" spans="2:10" ht="15.75" thickBot="1" x14ac:dyDescent="0.3">
      <c r="B8" s="1" t="s">
        <v>37</v>
      </c>
      <c r="C8" s="1"/>
      <c r="D8" s="1"/>
      <c r="E8" s="1"/>
      <c r="F8" s="1"/>
    </row>
    <row r="9" spans="2:10" ht="18.75" x14ac:dyDescent="0.3">
      <c r="B9" s="71" t="s">
        <v>0</v>
      </c>
      <c r="C9" s="71"/>
      <c r="D9" s="71"/>
      <c r="E9" s="71"/>
      <c r="F9" s="71"/>
    </row>
    <row r="10" spans="2:10" ht="15.75" thickBot="1" x14ac:dyDescent="0.3">
      <c r="B10" s="8" t="s">
        <v>30</v>
      </c>
      <c r="C10" s="8" t="s">
        <v>31</v>
      </c>
      <c r="D10" s="8" t="s">
        <v>65</v>
      </c>
      <c r="E10" s="8" t="s">
        <v>66</v>
      </c>
      <c r="F10" s="8"/>
    </row>
    <row r="11" spans="2:10" ht="15.75" thickBot="1" x14ac:dyDescent="0.3">
      <c r="B11" s="1" t="s">
        <v>32</v>
      </c>
      <c r="C11" s="1" t="s">
        <v>33</v>
      </c>
      <c r="D11" s="1" t="s">
        <v>34</v>
      </c>
      <c r="E11" s="1" t="s">
        <v>35</v>
      </c>
      <c r="F11" s="1" t="s">
        <v>36</v>
      </c>
    </row>
    <row r="12" spans="2:10" ht="15.75" thickBot="1" x14ac:dyDescent="0.3">
      <c r="B12" s="1" t="s">
        <v>70</v>
      </c>
      <c r="C12" s="1">
        <v>8</v>
      </c>
      <c r="D12" s="41">
        <v>230</v>
      </c>
      <c r="E12" s="41">
        <f>C12*D12</f>
        <v>1840</v>
      </c>
      <c r="F12" s="42" t="s">
        <v>71</v>
      </c>
    </row>
    <row r="13" spans="2:10" ht="15.75" thickBot="1" x14ac:dyDescent="0.3">
      <c r="B13" s="1"/>
      <c r="C13" s="1"/>
      <c r="D13" s="1"/>
      <c r="E13" s="1"/>
      <c r="F13" s="1"/>
    </row>
    <row r="14" spans="2:10" ht="15.75" thickBot="1" x14ac:dyDescent="0.3">
      <c r="B14" s="1"/>
      <c r="C14" s="1"/>
      <c r="D14" s="1"/>
      <c r="E14" s="1"/>
      <c r="F14" s="1"/>
    </row>
    <row r="15" spans="2:10" ht="15.75" thickBot="1" x14ac:dyDescent="0.3">
      <c r="B15" s="1" t="s">
        <v>38</v>
      </c>
      <c r="C15" s="1"/>
      <c r="D15" s="1"/>
      <c r="E15" s="1"/>
      <c r="F15" s="1"/>
    </row>
    <row r="16" spans="2:10" ht="18.75" x14ac:dyDescent="0.3">
      <c r="B16" s="71" t="s">
        <v>39</v>
      </c>
      <c r="C16" s="71"/>
      <c r="D16" s="71"/>
      <c r="E16" s="71"/>
      <c r="F16" s="71"/>
    </row>
    <row r="17" spans="2:6" ht="15.75" thickBot="1" x14ac:dyDescent="0.3">
      <c r="B17" s="8" t="s">
        <v>30</v>
      </c>
      <c r="C17" s="8" t="s">
        <v>31</v>
      </c>
      <c r="D17" s="8" t="s">
        <v>65</v>
      </c>
      <c r="E17" s="8" t="s">
        <v>66</v>
      </c>
      <c r="F17" s="8"/>
    </row>
    <row r="18" spans="2:6" ht="15.75" thickBot="1" x14ac:dyDescent="0.3">
      <c r="B18" s="1" t="s">
        <v>32</v>
      </c>
      <c r="C18" s="1" t="s">
        <v>33</v>
      </c>
      <c r="D18" s="1" t="s">
        <v>34</v>
      </c>
      <c r="E18" s="1" t="s">
        <v>35</v>
      </c>
      <c r="F18" s="1" t="s">
        <v>36</v>
      </c>
    </row>
    <row r="19" spans="2:6" ht="15.75" thickBot="1" x14ac:dyDescent="0.3">
      <c r="B19" s="1" t="s">
        <v>72</v>
      </c>
      <c r="C19" s="1">
        <v>8</v>
      </c>
      <c r="D19" s="41">
        <v>15</v>
      </c>
      <c r="E19" s="41">
        <f>C19*D19</f>
        <v>120</v>
      </c>
      <c r="F19" s="42" t="s">
        <v>76</v>
      </c>
    </row>
    <row r="20" spans="2:6" ht="15.75" thickBot="1" x14ac:dyDescent="0.3">
      <c r="B20" s="1" t="s">
        <v>73</v>
      </c>
      <c r="C20" s="1">
        <v>8</v>
      </c>
      <c r="D20" s="41">
        <v>20</v>
      </c>
      <c r="E20" s="41">
        <f>C20*D20</f>
        <v>160</v>
      </c>
      <c r="F20" s="42" t="s">
        <v>77</v>
      </c>
    </row>
    <row r="21" spans="2:6" ht="15.75" thickBot="1" x14ac:dyDescent="0.3">
      <c r="B21" s="1"/>
      <c r="C21" s="1"/>
      <c r="D21" s="1"/>
      <c r="E21" s="1"/>
      <c r="F21" s="1"/>
    </row>
    <row r="22" spans="2:6" ht="15.75" thickBot="1" x14ac:dyDescent="0.3">
      <c r="B22" s="1" t="s">
        <v>38</v>
      </c>
      <c r="C22" s="1"/>
      <c r="D22" s="1"/>
      <c r="E22" s="1"/>
      <c r="F22" s="1"/>
    </row>
    <row r="23" spans="2:6" ht="18.75" x14ac:dyDescent="0.3">
      <c r="B23" s="71" t="s">
        <v>41</v>
      </c>
      <c r="C23" s="71"/>
      <c r="D23" s="71"/>
      <c r="E23" s="71"/>
      <c r="F23" s="71"/>
    </row>
    <row r="24" spans="2:6" ht="15.75" thickBot="1" x14ac:dyDescent="0.3">
      <c r="B24" s="8" t="s">
        <v>30</v>
      </c>
      <c r="C24" s="8" t="s">
        <v>31</v>
      </c>
      <c r="D24" s="8" t="s">
        <v>65</v>
      </c>
      <c r="E24" s="8" t="s">
        <v>66</v>
      </c>
      <c r="F24" s="8"/>
    </row>
    <row r="25" spans="2:6" ht="15.75" thickBot="1" x14ac:dyDescent="0.3">
      <c r="B25" s="1" t="s">
        <v>40</v>
      </c>
      <c r="C25" s="1" t="s">
        <v>33</v>
      </c>
      <c r="D25" s="1" t="s">
        <v>34</v>
      </c>
      <c r="E25" s="1" t="s">
        <v>35</v>
      </c>
      <c r="F25" s="1" t="s">
        <v>36</v>
      </c>
    </row>
    <row r="26" spans="2:6" ht="15.75" thickBot="1" x14ac:dyDescent="0.3">
      <c r="B26" s="1" t="s">
        <v>74</v>
      </c>
      <c r="C26" s="1">
        <v>8</v>
      </c>
      <c r="D26" s="41">
        <v>60</v>
      </c>
      <c r="E26" s="41">
        <f>C26*D26</f>
        <v>480</v>
      </c>
      <c r="F26" s="42" t="s">
        <v>78</v>
      </c>
    </row>
    <row r="27" spans="2:6" ht="15.75" thickBot="1" x14ac:dyDescent="0.3">
      <c r="B27" s="1" t="s">
        <v>75</v>
      </c>
      <c r="C27" s="1">
        <v>8</v>
      </c>
      <c r="D27" s="41">
        <v>55</v>
      </c>
      <c r="E27" s="41">
        <f>C27*D27</f>
        <v>440</v>
      </c>
      <c r="F27" s="42" t="s">
        <v>79</v>
      </c>
    </row>
    <row r="28" spans="2:6" ht="15.75" thickBot="1" x14ac:dyDescent="0.3">
      <c r="B28" s="1"/>
      <c r="C28" s="1"/>
      <c r="D28" s="1"/>
      <c r="E28" s="1"/>
      <c r="F28" s="1"/>
    </row>
    <row r="29" spans="2:6" ht="15.75" thickBot="1" x14ac:dyDescent="0.3">
      <c r="B29" s="1" t="s">
        <v>38</v>
      </c>
      <c r="C29" s="1"/>
      <c r="D29" s="1"/>
      <c r="E29" s="1"/>
      <c r="F29" s="1"/>
    </row>
  </sheetData>
  <mergeCells count="7">
    <mergeCell ref="B23:F23"/>
    <mergeCell ref="H2:I2"/>
    <mergeCell ref="B1:F1"/>
    <mergeCell ref="B2:F2"/>
    <mergeCell ref="B3:F3"/>
    <mergeCell ref="B9:F9"/>
    <mergeCell ref="B16:F16"/>
  </mergeCells>
  <hyperlinks>
    <hyperlink ref="F6" r:id="rId1" xr:uid="{00000000-0004-0000-0100-000000000000}"/>
    <hyperlink ref="F12" r:id="rId2" xr:uid="{00000000-0004-0000-0100-000001000000}"/>
    <hyperlink ref="F19:F20" r:id="rId3" display="Hotel Link" xr:uid="{00000000-0004-0000-0100-000002000000}"/>
    <hyperlink ref="F26:F27" r:id="rId4" display="Hotel Link" xr:uid="{00000000-0004-0000-0100-000003000000}"/>
  </hyperlinks>
  <pageMargins left="0.7" right="0.7" top="0.75" bottom="0.75" header="0.3" footer="0.3"/>
  <drawing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4"/>
  <sheetViews>
    <sheetView workbookViewId="0">
      <selection activeCell="B21" sqref="B21"/>
    </sheetView>
  </sheetViews>
  <sheetFormatPr defaultRowHeight="15" x14ac:dyDescent="0.25"/>
  <cols>
    <col min="1" max="1" width="2.5703125" customWidth="1"/>
    <col min="2" max="2" width="18.28515625" bestFit="1" customWidth="1"/>
    <col min="3" max="4" width="14.140625" bestFit="1" customWidth="1"/>
    <col min="5" max="5" width="3" customWidth="1"/>
  </cols>
  <sheetData>
    <row r="2" spans="2:11" x14ac:dyDescent="0.25">
      <c r="B2" s="76" t="s">
        <v>2</v>
      </c>
      <c r="C2" s="76"/>
      <c r="D2" s="76"/>
    </row>
    <row r="3" spans="2:11" ht="15.75" thickBot="1" x14ac:dyDescent="0.3">
      <c r="C3" t="s">
        <v>5</v>
      </c>
      <c r="D3" t="s">
        <v>6</v>
      </c>
    </row>
    <row r="4" spans="2:11" ht="15.75" thickBot="1" x14ac:dyDescent="0.3">
      <c r="B4" t="s">
        <v>52</v>
      </c>
      <c r="C4" s="44">
        <f>'Budget Expenses'!J2</f>
        <v>3240</v>
      </c>
      <c r="D4" s="44">
        <f>'Budget Expenses'!J2</f>
        <v>3240</v>
      </c>
    </row>
    <row r="5" spans="2:11" ht="15.75" thickBot="1" x14ac:dyDescent="0.3">
      <c r="B5" t="s">
        <v>53</v>
      </c>
      <c r="C5" s="45">
        <v>8.7999999999999995E-2</v>
      </c>
      <c r="D5" s="45">
        <v>7.4999999999999997E-2</v>
      </c>
    </row>
    <row r="6" spans="2:11" ht="15.75" thickBot="1" x14ac:dyDescent="0.3">
      <c r="B6" t="s">
        <v>54</v>
      </c>
      <c r="C6" s="1">
        <v>12</v>
      </c>
      <c r="D6" s="1">
        <v>12</v>
      </c>
    </row>
    <row r="7" spans="2:11" ht="15.75" thickBot="1" x14ac:dyDescent="0.3">
      <c r="B7" t="s">
        <v>55</v>
      </c>
      <c r="C7" s="1">
        <v>3</v>
      </c>
      <c r="D7" s="1">
        <v>4</v>
      </c>
    </row>
    <row r="8" spans="2:11" ht="15.75" thickBot="1" x14ac:dyDescent="0.3">
      <c r="B8" t="s">
        <v>56</v>
      </c>
      <c r="C8" s="43">
        <f>C4*(C5/C6)/(1 - (1 + C5/C6)^(-C6*C7))</f>
        <v>102.72981123621619</v>
      </c>
      <c r="D8" s="43">
        <f>D4*(D5/D6)/(1 - (1 + D5/D6)^(-D6*D7))</f>
        <v>78.33964227824859</v>
      </c>
    </row>
    <row r="9" spans="2:11" ht="15.75" thickBot="1" x14ac:dyDescent="0.3"/>
    <row r="10" spans="2:11" ht="15.75" thickBot="1" x14ac:dyDescent="0.3">
      <c r="B10" t="s">
        <v>3</v>
      </c>
      <c r="C10" s="44">
        <f>C8*C7*C6</f>
        <v>3698.2732045037833</v>
      </c>
      <c r="D10" s="44">
        <f>D8*D7*D6</f>
        <v>3760.3028293559323</v>
      </c>
    </row>
    <row r="11" spans="2:11" ht="15.75" thickBot="1" x14ac:dyDescent="0.3">
      <c r="B11" t="s">
        <v>4</v>
      </c>
      <c r="C11" s="44">
        <f>C10-C4</f>
        <v>458.27320450378329</v>
      </c>
      <c r="D11" s="44">
        <f>D10-D4</f>
        <v>520.30282935593232</v>
      </c>
    </row>
    <row r="12" spans="2:11" ht="15.75" thickBot="1" x14ac:dyDescent="0.3">
      <c r="B12" t="s">
        <v>1</v>
      </c>
      <c r="C12" s="42" t="s">
        <v>80</v>
      </c>
      <c r="D12" s="42" t="s">
        <v>81</v>
      </c>
    </row>
    <row r="14" spans="2:11" x14ac:dyDescent="0.25">
      <c r="C14" s="46">
        <f>D11-C11</f>
        <v>62.029624852149027</v>
      </c>
    </row>
  </sheetData>
  <mergeCells count="1">
    <mergeCell ref="B2:D2"/>
  </mergeCells>
  <hyperlinks>
    <hyperlink ref="C12" r:id="rId1" xr:uid="{00000000-0004-0000-0200-000000000000}"/>
    <hyperlink ref="D12" r:id="rId2" xr:uid="{00000000-0004-0000-0200-000001000000}"/>
  </hyperlinks>
  <pageMargins left="0.7" right="0.7" top="0.75" bottom="0.75" header="0.3" footer="0.3"/>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3"/>
  <sheetViews>
    <sheetView topLeftCell="A31" zoomScaleNormal="100" workbookViewId="0">
      <selection activeCell="K29" sqref="K29"/>
    </sheetView>
  </sheetViews>
  <sheetFormatPr defaultRowHeight="15" x14ac:dyDescent="0.25"/>
  <cols>
    <col min="1" max="1" width="7.28515625" bestFit="1" customWidth="1"/>
    <col min="2" max="2" width="2.42578125" customWidth="1"/>
    <col min="3" max="3" width="24.7109375" bestFit="1" customWidth="1"/>
    <col min="4" max="4" width="9.85546875" bestFit="1" customWidth="1"/>
    <col min="5" max="5" width="2.140625" customWidth="1"/>
    <col min="6" max="7" width="9.85546875" bestFit="1" customWidth="1"/>
    <col min="8" max="8" width="18.85546875" bestFit="1" customWidth="1"/>
    <col min="9" max="9" width="10.5703125" customWidth="1"/>
    <col min="10" max="10" width="12.5703125" customWidth="1"/>
  </cols>
  <sheetData>
    <row r="1" spans="1:10" ht="15.75" thickBot="1" x14ac:dyDescent="0.3">
      <c r="A1" t="s">
        <v>27</v>
      </c>
    </row>
    <row r="2" spans="1:10" ht="15.75" thickBot="1" x14ac:dyDescent="0.3">
      <c r="A2" s="22">
        <f ca="1">ROUND(_xlfn.NORM.INV(RAND(),68,3.75),1)</f>
        <v>67.2</v>
      </c>
      <c r="C2" s="77" t="s">
        <v>16</v>
      </c>
      <c r="D2" s="79"/>
      <c r="F2" s="77" t="s">
        <v>17</v>
      </c>
      <c r="G2" s="78"/>
      <c r="H2" s="78"/>
      <c r="I2" s="79"/>
    </row>
    <row r="3" spans="1:10" x14ac:dyDescent="0.25">
      <c r="A3" s="22">
        <f t="shared" ref="A3:A66" ca="1" si="0">ROUND(_xlfn.NORM.INV(RAND(),68,3.75),1)</f>
        <v>64.5</v>
      </c>
      <c r="C3" s="6" t="s">
        <v>7</v>
      </c>
      <c r="D3" s="23">
        <f ca="1">AVERAGE(A:A)</f>
        <v>68.100980392156856</v>
      </c>
      <c r="F3" s="2" t="s">
        <v>24</v>
      </c>
      <c r="G3" s="3" t="s">
        <v>25</v>
      </c>
      <c r="H3" s="3" t="s">
        <v>28</v>
      </c>
      <c r="I3" s="4" t="s">
        <v>15</v>
      </c>
      <c r="J3" s="48" t="s">
        <v>15</v>
      </c>
    </row>
    <row r="4" spans="1:10" x14ac:dyDescent="0.25">
      <c r="A4" s="22">
        <f t="shared" ca="1" si="0"/>
        <v>71.5</v>
      </c>
      <c r="C4" s="5" t="s">
        <v>8</v>
      </c>
      <c r="D4" s="24">
        <f ca="1">MEDIAN(A:A)</f>
        <v>68.2</v>
      </c>
      <c r="F4" s="26">
        <f ca="1">ROUNDDOWN(D7,1)</f>
        <v>58.6</v>
      </c>
      <c r="G4" s="26">
        <f ca="1">F4+ROUND(D$6/10,1)</f>
        <v>60.4</v>
      </c>
      <c r="H4" s="27" t="str">
        <f ca="1">"&lt;= "&amp;G4</f>
        <v>&lt;= 60.4</v>
      </c>
      <c r="I4" s="24">
        <f ca="1">COUNTIF(A:A,"&lt;="&amp;G4)</f>
        <v>2</v>
      </c>
      <c r="J4">
        <f t="array" aca="1" ref="J4:J13" ca="1">FREQUENCY(A:A,G4:G12)</f>
        <v>2</v>
      </c>
    </row>
    <row r="5" spans="1:10" x14ac:dyDescent="0.25">
      <c r="A5" s="22">
        <f t="shared" ca="1" si="0"/>
        <v>69.2</v>
      </c>
      <c r="C5" s="5" t="s">
        <v>9</v>
      </c>
      <c r="D5" s="24">
        <f ca="1">MODE(A:A)</f>
        <v>68.2</v>
      </c>
      <c r="F5" s="26">
        <f ca="1">G4</f>
        <v>60.4</v>
      </c>
      <c r="G5" s="26">
        <f t="shared" ref="G5:G13" ca="1" si="1">F5+ROUND(D$6/10,1)</f>
        <v>62.199999999999996</v>
      </c>
      <c r="H5" s="27" t="str">
        <f ca="1">"("&amp;F5&amp;", "&amp;G5&amp;"]"</f>
        <v>(60.4, 62.2]</v>
      </c>
      <c r="I5" s="24">
        <f ca="1">COUNTIF(A:A,"&lt;="&amp;G5)-COUNTIF(A:A,"&lt;="&amp;F5)</f>
        <v>6</v>
      </c>
      <c r="J5">
        <f ca="1"/>
        <v>6</v>
      </c>
    </row>
    <row r="6" spans="1:10" x14ac:dyDescent="0.25">
      <c r="A6" s="22">
        <f t="shared" ca="1" si="0"/>
        <v>72.3</v>
      </c>
      <c r="C6" s="5" t="s">
        <v>10</v>
      </c>
      <c r="D6" s="24">
        <f ca="1">D8-D7</f>
        <v>18.199999999999996</v>
      </c>
      <c r="F6" s="26">
        <f t="shared" ref="F6:F13" ca="1" si="2">G5</f>
        <v>62.199999999999996</v>
      </c>
      <c r="G6" s="26">
        <f t="shared" ca="1" si="1"/>
        <v>63.999999999999993</v>
      </c>
      <c r="H6" s="27" t="str">
        <f t="shared" ref="H6:H12" ca="1" si="3">"("&amp;F6&amp;", "&amp;G6&amp;"]"</f>
        <v>(62.2, 64]</v>
      </c>
      <c r="I6" s="24">
        <f t="shared" ref="I6:I12" ca="1" si="4">COUNTIF(A:A,"&lt;="&amp;G6)-COUNTIF(A:A,"&lt;="&amp;F6)</f>
        <v>8</v>
      </c>
      <c r="J6">
        <f ca="1"/>
        <v>8</v>
      </c>
    </row>
    <row r="7" spans="1:10" x14ac:dyDescent="0.25">
      <c r="A7" s="22">
        <f t="shared" ca="1" si="0"/>
        <v>67.2</v>
      </c>
      <c r="C7" s="5" t="s">
        <v>11</v>
      </c>
      <c r="D7" s="24">
        <f ca="1">MIN(A:A)</f>
        <v>58.6</v>
      </c>
      <c r="F7" s="26">
        <f t="shared" ca="1" si="2"/>
        <v>63.999999999999993</v>
      </c>
      <c r="G7" s="26">
        <f t="shared" ca="1" si="1"/>
        <v>65.8</v>
      </c>
      <c r="H7" s="27" t="str">
        <f t="shared" ca="1" si="3"/>
        <v>(64, 65.8]</v>
      </c>
      <c r="I7" s="24">
        <f t="shared" ca="1" si="4"/>
        <v>11</v>
      </c>
      <c r="J7">
        <f ca="1"/>
        <v>11</v>
      </c>
    </row>
    <row r="8" spans="1:10" x14ac:dyDescent="0.25">
      <c r="A8" s="22">
        <f t="shared" ca="1" si="0"/>
        <v>68.2</v>
      </c>
      <c r="C8" s="5" t="s">
        <v>12</v>
      </c>
      <c r="D8" s="24">
        <f ca="1">MAX(A:A)</f>
        <v>76.8</v>
      </c>
      <c r="F8" s="26">
        <f t="shared" ca="1" si="2"/>
        <v>65.8</v>
      </c>
      <c r="G8" s="26">
        <f t="shared" ca="1" si="1"/>
        <v>67.599999999999994</v>
      </c>
      <c r="H8" s="27" t="str">
        <f t="shared" ca="1" si="3"/>
        <v>(65.8, 67.6]</v>
      </c>
      <c r="I8" s="24">
        <f t="shared" ca="1" si="4"/>
        <v>19</v>
      </c>
      <c r="J8">
        <f ca="1"/>
        <v>19</v>
      </c>
    </row>
    <row r="9" spans="1:10" x14ac:dyDescent="0.25">
      <c r="A9" s="22">
        <f t="shared" ca="1" si="0"/>
        <v>62.9</v>
      </c>
      <c r="C9" s="5" t="s">
        <v>13</v>
      </c>
      <c r="D9" s="24">
        <f ca="1">STDEV(A:A)</f>
        <v>3.8580889718179403</v>
      </c>
      <c r="F9" s="26">
        <f t="shared" ca="1" si="2"/>
        <v>67.599999999999994</v>
      </c>
      <c r="G9" s="26">
        <f t="shared" ca="1" si="1"/>
        <v>69.399999999999991</v>
      </c>
      <c r="H9" s="27" t="str">
        <f t="shared" ca="1" si="3"/>
        <v>(67.6, 69.4]</v>
      </c>
      <c r="I9" s="24">
        <f t="shared" ca="1" si="4"/>
        <v>18</v>
      </c>
      <c r="J9">
        <f ca="1"/>
        <v>17</v>
      </c>
    </row>
    <row r="10" spans="1:10" x14ac:dyDescent="0.25">
      <c r="A10" s="22">
        <f t="shared" ca="1" si="0"/>
        <v>67.400000000000006</v>
      </c>
      <c r="C10" s="5" t="s">
        <v>26</v>
      </c>
      <c r="D10" s="24">
        <f>67</f>
        <v>67</v>
      </c>
      <c r="F10" s="26">
        <f t="shared" ca="1" si="2"/>
        <v>69.399999999999991</v>
      </c>
      <c r="G10" s="26">
        <f t="shared" ca="1" si="1"/>
        <v>71.199999999999989</v>
      </c>
      <c r="H10" s="27" t="str">
        <f t="shared" ca="1" si="3"/>
        <v>(69.4, 71.2]</v>
      </c>
      <c r="I10" s="24">
        <f t="shared" ca="1" si="4"/>
        <v>18</v>
      </c>
      <c r="J10">
        <f ca="1"/>
        <v>18</v>
      </c>
    </row>
    <row r="11" spans="1:10" ht="15.75" thickBot="1" x14ac:dyDescent="0.3">
      <c r="A11" s="22">
        <f t="shared" ca="1" si="0"/>
        <v>67</v>
      </c>
      <c r="C11" s="7" t="s">
        <v>14</v>
      </c>
      <c r="D11" s="25">
        <f ca="1">(D10-D3)/D9</f>
        <v>-0.28536936296678295</v>
      </c>
      <c r="F11" s="26">
        <f t="shared" ca="1" si="2"/>
        <v>71.199999999999989</v>
      </c>
      <c r="G11" s="26">
        <f t="shared" ca="1" si="1"/>
        <v>72.999999999999986</v>
      </c>
      <c r="H11" s="27" t="str">
        <f t="shared" ca="1" si="3"/>
        <v>(71.2, 73]</v>
      </c>
      <c r="I11" s="24">
        <f t="shared" ca="1" si="4"/>
        <v>10</v>
      </c>
      <c r="J11">
        <f ca="1"/>
        <v>10</v>
      </c>
    </row>
    <row r="12" spans="1:10" x14ac:dyDescent="0.25">
      <c r="A12" s="22">
        <f t="shared" ca="1" si="0"/>
        <v>67</v>
      </c>
      <c r="F12" s="26">
        <f t="shared" ca="1" si="2"/>
        <v>72.999999999999986</v>
      </c>
      <c r="G12" s="26">
        <f t="shared" ca="1" si="1"/>
        <v>74.799999999999983</v>
      </c>
      <c r="H12" s="27" t="str">
        <f t="shared" ca="1" si="3"/>
        <v>(73, 74.8]</v>
      </c>
      <c r="I12" s="24">
        <f t="shared" ca="1" si="4"/>
        <v>4</v>
      </c>
      <c r="J12">
        <f ca="1"/>
        <v>5</v>
      </c>
    </row>
    <row r="13" spans="1:10" ht="15.75" thickBot="1" x14ac:dyDescent="0.3">
      <c r="A13" s="22">
        <f t="shared" ca="1" si="0"/>
        <v>58.6</v>
      </c>
      <c r="F13" s="26">
        <f t="shared" ca="1" si="2"/>
        <v>74.799999999999983</v>
      </c>
      <c r="G13" s="26">
        <f t="shared" ca="1" si="1"/>
        <v>76.59999999999998</v>
      </c>
      <c r="H13" s="27" t="str">
        <f ca="1">"&gt;  "&amp;G12</f>
        <v>&gt;  74.8</v>
      </c>
      <c r="I13" s="24">
        <f ca="1">COUNTIF(A:A,"&gt;"&amp;G12)</f>
        <v>6</v>
      </c>
      <c r="J13">
        <f ca="1"/>
        <v>6</v>
      </c>
    </row>
    <row r="14" spans="1:10" ht="15.75" thickBot="1" x14ac:dyDescent="0.3">
      <c r="A14" s="22">
        <f t="shared" ca="1" si="0"/>
        <v>68.900000000000006</v>
      </c>
      <c r="F14" s="77" t="s">
        <v>57</v>
      </c>
      <c r="G14" s="78"/>
      <c r="H14" s="78"/>
      <c r="I14" s="79"/>
    </row>
    <row r="15" spans="1:10" x14ac:dyDescent="0.25">
      <c r="A15" s="22">
        <f t="shared" ca="1" si="0"/>
        <v>70.599999999999994</v>
      </c>
      <c r="I15" s="47">
        <f ca="1">SUM(I4:I13)</f>
        <v>102</v>
      </c>
    </row>
    <row r="16" spans="1:10" x14ac:dyDescent="0.25">
      <c r="A16" s="22">
        <f t="shared" ca="1" si="0"/>
        <v>71.2</v>
      </c>
    </row>
    <row r="17" spans="1:6" x14ac:dyDescent="0.25">
      <c r="A17" s="22">
        <f t="shared" ca="1" si="0"/>
        <v>65.8</v>
      </c>
    </row>
    <row r="18" spans="1:6" x14ac:dyDescent="0.25">
      <c r="A18" s="22">
        <f t="shared" ca="1" si="0"/>
        <v>70.400000000000006</v>
      </c>
    </row>
    <row r="19" spans="1:6" x14ac:dyDescent="0.25">
      <c r="A19" s="22">
        <f t="shared" ca="1" si="0"/>
        <v>63.6</v>
      </c>
    </row>
    <row r="20" spans="1:6" x14ac:dyDescent="0.25">
      <c r="A20" s="22">
        <f t="shared" ca="1" si="0"/>
        <v>61.7</v>
      </c>
    </row>
    <row r="21" spans="1:6" x14ac:dyDescent="0.25">
      <c r="A21" s="22">
        <f t="shared" ca="1" si="0"/>
        <v>62.7</v>
      </c>
    </row>
    <row r="22" spans="1:6" x14ac:dyDescent="0.25">
      <c r="A22" s="22">
        <f t="shared" ca="1" si="0"/>
        <v>66.8</v>
      </c>
    </row>
    <row r="23" spans="1:6" x14ac:dyDescent="0.25">
      <c r="A23" s="22">
        <f t="shared" ca="1" si="0"/>
        <v>63.6</v>
      </c>
    </row>
    <row r="24" spans="1:6" x14ac:dyDescent="0.25">
      <c r="A24" s="22">
        <f t="shared" ca="1" si="0"/>
        <v>73.599999999999994</v>
      </c>
    </row>
    <row r="25" spans="1:6" x14ac:dyDescent="0.25">
      <c r="A25" s="22">
        <f t="shared" ca="1" si="0"/>
        <v>70.099999999999994</v>
      </c>
    </row>
    <row r="26" spans="1:6" x14ac:dyDescent="0.25">
      <c r="A26" s="22">
        <f t="shared" ca="1" si="0"/>
        <v>68.2</v>
      </c>
    </row>
    <row r="27" spans="1:6" x14ac:dyDescent="0.25">
      <c r="A27" s="22">
        <f t="shared" ca="1" si="0"/>
        <v>67.2</v>
      </c>
    </row>
    <row r="28" spans="1:6" x14ac:dyDescent="0.25">
      <c r="A28" s="22">
        <f t="shared" ca="1" si="0"/>
        <v>65.900000000000006</v>
      </c>
    </row>
    <row r="29" spans="1:6" x14ac:dyDescent="0.25">
      <c r="A29" s="22">
        <f t="shared" ca="1" si="0"/>
        <v>67.400000000000006</v>
      </c>
    </row>
    <row r="30" spans="1:6" x14ac:dyDescent="0.25">
      <c r="A30" s="22">
        <f t="shared" ca="1" si="0"/>
        <v>76.8</v>
      </c>
    </row>
    <row r="31" spans="1:6" x14ac:dyDescent="0.25">
      <c r="A31" s="22">
        <f t="shared" ca="1" si="0"/>
        <v>70.8</v>
      </c>
    </row>
    <row r="32" spans="1:6" x14ac:dyDescent="0.25">
      <c r="A32" s="22">
        <f t="shared" ca="1" si="0"/>
        <v>69.3</v>
      </c>
    </row>
    <row r="33" spans="1:1" x14ac:dyDescent="0.25">
      <c r="A33" s="22">
        <f t="shared" ca="1" si="0"/>
        <v>75</v>
      </c>
    </row>
    <row r="34" spans="1:1" x14ac:dyDescent="0.25">
      <c r="A34" s="22">
        <f t="shared" ca="1" si="0"/>
        <v>68.2</v>
      </c>
    </row>
    <row r="35" spans="1:1" x14ac:dyDescent="0.25">
      <c r="A35" s="22">
        <f t="shared" ca="1" si="0"/>
        <v>69.900000000000006</v>
      </c>
    </row>
    <row r="36" spans="1:1" x14ac:dyDescent="0.25">
      <c r="A36" s="22">
        <f t="shared" ca="1" si="0"/>
        <v>66.400000000000006</v>
      </c>
    </row>
    <row r="37" spans="1:1" x14ac:dyDescent="0.25">
      <c r="A37" s="22">
        <f t="shared" ca="1" si="0"/>
        <v>65.2</v>
      </c>
    </row>
    <row r="38" spans="1:1" x14ac:dyDescent="0.25">
      <c r="A38" s="22">
        <f t="shared" ca="1" si="0"/>
        <v>64.900000000000006</v>
      </c>
    </row>
    <row r="39" spans="1:1" x14ac:dyDescent="0.25">
      <c r="A39" s="22">
        <f t="shared" ca="1" si="0"/>
        <v>71.599999999999994</v>
      </c>
    </row>
    <row r="40" spans="1:1" x14ac:dyDescent="0.25">
      <c r="A40" s="22">
        <f t="shared" ca="1" si="0"/>
        <v>68.5</v>
      </c>
    </row>
    <row r="41" spans="1:1" x14ac:dyDescent="0.25">
      <c r="A41" s="22">
        <f t="shared" ca="1" si="0"/>
        <v>68.5</v>
      </c>
    </row>
    <row r="42" spans="1:1" x14ac:dyDescent="0.25">
      <c r="A42" s="22">
        <f t="shared" ca="1" si="0"/>
        <v>75.5</v>
      </c>
    </row>
    <row r="43" spans="1:1" x14ac:dyDescent="0.25">
      <c r="A43" s="22">
        <f t="shared" ca="1" si="0"/>
        <v>73</v>
      </c>
    </row>
    <row r="44" spans="1:1" x14ac:dyDescent="0.25">
      <c r="A44" s="22">
        <f t="shared" ca="1" si="0"/>
        <v>63.1</v>
      </c>
    </row>
    <row r="45" spans="1:1" x14ac:dyDescent="0.25">
      <c r="A45" s="22">
        <f t="shared" ca="1" si="0"/>
        <v>61.5</v>
      </c>
    </row>
    <row r="46" spans="1:1" x14ac:dyDescent="0.25">
      <c r="A46" s="22">
        <f t="shared" ca="1" si="0"/>
        <v>66</v>
      </c>
    </row>
    <row r="47" spans="1:1" x14ac:dyDescent="0.25">
      <c r="A47" s="22">
        <f t="shared" ca="1" si="0"/>
        <v>67.3</v>
      </c>
    </row>
    <row r="48" spans="1:1" x14ac:dyDescent="0.25">
      <c r="A48" s="22">
        <f t="shared" ca="1" si="0"/>
        <v>65.7</v>
      </c>
    </row>
    <row r="49" spans="1:1" x14ac:dyDescent="0.25">
      <c r="A49" s="22">
        <f t="shared" ca="1" si="0"/>
        <v>63.8</v>
      </c>
    </row>
    <row r="50" spans="1:1" x14ac:dyDescent="0.25">
      <c r="A50" s="22">
        <f t="shared" ca="1" si="0"/>
        <v>65.3</v>
      </c>
    </row>
    <row r="51" spans="1:1" x14ac:dyDescent="0.25">
      <c r="A51" s="22">
        <f t="shared" ca="1" si="0"/>
        <v>63.1</v>
      </c>
    </row>
    <row r="52" spans="1:1" x14ac:dyDescent="0.25">
      <c r="A52" s="22">
        <f t="shared" ca="1" si="0"/>
        <v>70.2</v>
      </c>
    </row>
    <row r="53" spans="1:1" x14ac:dyDescent="0.25">
      <c r="A53" s="22">
        <f t="shared" ca="1" si="0"/>
        <v>70.900000000000006</v>
      </c>
    </row>
    <row r="54" spans="1:1" x14ac:dyDescent="0.25">
      <c r="A54" s="22">
        <f t="shared" ca="1" si="0"/>
        <v>59.3</v>
      </c>
    </row>
    <row r="55" spans="1:1" x14ac:dyDescent="0.25">
      <c r="A55" s="22">
        <f t="shared" ca="1" si="0"/>
        <v>68.7</v>
      </c>
    </row>
    <row r="56" spans="1:1" x14ac:dyDescent="0.25">
      <c r="A56" s="22">
        <f t="shared" ca="1" si="0"/>
        <v>69.900000000000006</v>
      </c>
    </row>
    <row r="57" spans="1:1" x14ac:dyDescent="0.25">
      <c r="A57" s="22">
        <f t="shared" ca="1" si="0"/>
        <v>74.900000000000006</v>
      </c>
    </row>
    <row r="58" spans="1:1" x14ac:dyDescent="0.25">
      <c r="A58" s="22">
        <f t="shared" ca="1" si="0"/>
        <v>70.3</v>
      </c>
    </row>
    <row r="59" spans="1:1" x14ac:dyDescent="0.25">
      <c r="A59" s="22">
        <f t="shared" ca="1" si="0"/>
        <v>74.599999999999994</v>
      </c>
    </row>
    <row r="60" spans="1:1" x14ac:dyDescent="0.25">
      <c r="A60" s="22">
        <f t="shared" ca="1" si="0"/>
        <v>68.3</v>
      </c>
    </row>
    <row r="61" spans="1:1" x14ac:dyDescent="0.25">
      <c r="A61" s="22">
        <f t="shared" ca="1" si="0"/>
        <v>70.7</v>
      </c>
    </row>
    <row r="62" spans="1:1" x14ac:dyDescent="0.25">
      <c r="A62" s="22">
        <f t="shared" ca="1" si="0"/>
        <v>65.3</v>
      </c>
    </row>
    <row r="63" spans="1:1" x14ac:dyDescent="0.25">
      <c r="A63" s="22">
        <f t="shared" ca="1" si="0"/>
        <v>70.3</v>
      </c>
    </row>
    <row r="64" spans="1:1" x14ac:dyDescent="0.25">
      <c r="A64" s="22">
        <f t="shared" ca="1" si="0"/>
        <v>67.599999999999994</v>
      </c>
    </row>
    <row r="65" spans="1:1" x14ac:dyDescent="0.25">
      <c r="A65" s="22">
        <f t="shared" ca="1" si="0"/>
        <v>65.099999999999994</v>
      </c>
    </row>
    <row r="66" spans="1:1" x14ac:dyDescent="0.25">
      <c r="A66" s="22">
        <f t="shared" ca="1" si="0"/>
        <v>67.8</v>
      </c>
    </row>
    <row r="67" spans="1:1" x14ac:dyDescent="0.25">
      <c r="A67" s="22">
        <f t="shared" ref="A67:A103" ca="1" si="5">ROUND(_xlfn.NORM.INV(RAND(),68,3.75),1)</f>
        <v>72.8</v>
      </c>
    </row>
    <row r="68" spans="1:1" x14ac:dyDescent="0.25">
      <c r="A68" s="22">
        <f t="shared" ca="1" si="5"/>
        <v>75.5</v>
      </c>
    </row>
    <row r="69" spans="1:1" x14ac:dyDescent="0.25">
      <c r="A69" s="22">
        <f t="shared" ca="1" si="5"/>
        <v>72</v>
      </c>
    </row>
    <row r="70" spans="1:1" x14ac:dyDescent="0.25">
      <c r="A70" s="22">
        <f t="shared" ca="1" si="5"/>
        <v>65.3</v>
      </c>
    </row>
    <row r="71" spans="1:1" x14ac:dyDescent="0.25">
      <c r="A71" s="22">
        <f t="shared" ca="1" si="5"/>
        <v>69.900000000000006</v>
      </c>
    </row>
    <row r="72" spans="1:1" x14ac:dyDescent="0.25">
      <c r="A72" s="22">
        <f t="shared" ca="1" si="5"/>
        <v>70.400000000000006</v>
      </c>
    </row>
    <row r="73" spans="1:1" x14ac:dyDescent="0.25">
      <c r="A73" s="22">
        <f t="shared" ca="1" si="5"/>
        <v>70.2</v>
      </c>
    </row>
    <row r="74" spans="1:1" x14ac:dyDescent="0.25">
      <c r="A74" s="22">
        <f t="shared" ca="1" si="5"/>
        <v>71.400000000000006</v>
      </c>
    </row>
    <row r="75" spans="1:1" x14ac:dyDescent="0.25">
      <c r="A75" s="22">
        <f t="shared" ca="1" si="5"/>
        <v>62.5</v>
      </c>
    </row>
    <row r="76" spans="1:1" x14ac:dyDescent="0.25">
      <c r="A76" s="22">
        <f t="shared" ca="1" si="5"/>
        <v>67.8</v>
      </c>
    </row>
    <row r="77" spans="1:1" x14ac:dyDescent="0.25">
      <c r="A77" s="22">
        <f t="shared" ca="1" si="5"/>
        <v>61.4</v>
      </c>
    </row>
    <row r="78" spans="1:1" x14ac:dyDescent="0.25">
      <c r="A78" s="22">
        <f t="shared" ca="1" si="5"/>
        <v>69.8</v>
      </c>
    </row>
    <row r="79" spans="1:1" x14ac:dyDescent="0.25">
      <c r="A79" s="22">
        <f t="shared" ca="1" si="5"/>
        <v>66</v>
      </c>
    </row>
    <row r="80" spans="1:1" x14ac:dyDescent="0.25">
      <c r="A80" s="22">
        <f t="shared" ca="1" si="5"/>
        <v>68</v>
      </c>
    </row>
    <row r="81" spans="1:1" x14ac:dyDescent="0.25">
      <c r="A81" s="22">
        <f t="shared" ca="1" si="5"/>
        <v>64.900000000000006</v>
      </c>
    </row>
    <row r="82" spans="1:1" x14ac:dyDescent="0.25">
      <c r="A82" s="22">
        <f t="shared" ca="1" si="5"/>
        <v>67</v>
      </c>
    </row>
    <row r="83" spans="1:1" x14ac:dyDescent="0.25">
      <c r="A83" s="22">
        <f t="shared" ca="1" si="5"/>
        <v>68.599999999999994</v>
      </c>
    </row>
    <row r="84" spans="1:1" x14ac:dyDescent="0.25">
      <c r="A84" s="22">
        <f t="shared" ca="1" si="5"/>
        <v>72.5</v>
      </c>
    </row>
    <row r="85" spans="1:1" x14ac:dyDescent="0.25">
      <c r="A85" s="22">
        <f t="shared" ca="1" si="5"/>
        <v>64.8</v>
      </c>
    </row>
    <row r="86" spans="1:1" x14ac:dyDescent="0.25">
      <c r="A86" s="22">
        <f t="shared" ca="1" si="5"/>
        <v>69.400000000000006</v>
      </c>
    </row>
    <row r="87" spans="1:1" x14ac:dyDescent="0.25">
      <c r="A87" s="22">
        <f t="shared" ca="1" si="5"/>
        <v>71.5</v>
      </c>
    </row>
    <row r="88" spans="1:1" x14ac:dyDescent="0.25">
      <c r="A88" s="22">
        <f t="shared" ca="1" si="5"/>
        <v>66</v>
      </c>
    </row>
    <row r="89" spans="1:1" x14ac:dyDescent="0.25">
      <c r="A89" s="22">
        <f t="shared" ca="1" si="5"/>
        <v>68.2</v>
      </c>
    </row>
    <row r="90" spans="1:1" x14ac:dyDescent="0.25">
      <c r="A90" s="22">
        <f t="shared" ca="1" si="5"/>
        <v>60.6</v>
      </c>
    </row>
    <row r="91" spans="1:1" x14ac:dyDescent="0.25">
      <c r="A91" s="22">
        <f t="shared" ca="1" si="5"/>
        <v>69.7</v>
      </c>
    </row>
    <row r="92" spans="1:1" x14ac:dyDescent="0.25">
      <c r="A92" s="22">
        <f t="shared" ca="1" si="5"/>
        <v>68.5</v>
      </c>
    </row>
    <row r="93" spans="1:1" x14ac:dyDescent="0.25">
      <c r="A93" s="22">
        <f t="shared" ca="1" si="5"/>
        <v>67.400000000000006</v>
      </c>
    </row>
    <row r="94" spans="1:1" x14ac:dyDescent="0.25">
      <c r="A94" s="22">
        <f t="shared" ca="1" si="5"/>
        <v>68.400000000000006</v>
      </c>
    </row>
    <row r="95" spans="1:1" x14ac:dyDescent="0.25">
      <c r="A95" s="22">
        <f t="shared" ca="1" si="5"/>
        <v>66.900000000000006</v>
      </c>
    </row>
    <row r="96" spans="1:1" x14ac:dyDescent="0.25">
      <c r="A96" s="22">
        <f t="shared" ca="1" si="5"/>
        <v>61.4</v>
      </c>
    </row>
    <row r="97" spans="1:1" x14ac:dyDescent="0.25">
      <c r="A97" s="22">
        <f t="shared" ca="1" si="5"/>
        <v>74</v>
      </c>
    </row>
    <row r="98" spans="1:1" x14ac:dyDescent="0.25">
      <c r="A98" s="22">
        <f t="shared" ca="1" si="5"/>
        <v>61</v>
      </c>
    </row>
    <row r="99" spans="1:1" x14ac:dyDescent="0.25">
      <c r="A99" s="22">
        <f t="shared" ca="1" si="5"/>
        <v>76.099999999999994</v>
      </c>
    </row>
    <row r="100" spans="1:1" x14ac:dyDescent="0.25">
      <c r="A100" s="22">
        <f t="shared" ca="1" si="5"/>
        <v>70.599999999999994</v>
      </c>
    </row>
    <row r="101" spans="1:1" x14ac:dyDescent="0.25">
      <c r="A101" s="22">
        <f t="shared" ca="1" si="5"/>
        <v>67.400000000000006</v>
      </c>
    </row>
    <row r="102" spans="1:1" x14ac:dyDescent="0.25">
      <c r="A102" s="22">
        <f t="shared" ca="1" si="5"/>
        <v>71.3</v>
      </c>
    </row>
    <row r="103" spans="1:1" x14ac:dyDescent="0.25">
      <c r="A103" s="22">
        <f t="shared" ca="1" si="5"/>
        <v>73.099999999999994</v>
      </c>
    </row>
  </sheetData>
  <sheetProtection formatCells="0" formatColumns="0" formatRows="0"/>
  <mergeCells count="3">
    <mergeCell ref="F2:I2"/>
    <mergeCell ref="C2:D2"/>
    <mergeCell ref="F14:I1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Grading Sheet</vt:lpstr>
      <vt:lpstr>Budget Expenses</vt:lpstr>
      <vt:lpstr>Loans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shann_000</dc:creator>
  <cp:lastModifiedBy>Richard Ketchersid</cp:lastModifiedBy>
  <cp:lastPrinted>2016-11-17T22:10:28Z</cp:lastPrinted>
  <dcterms:created xsi:type="dcterms:W3CDTF">2015-12-21T23:48:09Z</dcterms:created>
  <dcterms:modified xsi:type="dcterms:W3CDTF">2018-11-26T23:21:31Z</dcterms:modified>
</cp:coreProperties>
</file>