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umail.sharepoint.com/sites/MathematicsProgramFacultyStaff-MATOFTF/Shared Documents/MATOFTF/ALEKS/DQ Templates and Instructions/Topic 2 DQ 2/"/>
    </mc:Choice>
  </mc:AlternateContent>
  <xr:revisionPtr revIDLastSave="204" documentId="8_{273EBCEE-AF6D-4EE9-8309-6BECE25E8225}" xr6:coauthVersionLast="47" xr6:coauthVersionMax="47" xr10:uidLastSave="{269EFCB8-9081-4167-A3FF-92709DDCBA56}"/>
  <bookViews>
    <workbookView xWindow="1152" yWindow="1152" windowWidth="17280" windowHeight="11244" xr2:uid="{1F5830A4-E866-4CA9-84DB-696DC6FA58AF}"/>
  </bookViews>
  <sheets>
    <sheet name="Goals and Instructions" sheetId="5" r:id="rId1"/>
    <sheet name="Inflation Rate &amp; Projection" sheetId="1" r:id="rId2"/>
    <sheet name="solution" sheetId="3" state="hidden" r:id="rId3"/>
    <sheet name="CPI" sheetId="4" state="hidden" r:id="rId4"/>
    <sheet name="Random" sheetId="2" state="hidden" r:id="rId5"/>
    <sheet name="Halo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2" l="1"/>
  <c r="C2" i="3"/>
  <c r="B7" i="2" l="1"/>
  <c r="C7" i="2" s="1"/>
  <c r="B8" i="2"/>
  <c r="B9" i="2"/>
  <c r="B10" i="2"/>
  <c r="B6" i="2"/>
  <c r="D7" i="2" l="1"/>
  <c r="C10" i="2"/>
  <c r="C6" i="2"/>
  <c r="C8" i="2"/>
  <c r="C9" i="2"/>
  <c r="E7" i="2"/>
  <c r="D8" i="2" l="1"/>
  <c r="D10" i="2"/>
  <c r="D9" i="2"/>
  <c r="D6" i="2"/>
  <c r="E8" i="2"/>
  <c r="E6" i="2"/>
  <c r="E10" i="2"/>
  <c r="E9" i="2"/>
  <c r="B11" i="2" l="1"/>
  <c r="B12" i="2" s="1"/>
  <c r="B13" i="2" l="1"/>
  <c r="D12" i="2"/>
  <c r="E12" i="2" s="1"/>
  <c r="C12" i="2"/>
  <c r="B14" i="2" l="1"/>
  <c r="D13" i="2"/>
  <c r="D14" i="2" l="1"/>
  <c r="B15" i="2"/>
  <c r="C13" i="2"/>
  <c r="E13" i="2"/>
  <c r="B16" i="2" l="1"/>
  <c r="D15" i="2"/>
  <c r="H20" i="2" s="1"/>
  <c r="H26" i="2" s="1"/>
  <c r="E14" i="2"/>
  <c r="C14" i="2"/>
  <c r="H27" i="2" l="1"/>
  <c r="H28" i="2"/>
  <c r="E15" i="2"/>
  <c r="C15" i="2"/>
  <c r="B17" i="2"/>
  <c r="D16" i="2"/>
  <c r="B18" i="2" l="1"/>
  <c r="D17" i="2"/>
  <c r="E16" i="2"/>
  <c r="C16" i="2"/>
  <c r="E17" i="2" l="1"/>
  <c r="C17" i="2"/>
  <c r="D18" i="2"/>
  <c r="B19" i="2"/>
  <c r="E18" i="2" l="1"/>
  <c r="C18" i="2"/>
  <c r="B20" i="2"/>
  <c r="D19" i="2"/>
  <c r="E19" i="2" l="1"/>
  <c r="C19" i="2"/>
  <c r="D20" i="2"/>
  <c r="B21" i="2"/>
  <c r="E20" i="2" l="1"/>
  <c r="C20" i="2"/>
  <c r="B22" i="2"/>
  <c r="D21" i="2"/>
  <c r="D22" i="2" l="1"/>
  <c r="B23" i="2"/>
  <c r="E21" i="2"/>
  <c r="C21" i="2"/>
  <c r="D23" i="2" l="1"/>
  <c r="B24" i="2"/>
  <c r="E22" i="2"/>
  <c r="C22" i="2"/>
  <c r="B25" i="2" l="1"/>
  <c r="D24" i="2"/>
  <c r="E23" i="2"/>
  <c r="C23" i="2"/>
  <c r="D25" i="2" l="1"/>
  <c r="B26" i="2"/>
  <c r="E24" i="2"/>
  <c r="C24" i="2"/>
  <c r="E25" i="2" l="1"/>
  <c r="C25" i="2"/>
  <c r="B27" i="2"/>
  <c r="D26" i="2"/>
  <c r="E26" i="2" l="1"/>
  <c r="C26" i="2"/>
  <c r="H19" i="2" s="1"/>
  <c r="B28" i="2"/>
  <c r="D27" i="2"/>
  <c r="E27" i="2" l="1"/>
  <c r="C27" i="2"/>
  <c r="B29" i="2"/>
  <c r="D28" i="2"/>
  <c r="C28" i="2" l="1"/>
  <c r="E28" i="2"/>
  <c r="D29" i="2"/>
  <c r="B30" i="2"/>
  <c r="B31" i="2" l="1"/>
  <c r="D30" i="2"/>
  <c r="E29" i="2"/>
  <c r="C29" i="2"/>
  <c r="E30" i="2" l="1"/>
  <c r="C30" i="2"/>
  <c r="D31" i="2"/>
  <c r="B32" i="2"/>
  <c r="C31" i="2" l="1"/>
  <c r="E31" i="2"/>
  <c r="B33" i="2"/>
  <c r="D33" i="2" s="1"/>
  <c r="D32" i="2"/>
  <c r="E32" i="2" l="1"/>
  <c r="C32" i="2"/>
  <c r="E33" i="2"/>
  <c r="C33" i="2"/>
  <c r="H22" i="2" l="1"/>
  <c r="H21" i="2"/>
  <c r="F15" i="3" l="1"/>
  <c r="F16" i="3"/>
  <c r="C15" i="3"/>
  <c r="C16" i="3"/>
  <c r="C20" i="3"/>
  <c r="H23" i="2"/>
  <c r="B17" i="3" l="1"/>
  <c r="B20" i="1"/>
  <c r="B19" i="3"/>
  <c r="B21" i="3"/>
  <c r="E21" i="3"/>
  <c r="E15" i="3"/>
  <c r="E16" i="3"/>
  <c r="B16" i="3"/>
  <c r="E21" i="1"/>
  <c r="B15" i="3"/>
  <c r="B19" i="1"/>
  <c r="E16" i="1"/>
  <c r="B21" i="1"/>
  <c r="B16" i="1"/>
  <c r="E15" i="1"/>
  <c r="B15" i="1"/>
  <c r="E17" i="1"/>
  <c r="B17" i="1"/>
  <c r="F17" i="3"/>
  <c r="F21" i="3" s="1"/>
  <c r="F22" i="3" s="1"/>
  <c r="C17" i="3"/>
  <c r="C21" i="3" s="1"/>
  <c r="C22" i="3" s="1"/>
  <c r="E17" i="3"/>
</calcChain>
</file>

<file path=xl/sharedStrings.xml><?xml version="1.0" encoding="utf-8"?>
<sst xmlns="http://schemas.openxmlformats.org/spreadsheetml/2006/main" count="98" uniqueCount="75">
  <si>
    <t>Legend</t>
  </si>
  <si>
    <t>If a cell is shaded</t>
  </si>
  <si>
    <t>You should</t>
  </si>
  <si>
    <t>Blue</t>
  </si>
  <si>
    <t>Enter a text response</t>
  </si>
  <si>
    <t>Green</t>
  </si>
  <si>
    <t>Enter a number</t>
  </si>
  <si>
    <t>Gold</t>
  </si>
  <si>
    <t>Enter an Excel formula</t>
  </si>
  <si>
    <t>Any other color</t>
  </si>
  <si>
    <t>Make no changes</t>
  </si>
  <si>
    <t>Projected Weekly Income</t>
  </si>
  <si>
    <t>Video Explanation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</si>
  <si>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</si>
  <si>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</si>
  <si>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</si>
  <si>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</si>
  <si>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</si>
  <si>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</si>
  <si>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</si>
  <si>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</si>
  <si>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</si>
  <si>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</si>
  <si>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</si>
  <si>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</si>
  <si>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</si>
  <si>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</si>
  <si>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</si>
  <si>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</si>
  <si>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</si>
  <si>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</si>
  <si>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</si>
  <si>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</si>
  <si>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</si>
  <si>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</si>
  <si>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</si>
  <si>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 xml:space="preserve">Enter your name in C2  ⇒ </t>
  </si>
  <si>
    <t>At least five letters.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</si>
  <si>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</si>
  <si>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</si>
  <si>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</si>
  <si>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</si>
  <si>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</si>
  <si>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</si>
  <si>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</si>
  <si>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</si>
  <si>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</si>
  <si>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</si>
  <si>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</si>
  <si>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</si>
  <si>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Your Name Here</t>
  </si>
  <si>
    <t xml:space="preserve">Part 1: Using the CPI values from the website below, find the yearly inflation rate between January 2021 and January 2022.       
1. Go to Bureau of Labor Statistics page link https://data.bls.gov/cgi-bin/surveymost?cu       
2. Check the box to the left of text "U.S. city average, All items - CUUR0000SA0"
3. Press the "Retrieve Data" button at the bottom of the list and a table of CPI values will appear.
4. Record your CPI values in the green cells.
5. Find the 3-Year and 1-Year Inflation Rates based on the CPI values.
6. Format CPI values as Numbers with 3 decimal places and the Inflation Rates as a Percentage with 2 decimal places.                                                                           </t>
  </si>
  <si>
    <t>Year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</si>
  <si>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</si>
  <si>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</si>
  <si>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</si>
  <si>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</si>
  <si>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</si>
  <si>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</si>
  <si>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</si>
  <si>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</si>
  <si>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</si>
  <si>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</si>
  <si>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</si>
  <si>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Current Hourly Rate (P)</t>
  </si>
  <si>
    <t>P*(1 + r)</t>
  </si>
  <si>
    <t xml:space="preserve">P*(1 + r)³ </t>
  </si>
  <si>
    <t>New/Original - 1</t>
  </si>
  <si>
    <t>Excel Skills Learned</t>
  </si>
  <si>
    <t>Math Skills Learned</t>
  </si>
  <si>
    <t>There are no new Excel skills here.</t>
  </si>
  <si>
    <t>1. Percentage change. In particular, inflation rate as the percent change in CPI.</t>
  </si>
  <si>
    <t>2. Projecting future income based on the inflation rate. Projecting a future value based on percentage change.</t>
  </si>
  <si>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>: Open the tab labeled "Inflation Rate &amp; Projection" and complete the tasks indicated there. Start by entering your name where indicated. Pay attention to the legend and note that the sheet is self-checking.</t>
    </r>
  </si>
  <si>
    <t>Download the Excel to complete the template.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</si>
</sst>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0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0"/>
      <name val="Baguet Script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6" borderId="6" xfId="0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3" borderId="6" xfId="0" applyFill="1" applyBorder="1" applyAlignment="1" applyProtection="1">
      <alignment horizontal="center" vertical="center" wrapText="1"/>
      <protection locked="0"/>
    </xf>
    <xf numFmtId="0" fontId="0" fillId="4" borderId="6" xfId="0" applyFill="1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3" borderId="17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0" fontId="0" fillId="4" borderId="21" xfId="0" applyNumberFormat="1" applyFill="1" applyBorder="1" applyAlignment="1">
      <alignment horizontal="center" vertical="center"/>
    </xf>
    <xf numFmtId="164" fontId="0" fillId="3" borderId="17" xfId="2" applyNumberFormat="1" applyFont="1" applyFill="1" applyBorder="1" applyAlignment="1" applyProtection="1">
      <alignment horizontal="center" vertical="center"/>
      <protection locked="0"/>
    </xf>
    <xf numFmtId="164" fontId="0" fillId="4" borderId="19" xfId="0" applyNumberFormat="1" applyFill="1" applyBorder="1" applyAlignment="1" applyProtection="1">
      <alignment horizontal="center" vertical="center"/>
      <protection locked="0"/>
    </xf>
    <xf numFmtId="164" fontId="0" fillId="4" borderId="2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5" borderId="16" xfId="0" applyFont="1" applyFill="1" applyBorder="1" applyAlignment="1">
      <alignment horizontal="left" vertical="center" indent="1"/>
    </xf>
    <xf numFmtId="0" fontId="1" fillId="5" borderId="18" xfId="0" applyFont="1" applyFill="1" applyBorder="1" applyAlignment="1">
      <alignment horizontal="left" vertical="center" indent="1"/>
    </xf>
    <xf numFmtId="0" fontId="1" fillId="5" borderId="20" xfId="0" applyFont="1" applyFill="1" applyBorder="1" applyAlignment="1">
      <alignment horizontal="left" vertical="center" wrapText="1" indent="1"/>
    </xf>
    <xf numFmtId="0" fontId="0" fillId="5" borderId="11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23" xfId="0" applyFill="1" applyBorder="1"/>
    <xf numFmtId="0" fontId="0" fillId="5" borderId="0" xfId="0" applyFill="1"/>
    <xf numFmtId="0" fontId="0" fillId="5" borderId="24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25" xfId="0" applyFill="1" applyBorder="1"/>
    <xf numFmtId="0" fontId="5" fillId="0" borderId="0" xfId="0" applyFont="1" applyAlignment="1">
      <alignment vertical="center"/>
    </xf>
    <xf numFmtId="0" fontId="0" fillId="5" borderId="13" xfId="0" applyFill="1" applyBorder="1"/>
    <xf numFmtId="0" fontId="0" fillId="5" borderId="22" xfId="0" applyFill="1" applyBorder="1" applyAlignment="1">
      <alignment horizontal="right"/>
    </xf>
    <xf numFmtId="0" fontId="0" fillId="5" borderId="26" xfId="0" applyFill="1" applyBorder="1"/>
    <xf numFmtId="0" fontId="0" fillId="5" borderId="22" xfId="0" applyFill="1" applyBorder="1" applyAlignment="1">
      <alignment horizontal="left" indent="1"/>
    </xf>
    <xf numFmtId="0" fontId="0" fillId="5" borderId="0" xfId="0" applyFill="1" applyBorder="1"/>
    <xf numFmtId="0" fontId="0" fillId="0" borderId="0" xfId="0" applyAlignment="1">
      <alignment horizontal="center" vertical="center"/>
    </xf>
    <xf numFmtId="164" fontId="0" fillId="4" borderId="17" xfId="0" applyNumberForma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left" vertical="center" wrapText="1" indent="1"/>
      <protection locked="0"/>
    </xf>
    <xf numFmtId="0" fontId="1" fillId="5" borderId="16" xfId="0" applyFont="1" applyFill="1" applyBorder="1" applyAlignment="1" applyProtection="1">
      <alignment horizontal="left" vertical="center" wrapText="1" indent="1"/>
      <protection locked="0"/>
    </xf>
    <xf numFmtId="0" fontId="1" fillId="5" borderId="20" xfId="0" applyFont="1" applyFill="1" applyBorder="1" applyAlignment="1">
      <alignment horizontal="left" indent="1"/>
    </xf>
    <xf numFmtId="0" fontId="1" fillId="5" borderId="16" xfId="0" applyFont="1" applyFill="1" applyBorder="1" applyAlignment="1" applyProtection="1">
      <alignment horizontal="left" vertical="center" indent="1"/>
      <protection locked="0"/>
    </xf>
    <xf numFmtId="0" fontId="1" fillId="5" borderId="22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0" fontId="0" fillId="5" borderId="11" xfId="0" applyFill="1" applyBorder="1" applyAlignment="1">
      <alignment horizontal="left" vertical="center" wrapText="1" indent="1"/>
    </xf>
    <xf numFmtId="0" fontId="0" fillId="5" borderId="10" xfId="0" applyFill="1" applyBorder="1" applyAlignment="1">
      <alignment horizontal="left" vertical="center" wrapText="1" indent="1"/>
    </xf>
    <xf numFmtId="0" fontId="0" fillId="5" borderId="12" xfId="0" applyFill="1" applyBorder="1" applyAlignment="1">
      <alignment horizontal="left" vertical="center" wrapText="1" indent="1"/>
    </xf>
    <xf numFmtId="0" fontId="0" fillId="5" borderId="23" xfId="0" applyFill="1" applyBorder="1" applyAlignment="1">
      <alignment horizontal="left" vertical="center" wrapText="1" indent="1"/>
    </xf>
    <xf numFmtId="0" fontId="0" fillId="5" borderId="0" xfId="0" applyFill="1" applyAlignment="1">
      <alignment horizontal="left" vertical="center" wrapText="1" indent="1"/>
    </xf>
    <xf numFmtId="0" fontId="0" fillId="5" borderId="24" xfId="0" applyFill="1" applyBorder="1" applyAlignment="1">
      <alignment horizontal="left" vertical="center" wrapText="1" indent="1"/>
    </xf>
    <xf numFmtId="0" fontId="0" fillId="5" borderId="13" xfId="0" applyFill="1" applyBorder="1" applyAlignment="1">
      <alignment horizontal="left" vertical="center" wrapText="1" indent="1"/>
    </xf>
    <xf numFmtId="0" fontId="0" fillId="5" borderId="14" xfId="0" applyFill="1" applyBorder="1" applyAlignment="1">
      <alignment horizontal="left" vertical="center" wrapText="1" indent="1"/>
    </xf>
    <xf numFmtId="0" fontId="0" fillId="5" borderId="15" xfId="0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left" vertical="center" wrapText="1" indent="1"/>
    </xf>
    <xf numFmtId="0" fontId="0" fillId="5" borderId="2" xfId="0" applyFill="1" applyBorder="1" applyAlignment="1">
      <alignment horizontal="left" vertical="center" wrapText="1" indent="1"/>
    </xf>
    <xf numFmtId="0" fontId="0" fillId="5" borderId="3" xfId="0" applyFill="1" applyBorder="1" applyAlignment="1">
      <alignment horizontal="left" vertical="center" wrapText="1" indent="1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0" fontId="9" fillId="0" borderId="14" xfId="1" applyFont="1" applyBorder="1" applyAlignment="1">
      <alignment horizontal="center"/>
    </xf>
    <xf numFmtId="0" fontId="0" fillId="5" borderId="0" xfId="0" applyFill="1" applyBorder="1" applyAlignment="1">
      <alignment horizontal="left" vertical="center" wrapText="1" indent="1"/>
    </xf>
    <xf numFmtId="0" fontId="3" fillId="0" borderId="14" xfId="1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2">
    <dxf>
      <font>
        <b/>
        <i val="0"/>
        <color rgb="FF00B05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ls.gov/cgi-bin/surveymost?cu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ls.gov/cgi-bin/surveymost?c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1357630</xdr:colOff>
      <xdr:row>5</xdr:row>
      <xdr:rowOff>138430</xdr:rowOff>
    </xdr:from>
    <xdr:to>
      <xdr:col>5</xdr:col>
      <xdr:colOff>429857</xdr:colOff>
      <xdr:row>7</xdr:row>
      <xdr:rowOff>81168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3E683-6F2B-497E-A202-067584C40F1E}"/>
            </a:ext>
          </a:extLst>
        </xdr:cNvPr>
        <xdr:cNvSpPr txBox="1"/>
      </xdr:nvSpPr>
      <xdr:spPr>
        <a:xfrm>
          <a:off x="5497830" y="1078230"/>
          <a:ext cx="1002627" cy="311038"/>
        </a:xfrm>
        <a:prstGeom prst="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3500000" scaled="1"/>
          <a:tileRect/>
        </a:gradFill>
        <a:ln w="9525" cmpd="sng">
          <a:noFill/>
        </a:ln>
        <a:scene3d>
          <a:camera prst="orthographicFront"/>
          <a:lightRig rig="threePt" dir="t"/>
        </a:scene3d>
        <a:sp3d contourW="25400" prstMaterial="softEdge">
          <a:bevelB w="114300" prst="hardEdge"/>
          <a:extrusionClr>
            <a:schemeClr val="accent2">
              <a:lumMod val="60000"/>
              <a:lumOff val="40000"/>
            </a:schemeClr>
          </a:extrusionClr>
          <a:contourClr>
            <a:schemeClr val="accent1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u="sng" baseline="0">
              <a:solidFill>
                <a:schemeClr val="accent1"/>
              </a:solidFill>
            </a:rPr>
            <a:t>CPI Values</a:t>
          </a:r>
          <a:endParaRPr lang="en-US" sz="1100" b="1">
            <a:solidFill>
              <a:schemeClr val="accent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1357630</xdr:colOff>
      <xdr:row>5</xdr:row>
      <xdr:rowOff>138430</xdr:rowOff>
    </xdr:from>
    <xdr:to>
      <xdr:col>5</xdr:col>
      <xdr:colOff>429857</xdr:colOff>
      <xdr:row>7</xdr:row>
      <xdr:rowOff>81168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F447EF-6394-4098-90F7-BD462A0A3B36}"/>
            </a:ext>
          </a:extLst>
        </xdr:cNvPr>
        <xdr:cNvSpPr txBox="1"/>
      </xdr:nvSpPr>
      <xdr:spPr>
        <a:xfrm>
          <a:off x="5495290" y="1075690"/>
          <a:ext cx="1000087" cy="308498"/>
        </a:xfrm>
        <a:prstGeom prst="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3500000" scaled="1"/>
          <a:tileRect/>
        </a:gradFill>
        <a:ln w="9525" cmpd="sng">
          <a:noFill/>
        </a:ln>
        <a:scene3d>
          <a:camera prst="orthographicFront"/>
          <a:lightRig rig="threePt" dir="t"/>
        </a:scene3d>
        <a:sp3d contourW="25400" prstMaterial="softEdge">
          <a:bevelB w="114300" prst="hardEdge"/>
          <a:extrusionClr>
            <a:schemeClr val="accent2">
              <a:lumMod val="60000"/>
              <a:lumOff val="40000"/>
            </a:schemeClr>
          </a:extrusionClr>
          <a:contourClr>
            <a:schemeClr val="accent1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u="sng" baseline="0">
              <a:solidFill>
                <a:schemeClr val="accent1"/>
              </a:solidFill>
            </a:rPr>
            <a:t>CPI Values</a:t>
          </a:r>
          <a:endParaRPr lang="en-US" sz="1100" b="1">
            <a:solidFill>
              <a:schemeClr val="accent1"/>
            </a:solidFill>
          </a:endParaRPr>
        </a:p>
      </xdr:txBody>
    </xdr:sp>
    <xdr:clientData/>
  </xdr:twoCellAnchor>
  <xdr:oneCellAnchor>
    <xdr:from>
      <xdr:col>0</xdr:col>
      <xdr:colOff>175260</xdr:colOff>
      <xdr:row>0</xdr:row>
      <xdr:rowOff>76200</xdr:rowOff>
    </xdr:from>
    <xdr:ext cx="11978640" cy="68884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9873F7A-03A1-E9E1-9890-FC4B766438B6}"/>
            </a:ext>
          </a:extLst>
        </xdr:cNvPr>
        <xdr:cNvSpPr txBox="1"/>
      </xdr:nvSpPr>
      <xdr:spPr>
        <a:xfrm>
          <a:off x="175260" y="76200"/>
          <a:ext cx="11978640" cy="688848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476250</xdr:colOff>
      <xdr:row>3</xdr:row>
      <xdr:rowOff>85725</xdr:rowOff>
    </xdr:from>
    <xdr:ext cx="157786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8A0158-B45F-4F29-B797-14DA4E9443CD}"/>
            </a:ext>
          </a:extLst>
        </xdr:cNvPr>
        <xdr:cNvSpPr txBox="1"/>
      </xdr:nvSpPr>
      <xdr:spPr>
        <a:xfrm>
          <a:off x="1088390" y="636905"/>
          <a:ext cx="1577868" cy="264560"/>
        </a:xfrm>
        <a:prstGeom prst="rect">
          <a:avLst/>
        </a:prstGeom>
        <a:solidFill>
          <a:srgbClr val="FFCC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This generates the seed.</a:t>
          </a:r>
        </a:p>
      </xdr:txBody>
    </xdr:sp>
    <xdr:clientData/>
  </xdr:oneCellAnchor>
  <xdr:oneCellAnchor>
    <xdr:from>
      <xdr:col>5</xdr:col>
      <xdr:colOff>123825</xdr:colOff>
      <xdr:row>0</xdr:row>
      <xdr:rowOff>38100</xdr:rowOff>
    </xdr:from>
    <xdr:ext cx="155478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7477775-4DE8-477A-AC6E-CCDC220A838C}"/>
            </a:ext>
          </a:extLst>
        </xdr:cNvPr>
        <xdr:cNvSpPr txBox="1"/>
      </xdr:nvSpPr>
      <xdr:spPr>
        <a:xfrm>
          <a:off x="3170555" y="38100"/>
          <a:ext cx="1554785" cy="264560"/>
        </a:xfrm>
        <a:prstGeom prst="rect">
          <a:avLst/>
        </a:prstGeom>
        <a:solidFill>
          <a:srgbClr val="FFCC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A table of some primes!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oom.com/share/e97a0467c60b44109cc4590693526cef?sid=1dd969fd-f5e1-494d-a41a-0426a4489e6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CB51-28CD-4D4D-9C7F-D2DE0B4D05F1}">
  <dimension ref="B2:I9"/>
  <sheetViews>
    <sheetView tabSelected="1" workbookViewId="0">
      <selection activeCell="B3" sqref="B3"/>
    </sheetView>
  </sheetViews>
  <sheetFormatPr defaultRowHeight="14.4"/>
  <cols>
    <col min="2" max="2" width="57.109375" customWidth="1"/>
  </cols>
  <sheetData>
    <row r="2" spans="2:9" ht="15" thickBot="1"/>
    <row r="3" spans="2:9" ht="15" thickBot="1">
      <c r="B3" s="43" t="s">
        <v>68</v>
      </c>
      <c r="D3" s="46" t="s">
        <v>73</v>
      </c>
      <c r="E3" s="47"/>
      <c r="F3" s="47"/>
      <c r="G3" s="47"/>
      <c r="H3" s="47"/>
      <c r="I3" s="48"/>
    </row>
    <row r="4" spans="2:9">
      <c r="B4" t="s">
        <v>70</v>
      </c>
      <c r="D4" s="49"/>
      <c r="E4" s="50"/>
      <c r="F4" s="50"/>
      <c r="G4" s="50"/>
      <c r="H4" s="50"/>
      <c r="I4" s="51"/>
    </row>
    <row r="5" spans="2:9" ht="15" thickBot="1">
      <c r="B5" s="44"/>
      <c r="D5" s="49"/>
      <c r="E5" s="50"/>
      <c r="F5" s="50"/>
      <c r="G5" s="50"/>
      <c r="H5" s="50"/>
      <c r="I5" s="51"/>
    </row>
    <row r="6" spans="2:9" ht="15" thickBot="1">
      <c r="B6" s="43" t="s">
        <v>69</v>
      </c>
      <c r="D6" s="49"/>
      <c r="E6" s="50"/>
      <c r="F6" s="50"/>
      <c r="G6" s="50"/>
      <c r="H6" s="50"/>
      <c r="I6" s="51"/>
    </row>
    <row r="7" spans="2:9" ht="29.4" thickBot="1">
      <c r="B7" s="45" t="s">
        <v>71</v>
      </c>
      <c r="D7" s="52"/>
      <c r="E7" s="53"/>
      <c r="F7" s="53"/>
      <c r="G7" s="53"/>
      <c r="H7" s="53"/>
      <c r="I7" s="54"/>
    </row>
    <row r="8" spans="2:9" ht="28.8">
      <c r="B8" s="45" t="s">
        <v>72</v>
      </c>
    </row>
    <row r="9" spans="2:9">
      <c r="B9" s="44"/>
    </row>
  </sheetData>
  <mergeCells count="1">
    <mergeCell ref="D3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4F11-7084-4FE9-B4F6-622DD42176E5}">
  <dimension ref="B1:J22"/>
  <sheetViews>
    <sheetView workbookViewId="0">
      <selection activeCell="C2" sqref="C2:D2"/>
    </sheetView>
  </sheetViews>
  <sheetFormatPr defaultRowHeight="14.4"/>
  <cols>
    <col min="1" max="1" width="3.5546875" customWidth="1"/>
    <col min="2" max="2" width="28.109375" customWidth="1"/>
    <col min="3" max="4" width="14.33203125" customWidth="1"/>
    <col min="5" max="5" width="28.109375" customWidth="1"/>
    <col min="6" max="7" width="14.33203125" customWidth="1"/>
    <col min="8" max="8" width="18.44140625" customWidth="1"/>
    <col min="9" max="9" width="16.44140625" customWidth="1"/>
    <col min="10" max="10" width="15.88671875" customWidth="1"/>
  </cols>
  <sheetData>
    <row r="1" spans="2:10" ht="15" thickBot="1"/>
    <row r="2" spans="2:10" ht="15" thickBot="1">
      <c r="B2" s="33" t="s">
        <v>36</v>
      </c>
      <c r="C2" s="55" t="s">
        <v>50</v>
      </c>
      <c r="D2" s="56"/>
      <c r="E2" s="35" t="s">
        <v>37</v>
      </c>
      <c r="F2" s="18"/>
      <c r="G2" s="18"/>
    </row>
    <row r="3" spans="2:10" ht="15" thickBot="1"/>
    <row r="4" spans="2:10" ht="14.4" customHeight="1" thickTop="1">
      <c r="B4" s="46" t="s">
        <v>51</v>
      </c>
      <c r="C4" s="47"/>
      <c r="D4" s="47"/>
      <c r="E4" s="47"/>
      <c r="F4" s="47"/>
      <c r="G4" s="48"/>
      <c r="I4" s="60" t="s">
        <v>0</v>
      </c>
      <c r="J4" s="61"/>
    </row>
    <row r="5" spans="2:10" ht="14.4" customHeight="1">
      <c r="B5" s="49"/>
      <c r="C5" s="63"/>
      <c r="D5" s="63"/>
      <c r="E5" s="63"/>
      <c r="F5" s="63"/>
      <c r="G5" s="51"/>
      <c r="I5" s="2" t="s">
        <v>1</v>
      </c>
      <c r="J5" s="3" t="s">
        <v>2</v>
      </c>
    </row>
    <row r="6" spans="2:10" ht="14.4" customHeight="1">
      <c r="B6" s="49"/>
      <c r="C6" s="63"/>
      <c r="D6" s="63"/>
      <c r="E6" s="63"/>
      <c r="F6" s="63"/>
      <c r="G6" s="51"/>
      <c r="I6" s="4" t="s">
        <v>3</v>
      </c>
      <c r="J6" s="5" t="s">
        <v>4</v>
      </c>
    </row>
    <row r="7" spans="2:10" ht="14.4" customHeight="1">
      <c r="B7" s="49"/>
      <c r="C7" s="63"/>
      <c r="D7" s="63"/>
      <c r="E7" s="63"/>
      <c r="F7" s="63"/>
      <c r="G7" s="51"/>
      <c r="I7" s="6" t="s">
        <v>5</v>
      </c>
      <c r="J7" s="5" t="s">
        <v>6</v>
      </c>
    </row>
    <row r="8" spans="2:10" ht="14.4" customHeight="1">
      <c r="B8" s="49"/>
      <c r="C8" s="63"/>
      <c r="D8" s="63"/>
      <c r="E8" s="63"/>
      <c r="F8" s="63"/>
      <c r="G8" s="51"/>
      <c r="I8" s="7" t="s">
        <v>7</v>
      </c>
      <c r="J8" s="5" t="s">
        <v>8</v>
      </c>
    </row>
    <row r="9" spans="2:10" ht="14.4" customHeight="1" thickBot="1">
      <c r="B9" s="49"/>
      <c r="C9" s="63"/>
      <c r="D9" s="63"/>
      <c r="E9" s="63"/>
      <c r="F9" s="63"/>
      <c r="G9" s="51"/>
      <c r="I9" s="8" t="s">
        <v>9</v>
      </c>
      <c r="J9" s="9" t="s">
        <v>10</v>
      </c>
    </row>
    <row r="10" spans="2:10" ht="14.4" customHeight="1" thickTop="1">
      <c r="B10" s="49"/>
      <c r="C10" s="63"/>
      <c r="D10" s="63"/>
      <c r="E10" s="63"/>
      <c r="F10" s="63"/>
      <c r="G10" s="51"/>
    </row>
    <row r="11" spans="2:10" ht="14.4" customHeight="1">
      <c r="B11" s="49"/>
      <c r="C11" s="63"/>
      <c r="D11" s="63"/>
      <c r="E11" s="63"/>
      <c r="F11" s="63"/>
      <c r="G11" s="51"/>
    </row>
    <row r="12" spans="2:10" ht="14.4" customHeight="1">
      <c r="B12" s="49"/>
      <c r="C12" s="63"/>
      <c r="D12" s="63"/>
      <c r="E12" s="63"/>
      <c r="F12" s="63"/>
      <c r="G12" s="51"/>
    </row>
    <row r="13" spans="2:10" ht="14.4" customHeight="1" thickBot="1">
      <c r="B13" s="52"/>
      <c r="C13" s="53"/>
      <c r="D13" s="53"/>
      <c r="E13" s="53"/>
      <c r="F13" s="53"/>
      <c r="G13" s="54"/>
    </row>
    <row r="14" spans="2:10" ht="14.4" customHeight="1" thickBot="1">
      <c r="B14" s="17"/>
      <c r="C14" s="17"/>
      <c r="D14" s="17"/>
      <c r="E14" s="17"/>
      <c r="F14" s="17"/>
      <c r="G14" s="17"/>
    </row>
    <row r="15" spans="2:10">
      <c r="B15" s="19" t="str">
        <f>IF($C$2="Your Name Here","Enter Your Name in C2","CPI value for "&amp;Random!H23&amp;" "&amp;Random!H26)</f>
        <v>Enter Your Name in C2</v>
      </c>
      <c r="C15" s="11"/>
      <c r="E15" s="19" t="str">
        <f>IF($C$2="Your Name Here","Enter Your Name in C2","CPI value for "&amp;Random!H23&amp;" "&amp;Random!H26)</f>
        <v>Enter Your Name in C2</v>
      </c>
      <c r="F15" s="11"/>
    </row>
    <row r="16" spans="2:10">
      <c r="B16" s="20" t="str">
        <f>IF($C$2="Your Name Here","Enter Your Name in C2","CPI value for "&amp;Random!H23&amp;" "&amp;Random!H28)</f>
        <v>Enter Your Name in C2</v>
      </c>
      <c r="C16" s="12"/>
      <c r="E16" s="20" t="str">
        <f>IF($C$2="Your Name Here","Enter Your Name in C2","CPI value for "&amp;Random!H23&amp;" "&amp;Random!H27)</f>
        <v>Enter Your Name in C2</v>
      </c>
      <c r="F16" s="12"/>
    </row>
    <row r="17" spans="2:7" ht="43.95" customHeight="1" thickBot="1">
      <c r="B17" s="21" t="str">
        <f>IF($C$2="Your Name Here","Enter Your Name in C2","3-Year Inflation Rate (r) based on CPI values from "&amp;Random!H23&amp;" "&amp;Random!H20 +2017&amp;" and "&amp;Random!H23&amp;" "&amp;Random!H20 +2017+3)</f>
        <v>Enter Your Name in C2</v>
      </c>
      <c r="C17" s="13"/>
      <c r="D17" s="37" t="s">
        <v>67</v>
      </c>
      <c r="E17" s="21" t="str">
        <f>IF($C$2="Your Name Here","Enter Your Name in C2","1-Year Inflation Rate (r) based on CPI values from "&amp;Random!H23&amp;" "&amp;Random!H20 +2017&amp;" and "&amp;Random!H23&amp;" "&amp;Random!H20 +2017+1)</f>
        <v>Enter Your Name in C2</v>
      </c>
      <c r="F17" s="13"/>
      <c r="G17" s="37" t="s">
        <v>67</v>
      </c>
    </row>
    <row r="18" spans="2:7" ht="18.600000000000001" thickBot="1">
      <c r="B18" s="1"/>
      <c r="D18" s="62" t="s">
        <v>12</v>
      </c>
      <c r="E18" s="62"/>
    </row>
    <row r="19" spans="2:7" ht="72" customHeight="1" thickBot="1">
      <c r="B19" s="57" t="str">
        <f>IF($C$2="Your Name Here","Enter Your Name in C2","Part 2: Based on the Inflation Rates, if you made $"&amp;Random!H22&amp;"/hour in "&amp;Random!H23&amp;" "&amp;Random!H26&amp;", how much should you make in "&amp;Random!H23&amp;" "&amp;Random!H28&amp;" to keep up with inflation? How much money would that be a week if you worked 40 hours a week?"&amp;"
Format all cells as Currency with 2 decimal places.")</f>
        <v>Enter Your Name in C2</v>
      </c>
      <c r="C19" s="58"/>
      <c r="D19" s="58"/>
      <c r="E19" s="58"/>
      <c r="F19" s="59"/>
    </row>
    <row r="20" spans="2:7" ht="27.9" customHeight="1" thickBot="1">
      <c r="B20" s="42" t="str">
        <f ca="1">Random!H23&amp;" "&amp;Random!H26&amp;" Hourly Rate (P)"</f>
        <v>March 2017 Hourly Rate (P)</v>
      </c>
      <c r="C20" s="14"/>
      <c r="E20" s="10"/>
    </row>
    <row r="21" spans="2:7" ht="43.95" customHeight="1">
      <c r="B21" s="39" t="str">
        <f>IF($C$2="Your Name Here","Enter Your Name in C2","Projected Hourly Rate in "&amp;Random!H23&amp;" "&amp;Random!H28&amp;" based on the 3-Year Inflation Rate.")</f>
        <v>Enter Your Name in C2</v>
      </c>
      <c r="C21" s="15"/>
      <c r="D21" s="37" t="s">
        <v>65</v>
      </c>
      <c r="E21" s="40" t="str">
        <f>IF($C$2="Your Name Here","Enter Your Name in C2","Projected Hourly Rate in "&amp;Random!H23&amp;" "&amp;Random!H28&amp;" based on the 1-Year Inflation Rate.")</f>
        <v>Enter Your Name in C2</v>
      </c>
      <c r="F21" s="38"/>
      <c r="G21" s="37" t="s">
        <v>66</v>
      </c>
    </row>
    <row r="22" spans="2:7" ht="15" thickBot="1">
      <c r="B22" s="41" t="s">
        <v>11</v>
      </c>
      <c r="C22" s="16"/>
      <c r="E22" s="41" t="s">
        <v>11</v>
      </c>
      <c r="F22" s="16"/>
    </row>
  </sheetData>
  <mergeCells count="5">
    <mergeCell ref="C2:D2"/>
    <mergeCell ref="B19:F19"/>
    <mergeCell ref="I4:J4"/>
    <mergeCell ref="D18:E18"/>
    <mergeCell ref="B4:G13"/>
  </mergeCells>
  <conditionalFormatting sqref="C17 C21:C22 F17 F21:F22">
    <cfRule type="expression" dxfId="1" priority="1">
      <formula>NOT(OR(ISBLANK(C17),_xlfn.ISFORMULA(C17)))</formula>
    </cfRule>
  </conditionalFormatting>
  <hyperlinks>
    <hyperlink ref="D18:E18" r:id="rId1" display="Video Explanation" xr:uid="{DEFA6A9B-2D2A-4970-AE43-A2639283B9E9}"/>
  </hyperlinks>
  <pageMargins left="0.7" right="0.7" top="0.75" bottom="0.75" header="0.3" footer="0.3"/>
  <pageSetup orientation="portrait" horizontalDpi="4294967293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ECE740E-17F0-4034-913A-FE84E6EFB7E9}">
            <xm:f>C15=solution!C15</xm:f>
            <x14:dxf>
              <font>
                <b/>
                <i val="0"/>
                <color rgb="FF00B050"/>
              </font>
            </x14:dxf>
          </x14:cfRule>
          <xm:sqref>C15:C17 C20:C22 F15:F17 F21:F22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631F-4AA9-4151-A134-C642E1B2C8F1}">
  <dimension ref="B1:J22"/>
  <sheetViews>
    <sheetView workbookViewId="0">
      <selection activeCell="B20" sqref="B20"/>
    </sheetView>
  </sheetViews>
  <sheetFormatPr defaultRowHeight="14.4"/>
  <cols>
    <col min="1" max="1" width="3.5546875" customWidth="1"/>
    <col min="2" max="2" width="28.109375" customWidth="1"/>
    <col min="3" max="4" width="14.33203125" customWidth="1"/>
    <col min="5" max="5" width="28.109375" customWidth="1"/>
    <col min="6" max="7" width="14.33203125" customWidth="1"/>
    <col min="8" max="8" width="18.44140625" customWidth="1"/>
    <col min="9" max="9" width="16.44140625" customWidth="1"/>
    <col min="10" max="10" width="15.88671875" customWidth="1"/>
  </cols>
  <sheetData>
    <row r="1" spans="2:10" ht="15" thickBot="1"/>
    <row r="2" spans="2:10" ht="15" thickBot="1">
      <c r="B2" s="33" t="s">
        <v>36</v>
      </c>
      <c r="C2" s="55" t="str">
        <f>'Inflation Rate &amp; Projection'!C2</f>
        <v>Your Name Here</v>
      </c>
      <c r="D2" s="56"/>
      <c r="E2" s="35" t="s">
        <v>37</v>
      </c>
      <c r="F2" s="18"/>
      <c r="G2" s="18"/>
    </row>
    <row r="3" spans="2:10" ht="15" thickBot="1"/>
    <row r="4" spans="2:10" ht="14.4" customHeight="1" thickTop="1">
      <c r="B4" s="46" t="s">
        <v>51</v>
      </c>
      <c r="C4" s="47"/>
      <c r="D4" s="47"/>
      <c r="E4" s="47"/>
      <c r="F4" s="47"/>
      <c r="G4" s="48"/>
      <c r="I4" s="60" t="s">
        <v>0</v>
      </c>
      <c r="J4" s="61"/>
    </row>
    <row r="5" spans="2:10" ht="14.4" customHeight="1">
      <c r="B5" s="49"/>
      <c r="C5" s="63"/>
      <c r="D5" s="63"/>
      <c r="E5" s="63"/>
      <c r="F5" s="63"/>
      <c r="G5" s="51"/>
      <c r="I5" s="2" t="s">
        <v>1</v>
      </c>
      <c r="J5" s="3" t="s">
        <v>2</v>
      </c>
    </row>
    <row r="6" spans="2:10" ht="14.4" customHeight="1">
      <c r="B6" s="49"/>
      <c r="C6" s="63"/>
      <c r="D6" s="63"/>
      <c r="E6" s="63"/>
      <c r="F6" s="63"/>
      <c r="G6" s="51"/>
      <c r="I6" s="4" t="s">
        <v>3</v>
      </c>
      <c r="J6" s="5" t="s">
        <v>4</v>
      </c>
    </row>
    <row r="7" spans="2:10" ht="14.4" customHeight="1">
      <c r="B7" s="49"/>
      <c r="C7" s="63"/>
      <c r="D7" s="63"/>
      <c r="E7" s="63"/>
      <c r="F7" s="63"/>
      <c r="G7" s="51"/>
      <c r="I7" s="6" t="s">
        <v>5</v>
      </c>
      <c r="J7" s="5" t="s">
        <v>6</v>
      </c>
    </row>
    <row r="8" spans="2:10" ht="14.4" customHeight="1">
      <c r="B8" s="49"/>
      <c r="C8" s="63"/>
      <c r="D8" s="63"/>
      <c r="E8" s="63"/>
      <c r="F8" s="63"/>
      <c r="G8" s="51"/>
      <c r="I8" s="7" t="s">
        <v>7</v>
      </c>
      <c r="J8" s="5" t="s">
        <v>8</v>
      </c>
    </row>
    <row r="9" spans="2:10" ht="14.4" customHeight="1" thickBot="1">
      <c r="B9" s="49"/>
      <c r="C9" s="63"/>
      <c r="D9" s="63"/>
      <c r="E9" s="63"/>
      <c r="F9" s="63"/>
      <c r="G9" s="51"/>
      <c r="I9" s="8" t="s">
        <v>9</v>
      </c>
      <c r="J9" s="9" t="s">
        <v>10</v>
      </c>
    </row>
    <row r="10" spans="2:10" ht="14.4" customHeight="1" thickTop="1">
      <c r="B10" s="49"/>
      <c r="C10" s="63"/>
      <c r="D10" s="63"/>
      <c r="E10" s="63"/>
      <c r="F10" s="63"/>
      <c r="G10" s="51"/>
    </row>
    <row r="11" spans="2:10" ht="14.4" customHeight="1">
      <c r="B11" s="49"/>
      <c r="C11" s="63"/>
      <c r="D11" s="63"/>
      <c r="E11" s="63"/>
      <c r="F11" s="63"/>
      <c r="G11" s="51"/>
    </row>
    <row r="12" spans="2:10" ht="14.4" customHeight="1">
      <c r="B12" s="49"/>
      <c r="C12" s="63"/>
      <c r="D12" s="63"/>
      <c r="E12" s="63"/>
      <c r="F12" s="63"/>
      <c r="G12" s="51"/>
    </row>
    <row r="13" spans="2:10" ht="14.4" customHeight="1" thickBot="1">
      <c r="B13" s="52"/>
      <c r="C13" s="53"/>
      <c r="D13" s="53"/>
      <c r="E13" s="53"/>
      <c r="F13" s="53"/>
      <c r="G13" s="54"/>
    </row>
    <row r="14" spans="2:10" ht="14.4" customHeight="1" thickBot="1">
      <c r="B14" s="17"/>
      <c r="C14" s="17"/>
      <c r="D14" s="17"/>
      <c r="E14" s="17"/>
      <c r="F14" s="17"/>
      <c r="G14" s="17"/>
    </row>
    <row r="15" spans="2:10">
      <c r="B15" s="19" t="str">
        <f>IF($C$2="Your Name Here","Enter Your Name in C2","CPI value for "&amp;Random!H23&amp;" "&amp;Random!H26)</f>
        <v>Enter Your Name in C2</v>
      </c>
      <c r="C15" s="11">
        <f ca="1">VLOOKUP(Random!H26,CPI!A2:M12,Random!H21+1)</f>
        <v>243.80099999999999</v>
      </c>
      <c r="E15" s="19" t="str">
        <f>IF($C$2="Your Name Here","Enter Your Name in C2","CPI value for "&amp;Random!H23&amp;" "&amp;Random!H26)</f>
        <v>Enter Your Name in C2</v>
      </c>
      <c r="F15" s="11">
        <f ca="1">VLOOKUP(Random!H26,CPI!A2:M12,Random!H21+1)</f>
        <v>243.80099999999999</v>
      </c>
    </row>
    <row r="16" spans="2:10">
      <c r="B16" s="20" t="str">
        <f>IF($C$2="Your Name Here","Enter Your Name in C2","CPI value for "&amp;Random!H23&amp;" "&amp;Random!H28)</f>
        <v>Enter Your Name in C2</v>
      </c>
      <c r="C16" s="12">
        <f ca="1">VLOOKUP(Random!H28,CPI!A2:M12,Random!H21+1)</f>
        <v>258.11500000000001</v>
      </c>
      <c r="E16" s="20" t="str">
        <f>IF($C$2="Your Name Here","Enter Your Name in C2","CPI value for "&amp;Random!H23&amp;" "&amp;Random!H27)</f>
        <v>Enter Your Name in C2</v>
      </c>
      <c r="F16" s="12">
        <f ca="1">VLOOKUP(Random!H27,CPI!A2:M12,Random!H21+1)</f>
        <v>249.554</v>
      </c>
    </row>
    <row r="17" spans="2:7" ht="43.95" customHeight="1" thickBot="1">
      <c r="B17" s="21" t="str">
        <f>IF($C$2="Your Name Here","Enter Your Name in C2","3-Year Inflation Rate (r) based on CPI values from "&amp;Random!H23&amp;" "&amp;Random!H20 +2020&amp;" and "&amp;Random!H23&amp;" "&amp;Random!H28)</f>
        <v>Enter Your Name in C2</v>
      </c>
      <c r="C17" s="13">
        <f ca="1">C16/C15-1</f>
        <v>5.8711818245208214E-2</v>
      </c>
      <c r="D17" s="37" t="s">
        <v>67</v>
      </c>
      <c r="E17" s="21" t="str">
        <f>IF($C$2="Your Name Here","Enter Your Name in C2","1-Year Inflation Rate based on CPI values from "&amp;Random!H23&amp;" "&amp;Random!H20 +2020&amp;" and "&amp;Random!H23&amp;" "&amp;Random!H20 +2020+1)</f>
        <v>Enter Your Name in C2</v>
      </c>
      <c r="F17" s="13">
        <f ca="1">F16/F15-1</f>
        <v>2.3597114039729084E-2</v>
      </c>
      <c r="G17" s="37" t="s">
        <v>67</v>
      </c>
    </row>
    <row r="18" spans="2:7" ht="26.4" thickBot="1">
      <c r="B18" s="1"/>
      <c r="D18" s="64"/>
      <c r="E18" s="64"/>
    </row>
    <row r="19" spans="2:7" ht="72" customHeight="1" thickBot="1">
      <c r="B19" s="57" t="str">
        <f>IF($C$2="Your Name Here","Enter Your Name in C2","Part 2: Based on the Inflation Rates, if you made $"&amp;Random!H22&amp;"/hour in "&amp;Random!H23&amp;" "&amp;Random!H26&amp;", how much should you make in "&amp;Random!H23&amp;" "&amp;Random!H28&amp;" to keep up with inflation? How much money would that be a week if you worked 40 hours a week?"&amp;"
Format all cells as Currency with 2 decimal places.")</f>
        <v>Enter Your Name in C2</v>
      </c>
      <c r="C19" s="58"/>
      <c r="D19" s="58"/>
      <c r="E19" s="58"/>
      <c r="F19" s="59"/>
    </row>
    <row r="20" spans="2:7" ht="27.9" customHeight="1" thickBot="1">
      <c r="B20" s="42" t="s">
        <v>64</v>
      </c>
      <c r="C20" s="14">
        <f ca="1">Random!H22</f>
        <v>16</v>
      </c>
      <c r="E20" s="10"/>
    </row>
    <row r="21" spans="2:7" ht="43.95" customHeight="1">
      <c r="B21" s="39" t="str">
        <f>IF($C$2="Your Name Here","Enter Your Name in C2","Projected Hourly Rate in "&amp;Random!H23&amp;" "&amp;Random!H28&amp;" based on the 3-Year Inflation Rate.")</f>
        <v>Enter Your Name in C2</v>
      </c>
      <c r="C21" s="15">
        <f ca="1">C20*(1+C17)</f>
        <v>16.939389091923331</v>
      </c>
      <c r="D21" s="37" t="s">
        <v>65</v>
      </c>
      <c r="E21" s="40" t="str">
        <f>IF($C$2="Your Name Here","Enter Your Name in C2","Projected Hourly Rate in "&amp;Random!H23&amp;" "&amp;Random!H28&amp;" based on the 1-Year Inflation Rate.")</f>
        <v>Enter Your Name in C2</v>
      </c>
      <c r="F21" s="38">
        <f ca="1">C20*(1+F17)^3</f>
        <v>17.159599246827131</v>
      </c>
      <c r="G21" s="37" t="s">
        <v>66</v>
      </c>
    </row>
    <row r="22" spans="2:7" ht="15" thickBot="1">
      <c r="B22" s="41" t="s">
        <v>11</v>
      </c>
      <c r="C22" s="16">
        <f ca="1">C21*40</f>
        <v>677.57556367693326</v>
      </c>
      <c r="E22" s="41" t="s">
        <v>11</v>
      </c>
      <c r="F22" s="16">
        <f ca="1">F21*40</f>
        <v>686.38396987308522</v>
      </c>
    </row>
  </sheetData>
  <sheetProtection algorithmName="SHA-512" hashValue="oFt+E9xTLID5RHC/9VrQdk+RQxJHZwLws+zCqEgrnh8A2b+sJ1Xts125byKymWhfyAN46eseysmcE2GMZEMhFQ==" saltValue="oZWgiAoRwKFSPn7aSzVeuA==" spinCount="100000" sheet="1" objects="1" scenarios="1"/>
  <mergeCells count="5">
    <mergeCell ref="C2:D2"/>
    <mergeCell ref="B4:G13"/>
    <mergeCell ref="I4:J4"/>
    <mergeCell ref="D18:E18"/>
    <mergeCell ref="B19:F19"/>
  </mergeCells>
  <pageMargins left="0.7" right="0.7" top="0.75" bottom="0.75" header="0.3" footer="0.3"/>
  <pageSetup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CEF0-2D2C-4D1A-885C-B0174BA7270B}">
  <dimension ref="A1:M12"/>
  <sheetViews>
    <sheetView workbookViewId="0">
      <selection activeCell="A7" sqref="A7:XFD7"/>
    </sheetView>
  </sheetViews>
  <sheetFormatPr defaultRowHeight="14.4"/>
  <sheetData>
    <row r="1" spans="1:13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42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</row>
    <row r="2" spans="1:13">
      <c r="A2">
        <v>2013</v>
      </c>
      <c r="B2">
        <v>230.28</v>
      </c>
      <c r="C2">
        <v>232.166</v>
      </c>
      <c r="D2">
        <v>232.773</v>
      </c>
      <c r="E2">
        <v>232.53100000000001</v>
      </c>
      <c r="F2">
        <v>232.94499999999999</v>
      </c>
      <c r="G2">
        <v>233.50399999999999</v>
      </c>
      <c r="H2">
        <v>233.596</v>
      </c>
      <c r="I2">
        <v>233.87700000000001</v>
      </c>
      <c r="J2">
        <v>234.149</v>
      </c>
      <c r="K2">
        <v>233.54599999999999</v>
      </c>
      <c r="L2">
        <v>233.06899999999999</v>
      </c>
      <c r="M2">
        <v>233.04900000000001</v>
      </c>
    </row>
    <row r="3" spans="1:13">
      <c r="A3">
        <v>2014</v>
      </c>
      <c r="B3">
        <v>233.916</v>
      </c>
      <c r="C3">
        <v>234.78100000000001</v>
      </c>
      <c r="D3">
        <v>236.29300000000001</v>
      </c>
      <c r="E3">
        <v>237.072</v>
      </c>
      <c r="F3">
        <v>237.9</v>
      </c>
      <c r="G3">
        <v>238.34299999999999</v>
      </c>
      <c r="H3">
        <v>238.25</v>
      </c>
      <c r="I3">
        <v>237.852</v>
      </c>
      <c r="J3">
        <v>238.03100000000001</v>
      </c>
      <c r="K3">
        <v>237.43299999999999</v>
      </c>
      <c r="L3">
        <v>236.15100000000001</v>
      </c>
      <c r="M3">
        <v>234.81200000000001</v>
      </c>
    </row>
    <row r="4" spans="1:13">
      <c r="A4">
        <v>2015</v>
      </c>
      <c r="B4">
        <v>233.70699999999999</v>
      </c>
      <c r="C4">
        <v>234.72200000000001</v>
      </c>
      <c r="D4">
        <v>236.119</v>
      </c>
      <c r="E4">
        <v>236.59899999999999</v>
      </c>
      <c r="F4">
        <v>237.80500000000001</v>
      </c>
      <c r="G4">
        <v>238.63800000000001</v>
      </c>
      <c r="H4">
        <v>238.654</v>
      </c>
      <c r="I4">
        <v>238.316</v>
      </c>
      <c r="J4">
        <v>237.94499999999999</v>
      </c>
      <c r="K4">
        <v>237.83799999999999</v>
      </c>
      <c r="L4">
        <v>237.33600000000001</v>
      </c>
      <c r="M4">
        <v>236.52500000000001</v>
      </c>
    </row>
    <row r="5" spans="1:13">
      <c r="A5">
        <v>2016</v>
      </c>
      <c r="B5">
        <v>236.916</v>
      </c>
      <c r="C5">
        <v>237.11099999999999</v>
      </c>
      <c r="D5">
        <v>238.13200000000001</v>
      </c>
      <c r="E5">
        <v>239.261</v>
      </c>
      <c r="F5">
        <v>240.22900000000001</v>
      </c>
      <c r="G5">
        <v>241.018</v>
      </c>
      <c r="H5">
        <v>240.62799999999999</v>
      </c>
      <c r="I5">
        <v>240.84899999999999</v>
      </c>
      <c r="J5">
        <v>241.428</v>
      </c>
      <c r="K5">
        <v>241.72900000000001</v>
      </c>
      <c r="L5">
        <v>241.35300000000001</v>
      </c>
      <c r="M5">
        <v>241.43199999999999</v>
      </c>
    </row>
    <row r="6" spans="1:13">
      <c r="A6">
        <v>2017</v>
      </c>
      <c r="B6">
        <v>242.839</v>
      </c>
      <c r="C6">
        <v>243.60300000000001</v>
      </c>
      <c r="D6">
        <v>243.80099999999999</v>
      </c>
      <c r="E6">
        <v>244.524</v>
      </c>
      <c r="F6">
        <v>244.733</v>
      </c>
      <c r="G6">
        <v>244.95500000000001</v>
      </c>
      <c r="H6">
        <v>244.786</v>
      </c>
      <c r="I6">
        <v>245.51900000000001</v>
      </c>
      <c r="J6">
        <v>246.81899999999999</v>
      </c>
      <c r="K6">
        <v>246.66300000000001</v>
      </c>
      <c r="L6">
        <v>246.66900000000001</v>
      </c>
      <c r="M6">
        <v>246.524</v>
      </c>
    </row>
    <row r="7" spans="1:13">
      <c r="A7">
        <v>2018</v>
      </c>
      <c r="B7">
        <v>247.86699999999999</v>
      </c>
      <c r="C7">
        <v>248.99100000000001</v>
      </c>
      <c r="D7">
        <v>249.554</v>
      </c>
      <c r="E7">
        <v>250.54599999999999</v>
      </c>
      <c r="F7">
        <v>251.58799999999999</v>
      </c>
      <c r="G7">
        <v>251.989</v>
      </c>
      <c r="H7">
        <v>252.006</v>
      </c>
      <c r="I7">
        <v>252.14599999999999</v>
      </c>
      <c r="J7">
        <v>252.43899999999999</v>
      </c>
      <c r="K7">
        <v>252.88499999999999</v>
      </c>
      <c r="L7">
        <v>252.03800000000001</v>
      </c>
      <c r="M7">
        <v>251.233</v>
      </c>
    </row>
    <row r="8" spans="1:13">
      <c r="A8">
        <v>2019</v>
      </c>
      <c r="B8">
        <v>251.71199999999999</v>
      </c>
      <c r="C8">
        <v>252.77600000000001</v>
      </c>
      <c r="D8">
        <v>254.202</v>
      </c>
      <c r="E8">
        <v>255.548</v>
      </c>
      <c r="F8">
        <v>256.09199999999998</v>
      </c>
      <c r="G8">
        <v>256.14299999999997</v>
      </c>
      <c r="H8">
        <v>256.57100000000003</v>
      </c>
      <c r="I8">
        <v>256.55799999999999</v>
      </c>
      <c r="J8">
        <v>256.75900000000001</v>
      </c>
      <c r="K8">
        <v>257.346</v>
      </c>
      <c r="L8">
        <v>257.20800000000003</v>
      </c>
      <c r="M8">
        <v>256.97399999999999</v>
      </c>
    </row>
    <row r="9" spans="1:13">
      <c r="A9">
        <v>2020</v>
      </c>
      <c r="B9">
        <v>257.971</v>
      </c>
      <c r="C9">
        <v>258.678</v>
      </c>
      <c r="D9">
        <v>258.11500000000001</v>
      </c>
      <c r="E9">
        <v>256.38900000000001</v>
      </c>
      <c r="F9">
        <v>256.39400000000001</v>
      </c>
      <c r="G9">
        <v>257.79700000000003</v>
      </c>
      <c r="H9">
        <v>259.101</v>
      </c>
      <c r="I9">
        <v>259.91800000000001</v>
      </c>
      <c r="J9">
        <v>260.27999999999997</v>
      </c>
      <c r="K9">
        <v>260.38799999999998</v>
      </c>
      <c r="L9">
        <v>260.22899999999998</v>
      </c>
      <c r="M9">
        <v>260.47399999999999</v>
      </c>
    </row>
    <row r="10" spans="1:13">
      <c r="A10">
        <v>2021</v>
      </c>
      <c r="B10">
        <v>261.58199999999999</v>
      </c>
      <c r="C10">
        <v>263.01400000000001</v>
      </c>
      <c r="D10">
        <v>264.87700000000001</v>
      </c>
      <c r="E10">
        <v>267.05399999999997</v>
      </c>
      <c r="F10">
        <v>269.19499999999999</v>
      </c>
      <c r="G10">
        <v>271.69600000000003</v>
      </c>
      <c r="H10">
        <v>273.00299999999999</v>
      </c>
      <c r="I10">
        <v>273.56700000000001</v>
      </c>
      <c r="J10">
        <v>274.31</v>
      </c>
      <c r="K10">
        <v>276.589</v>
      </c>
      <c r="L10">
        <v>277.94799999999998</v>
      </c>
      <c r="M10">
        <v>278.80200000000002</v>
      </c>
    </row>
    <row r="11" spans="1:13">
      <c r="A11">
        <v>2022</v>
      </c>
      <c r="B11">
        <v>281.14800000000002</v>
      </c>
      <c r="C11">
        <v>283.71600000000001</v>
      </c>
      <c r="D11">
        <v>287.50400000000002</v>
      </c>
      <c r="E11">
        <v>289.10899999999998</v>
      </c>
      <c r="F11">
        <v>292.29599999999999</v>
      </c>
      <c r="G11">
        <v>296.31099999999998</v>
      </c>
      <c r="H11">
        <v>296.27600000000001</v>
      </c>
      <c r="I11">
        <v>296.17099999999999</v>
      </c>
      <c r="J11">
        <v>296.80799999999999</v>
      </c>
      <c r="K11">
        <v>298.012</v>
      </c>
      <c r="L11">
        <v>297.71100000000001</v>
      </c>
      <c r="M11">
        <v>296.79700000000003</v>
      </c>
    </row>
    <row r="12" spans="1:13">
      <c r="A12">
        <v>2023</v>
      </c>
      <c r="B12">
        <v>299.17</v>
      </c>
      <c r="C12">
        <v>300.83999999999997</v>
      </c>
      <c r="D12">
        <v>301.83600000000001</v>
      </c>
      <c r="E12">
        <v>303.363</v>
      </c>
      <c r="F12">
        <v>304.12700000000001</v>
      </c>
      <c r="G12">
        <v>305.10899999999998</v>
      </c>
      <c r="H12">
        <v>305.69099999999997</v>
      </c>
      <c r="I12">
        <v>307.02600000000001</v>
      </c>
      <c r="J12">
        <v>307.78899999999999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0ECC-5516-4253-AC02-CA304AF310BF}">
  <dimension ref="A1:W33"/>
  <sheetViews>
    <sheetView workbookViewId="0">
      <selection activeCell="H27" sqref="H27"/>
    </sheetView>
  </sheetViews>
  <sheetFormatPr defaultRowHeight="14.4"/>
  <cols>
    <col min="6" max="6" width="11" bestFit="1" customWidth="1"/>
    <col min="11" max="11" width="10.109375" bestFit="1" customWidth="1"/>
  </cols>
  <sheetData>
    <row r="1" spans="1:23">
      <c r="G1" s="22"/>
      <c r="H1" s="23">
        <v>1</v>
      </c>
      <c r="I1" s="23">
        <v>2</v>
      </c>
      <c r="J1" s="23">
        <v>3</v>
      </c>
      <c r="K1" s="23">
        <v>4</v>
      </c>
      <c r="L1" s="23">
        <v>5</v>
      </c>
      <c r="M1" s="23">
        <v>6</v>
      </c>
      <c r="N1" s="23">
        <v>7</v>
      </c>
      <c r="O1" s="23">
        <v>8</v>
      </c>
      <c r="P1" s="23">
        <v>9</v>
      </c>
      <c r="Q1" s="23">
        <v>10</v>
      </c>
      <c r="R1" s="23">
        <v>11</v>
      </c>
      <c r="S1" s="23">
        <v>12</v>
      </c>
      <c r="T1" s="23">
        <v>13</v>
      </c>
      <c r="U1" s="23">
        <v>14</v>
      </c>
      <c r="V1" s="23">
        <v>15</v>
      </c>
      <c r="W1" s="24">
        <v>16</v>
      </c>
    </row>
    <row r="2" spans="1:23">
      <c r="G2" s="25">
        <v>1</v>
      </c>
      <c r="H2" s="26">
        <v>2</v>
      </c>
      <c r="I2" s="26">
        <v>3</v>
      </c>
      <c r="J2" s="26">
        <v>5</v>
      </c>
      <c r="K2" s="26">
        <v>7</v>
      </c>
      <c r="L2" s="26">
        <v>11</v>
      </c>
      <c r="M2" s="26">
        <v>13</v>
      </c>
      <c r="N2" s="26">
        <v>17</v>
      </c>
      <c r="O2" s="26">
        <v>19</v>
      </c>
      <c r="P2" s="26">
        <v>23</v>
      </c>
      <c r="Q2" s="26">
        <v>29</v>
      </c>
      <c r="R2" s="26">
        <v>947</v>
      </c>
      <c r="S2" s="26">
        <v>953</v>
      </c>
      <c r="T2" s="26">
        <v>967</v>
      </c>
      <c r="U2" s="26">
        <v>971</v>
      </c>
      <c r="V2" s="26">
        <v>977</v>
      </c>
      <c r="W2" s="27">
        <v>983</v>
      </c>
    </row>
    <row r="3" spans="1:23">
      <c r="G3" s="25">
        <v>2</v>
      </c>
      <c r="H3" s="26">
        <v>31</v>
      </c>
      <c r="I3" s="26">
        <v>37</v>
      </c>
      <c r="J3" s="26">
        <v>41</v>
      </c>
      <c r="K3" s="26">
        <v>43</v>
      </c>
      <c r="L3" s="26">
        <v>47</v>
      </c>
      <c r="M3" s="26">
        <v>53</v>
      </c>
      <c r="N3" s="26">
        <v>59</v>
      </c>
      <c r="O3" s="26">
        <v>61</v>
      </c>
      <c r="P3" s="26">
        <v>67</v>
      </c>
      <c r="Q3" s="26">
        <v>71</v>
      </c>
      <c r="R3" s="26">
        <v>991</v>
      </c>
      <c r="S3" s="26">
        <v>997</v>
      </c>
      <c r="T3" s="26">
        <v>1009</v>
      </c>
      <c r="U3" s="26">
        <v>1013</v>
      </c>
      <c r="V3" s="26">
        <v>1019</v>
      </c>
      <c r="W3" s="27">
        <v>1021</v>
      </c>
    </row>
    <row r="4" spans="1:23">
      <c r="G4" s="25">
        <v>3</v>
      </c>
      <c r="H4" s="26">
        <v>73</v>
      </c>
      <c r="I4" s="26">
        <v>79</v>
      </c>
      <c r="J4" s="26">
        <v>83</v>
      </c>
      <c r="K4" s="26">
        <v>89</v>
      </c>
      <c r="L4" s="26">
        <v>97</v>
      </c>
      <c r="M4" s="26">
        <v>101</v>
      </c>
      <c r="N4" s="26">
        <v>103</v>
      </c>
      <c r="O4" s="26">
        <v>107</v>
      </c>
      <c r="P4" s="26">
        <v>109</v>
      </c>
      <c r="Q4" s="26">
        <v>113</v>
      </c>
      <c r="R4" s="26">
        <v>1031</v>
      </c>
      <c r="S4" s="26">
        <v>1033</v>
      </c>
      <c r="T4" s="26">
        <v>1039</v>
      </c>
      <c r="U4" s="26">
        <v>1049</v>
      </c>
      <c r="V4" s="26">
        <v>1051</v>
      </c>
      <c r="W4" s="27">
        <v>1061</v>
      </c>
    </row>
    <row r="5" spans="1:23">
      <c r="G5" s="25">
        <v>4</v>
      </c>
      <c r="H5" s="26">
        <v>127</v>
      </c>
      <c r="I5" s="26">
        <v>131</v>
      </c>
      <c r="J5" s="26">
        <v>137</v>
      </c>
      <c r="K5" s="26">
        <v>139</v>
      </c>
      <c r="L5" s="26">
        <v>149</v>
      </c>
      <c r="M5" s="26">
        <v>151</v>
      </c>
      <c r="N5" s="26">
        <v>157</v>
      </c>
      <c r="O5" s="26">
        <v>163</v>
      </c>
      <c r="P5" s="26">
        <v>167</v>
      </c>
      <c r="Q5" s="26">
        <v>173</v>
      </c>
      <c r="R5" s="26">
        <v>1993</v>
      </c>
      <c r="S5" s="26">
        <v>1997</v>
      </c>
      <c r="T5" s="26">
        <v>1999</v>
      </c>
      <c r="U5" s="26">
        <v>2003</v>
      </c>
      <c r="V5" s="26">
        <v>2011</v>
      </c>
      <c r="W5" s="27">
        <v>2017</v>
      </c>
    </row>
    <row r="6" spans="1:23">
      <c r="A6">
        <v>1</v>
      </c>
      <c r="B6" s="34">
        <f>CODE(MID('Inflation Rate &amp; Projection'!C$2,A6,1))</f>
        <v>89</v>
      </c>
      <c r="C6" s="34">
        <f>MOD(B6,16)</f>
        <v>9</v>
      </c>
      <c r="D6" s="34">
        <f>MOD((B6-C6)/16,16)</f>
        <v>5</v>
      </c>
      <c r="E6" s="34">
        <f ca="1">INDIRECT("R"&amp;(C6+1)&amp;"C"&amp;(D6+7),0)</f>
        <v>439</v>
      </c>
      <c r="G6" s="25">
        <v>5</v>
      </c>
      <c r="H6" s="26">
        <v>179</v>
      </c>
      <c r="I6" s="26">
        <v>181</v>
      </c>
      <c r="J6" s="26">
        <v>191</v>
      </c>
      <c r="K6" s="26">
        <v>193</v>
      </c>
      <c r="L6" s="26">
        <v>197</v>
      </c>
      <c r="M6" s="26">
        <v>199</v>
      </c>
      <c r="N6" s="26">
        <v>211</v>
      </c>
      <c r="O6" s="26">
        <v>223</v>
      </c>
      <c r="P6" s="26">
        <v>227</v>
      </c>
      <c r="Q6" s="26">
        <v>229</v>
      </c>
      <c r="R6" s="26">
        <v>2063</v>
      </c>
      <c r="S6" s="26">
        <v>2069</v>
      </c>
      <c r="T6" s="26">
        <v>2081</v>
      </c>
      <c r="U6" s="26">
        <v>2083</v>
      </c>
      <c r="V6" s="26">
        <v>2087</v>
      </c>
      <c r="W6" s="27">
        <v>2089</v>
      </c>
    </row>
    <row r="7" spans="1:23">
      <c r="A7">
        <v>2</v>
      </c>
      <c r="B7" s="34">
        <f>CODE(MID('Inflation Rate &amp; Projection'!C$2,A7,1))</f>
        <v>111</v>
      </c>
      <c r="C7" s="34">
        <f t="shared" ref="C7:C10" si="0">MOD(B7,16)</f>
        <v>15</v>
      </c>
      <c r="D7" s="34">
        <f t="shared" ref="D7:D10" si="1">MOD((B7-C7)/16,16)</f>
        <v>6</v>
      </c>
      <c r="E7" s="34">
        <f t="shared" ref="E7:E10" ca="1" si="2">INDIRECT("R"&amp;(C7+1)&amp;"C"&amp;(D7+7),0)</f>
        <v>839</v>
      </c>
      <c r="G7" s="25">
        <v>6</v>
      </c>
      <c r="H7" s="26">
        <v>233</v>
      </c>
      <c r="I7" s="26">
        <v>239</v>
      </c>
      <c r="J7" s="26">
        <v>241</v>
      </c>
      <c r="K7" s="26">
        <v>251</v>
      </c>
      <c r="L7" s="26">
        <v>257</v>
      </c>
      <c r="M7" s="26">
        <v>263</v>
      </c>
      <c r="N7" s="26">
        <v>269</v>
      </c>
      <c r="O7" s="26">
        <v>271</v>
      </c>
      <c r="P7" s="26">
        <v>277</v>
      </c>
      <c r="Q7" s="26">
        <v>281</v>
      </c>
      <c r="R7" s="26">
        <v>2131</v>
      </c>
      <c r="S7" s="26">
        <v>2137</v>
      </c>
      <c r="T7" s="26">
        <v>2141</v>
      </c>
      <c r="U7" s="26">
        <v>2143</v>
      </c>
      <c r="V7" s="26">
        <v>2153</v>
      </c>
      <c r="W7" s="27">
        <v>2161</v>
      </c>
    </row>
    <row r="8" spans="1:23">
      <c r="A8">
        <v>3</v>
      </c>
      <c r="B8" s="34">
        <f>CODE(MID('Inflation Rate &amp; Projection'!C$2,A8,1))</f>
        <v>117</v>
      </c>
      <c r="C8" s="34">
        <f t="shared" si="0"/>
        <v>5</v>
      </c>
      <c r="D8" s="34">
        <f t="shared" si="1"/>
        <v>7</v>
      </c>
      <c r="E8" s="34">
        <f t="shared" ca="1" si="2"/>
        <v>211</v>
      </c>
      <c r="G8" s="25">
        <v>7</v>
      </c>
      <c r="H8" s="26">
        <v>283</v>
      </c>
      <c r="I8" s="26">
        <v>293</v>
      </c>
      <c r="J8" s="26">
        <v>307</v>
      </c>
      <c r="K8" s="26">
        <v>311</v>
      </c>
      <c r="L8" s="26">
        <v>313</v>
      </c>
      <c r="M8" s="26">
        <v>317</v>
      </c>
      <c r="N8" s="26">
        <v>331</v>
      </c>
      <c r="O8" s="26">
        <v>337</v>
      </c>
      <c r="P8" s="26">
        <v>347</v>
      </c>
      <c r="Q8" s="26">
        <v>349</v>
      </c>
      <c r="R8" s="26">
        <v>2221</v>
      </c>
      <c r="S8" s="26">
        <v>2237</v>
      </c>
      <c r="T8" s="26">
        <v>2239</v>
      </c>
      <c r="U8" s="26">
        <v>2243</v>
      </c>
      <c r="V8" s="26">
        <v>2251</v>
      </c>
      <c r="W8" s="27">
        <v>2267</v>
      </c>
    </row>
    <row r="9" spans="1:23">
      <c r="A9">
        <v>4</v>
      </c>
      <c r="B9" s="34">
        <f>CODE(MID('Inflation Rate &amp; Projection'!C$2,A9,1))</f>
        <v>114</v>
      </c>
      <c r="C9" s="34">
        <f t="shared" si="0"/>
        <v>2</v>
      </c>
      <c r="D9" s="34">
        <f t="shared" si="1"/>
        <v>7</v>
      </c>
      <c r="E9" s="34">
        <f t="shared" ca="1" si="2"/>
        <v>59</v>
      </c>
      <c r="G9" s="25">
        <v>8</v>
      </c>
      <c r="H9" s="26">
        <v>353</v>
      </c>
      <c r="I9" s="26">
        <v>359</v>
      </c>
      <c r="J9" s="26">
        <v>367</v>
      </c>
      <c r="K9" s="26">
        <v>373</v>
      </c>
      <c r="L9" s="26">
        <v>379</v>
      </c>
      <c r="M9" s="26">
        <v>383</v>
      </c>
      <c r="N9" s="26">
        <v>389</v>
      </c>
      <c r="O9" s="26">
        <v>397</v>
      </c>
      <c r="P9" s="26">
        <v>401</v>
      </c>
      <c r="Q9" s="26">
        <v>409</v>
      </c>
      <c r="R9" s="26">
        <v>2293</v>
      </c>
      <c r="S9" s="26">
        <v>2297</v>
      </c>
      <c r="T9" s="26">
        <v>2309</v>
      </c>
      <c r="U9" s="26">
        <v>2311</v>
      </c>
      <c r="V9" s="26">
        <v>2333</v>
      </c>
      <c r="W9" s="27">
        <v>2339</v>
      </c>
    </row>
    <row r="10" spans="1:23">
      <c r="A10">
        <v>5</v>
      </c>
      <c r="B10" s="34">
        <f>CODE(MID('Inflation Rate &amp; Projection'!C$2,A10,1))</f>
        <v>32</v>
      </c>
      <c r="C10" s="34">
        <f t="shared" si="0"/>
        <v>0</v>
      </c>
      <c r="D10" s="34">
        <f t="shared" si="1"/>
        <v>2</v>
      </c>
      <c r="E10" s="34">
        <f t="shared" ca="1" si="2"/>
        <v>2</v>
      </c>
      <c r="G10" s="25">
        <v>9</v>
      </c>
      <c r="H10" s="26">
        <v>419</v>
      </c>
      <c r="I10" s="26">
        <v>421</v>
      </c>
      <c r="J10" s="26">
        <v>431</v>
      </c>
      <c r="K10" s="26">
        <v>433</v>
      </c>
      <c r="L10" s="26">
        <v>439</v>
      </c>
      <c r="M10" s="26">
        <v>443</v>
      </c>
      <c r="N10" s="26">
        <v>449</v>
      </c>
      <c r="O10" s="26">
        <v>457</v>
      </c>
      <c r="P10" s="26">
        <v>461</v>
      </c>
      <c r="Q10" s="26">
        <v>463</v>
      </c>
      <c r="R10" s="26">
        <v>2371</v>
      </c>
      <c r="S10" s="26">
        <v>2377</v>
      </c>
      <c r="T10" s="26">
        <v>2381</v>
      </c>
      <c r="U10" s="26">
        <v>2383</v>
      </c>
      <c r="V10" s="26">
        <v>2389</v>
      </c>
      <c r="W10" s="27">
        <v>2393</v>
      </c>
    </row>
    <row r="11" spans="1:23" ht="15" thickBot="1">
      <c r="A11" t="s">
        <v>13</v>
      </c>
      <c r="B11" s="30">
        <f ca="1">MOD(PRODUCT(E6:E10),F13)</f>
        <v>3778</v>
      </c>
      <c r="F11">
        <v>1103515245</v>
      </c>
      <c r="G11" s="25">
        <v>10</v>
      </c>
      <c r="H11" s="26">
        <v>467</v>
      </c>
      <c r="I11" s="26">
        <v>479</v>
      </c>
      <c r="J11" s="26">
        <v>487</v>
      </c>
      <c r="K11" s="26">
        <v>491</v>
      </c>
      <c r="L11" s="26">
        <v>499</v>
      </c>
      <c r="M11" s="26">
        <v>503</v>
      </c>
      <c r="N11" s="26">
        <v>509</v>
      </c>
      <c r="O11" s="26">
        <v>521</v>
      </c>
      <c r="P11" s="26">
        <v>523</v>
      </c>
      <c r="Q11" s="26">
        <v>541</v>
      </c>
      <c r="R11" s="26">
        <v>2437</v>
      </c>
      <c r="S11" s="26">
        <v>2441</v>
      </c>
      <c r="T11" s="26">
        <v>2447</v>
      </c>
      <c r="U11" s="26">
        <v>2459</v>
      </c>
      <c r="V11" s="26">
        <v>2467</v>
      </c>
      <c r="W11" s="27">
        <v>2473</v>
      </c>
    </row>
    <row r="12" spans="1:23">
      <c r="A12" t="s">
        <v>14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 s="25">
        <v>11</v>
      </c>
      <c r="H12" s="26">
        <v>547</v>
      </c>
      <c r="I12" s="26">
        <v>557</v>
      </c>
      <c r="J12" s="26">
        <v>563</v>
      </c>
      <c r="K12" s="26">
        <v>569</v>
      </c>
      <c r="L12" s="26">
        <v>571</v>
      </c>
      <c r="M12" s="26">
        <v>577</v>
      </c>
      <c r="N12" s="26">
        <v>587</v>
      </c>
      <c r="O12" s="26">
        <v>593</v>
      </c>
      <c r="P12" s="26">
        <v>599</v>
      </c>
      <c r="Q12" s="26">
        <v>601</v>
      </c>
      <c r="R12" s="26">
        <v>2539</v>
      </c>
      <c r="S12" s="26">
        <v>2543</v>
      </c>
      <c r="T12" s="26">
        <v>2549</v>
      </c>
      <c r="U12" s="26">
        <v>2551</v>
      </c>
      <c r="V12" s="26">
        <v>2557</v>
      </c>
      <c r="W12" s="27">
        <v>2579</v>
      </c>
    </row>
    <row r="13" spans="1:23">
      <c r="A13" t="s">
        <v>15</v>
      </c>
      <c r="B13" s="31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 s="25">
        <v>12</v>
      </c>
      <c r="H13" s="26">
        <v>607</v>
      </c>
      <c r="I13" s="26">
        <v>613</v>
      </c>
      <c r="J13" s="26">
        <v>617</v>
      </c>
      <c r="K13" s="26">
        <v>619</v>
      </c>
      <c r="L13" s="26">
        <v>631</v>
      </c>
      <c r="M13" s="26">
        <v>641</v>
      </c>
      <c r="N13" s="26">
        <v>643</v>
      </c>
      <c r="O13" s="26">
        <v>647</v>
      </c>
      <c r="P13" s="26">
        <v>653</v>
      </c>
      <c r="Q13" s="26">
        <v>659</v>
      </c>
      <c r="R13" s="26">
        <v>2621</v>
      </c>
      <c r="S13" s="26">
        <v>2633</v>
      </c>
      <c r="T13" s="26">
        <v>2647</v>
      </c>
      <c r="U13" s="26">
        <v>2657</v>
      </c>
      <c r="V13" s="26">
        <v>2659</v>
      </c>
      <c r="W13" s="27">
        <v>2663</v>
      </c>
    </row>
    <row r="14" spans="1:23">
      <c r="A14" t="s">
        <v>16</v>
      </c>
      <c r="B14" s="31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 s="25">
        <v>13</v>
      </c>
      <c r="H14" s="26">
        <v>661</v>
      </c>
      <c r="I14" s="26">
        <v>673</v>
      </c>
      <c r="J14" s="26">
        <v>677</v>
      </c>
      <c r="K14" s="26">
        <v>683</v>
      </c>
      <c r="L14" s="26">
        <v>691</v>
      </c>
      <c r="M14" s="26">
        <v>701</v>
      </c>
      <c r="N14" s="26">
        <v>709</v>
      </c>
      <c r="O14" s="26">
        <v>719</v>
      </c>
      <c r="P14" s="26">
        <v>727</v>
      </c>
      <c r="Q14" s="26">
        <v>733</v>
      </c>
      <c r="R14" s="26">
        <v>2689</v>
      </c>
      <c r="S14" s="26">
        <v>2693</v>
      </c>
      <c r="T14" s="26">
        <v>2699</v>
      </c>
      <c r="U14" s="26">
        <v>2707</v>
      </c>
      <c r="V14" s="26">
        <v>2711</v>
      </c>
      <c r="W14" s="27">
        <v>2713</v>
      </c>
    </row>
    <row r="15" spans="1:23">
      <c r="A15" t="s">
        <v>17</v>
      </c>
      <c r="B15" s="31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 s="25">
        <v>14</v>
      </c>
      <c r="H15" s="26">
        <v>739</v>
      </c>
      <c r="I15" s="26">
        <v>743</v>
      </c>
      <c r="J15" s="26">
        <v>751</v>
      </c>
      <c r="K15" s="26">
        <v>757</v>
      </c>
      <c r="L15" s="26">
        <v>761</v>
      </c>
      <c r="M15" s="26">
        <v>769</v>
      </c>
      <c r="N15" s="26">
        <v>773</v>
      </c>
      <c r="O15" s="26">
        <v>787</v>
      </c>
      <c r="P15" s="26">
        <v>797</v>
      </c>
      <c r="Q15" s="26">
        <v>809</v>
      </c>
      <c r="R15" s="26">
        <v>2749</v>
      </c>
      <c r="S15" s="26">
        <v>2753</v>
      </c>
      <c r="T15" s="26">
        <v>2767</v>
      </c>
      <c r="U15" s="26">
        <v>2777</v>
      </c>
      <c r="V15" s="26">
        <v>2789</v>
      </c>
      <c r="W15" s="27">
        <v>2791</v>
      </c>
    </row>
    <row r="16" spans="1:23">
      <c r="A16" t="s">
        <v>18</v>
      </c>
      <c r="B16" s="31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 s="25">
        <v>15</v>
      </c>
      <c r="H16" s="26">
        <v>811</v>
      </c>
      <c r="I16" s="26">
        <v>821</v>
      </c>
      <c r="J16" s="26">
        <v>823</v>
      </c>
      <c r="K16" s="26">
        <v>827</v>
      </c>
      <c r="L16" s="26">
        <v>829</v>
      </c>
      <c r="M16" s="26">
        <v>839</v>
      </c>
      <c r="N16" s="26">
        <v>853</v>
      </c>
      <c r="O16" s="26">
        <v>857</v>
      </c>
      <c r="P16" s="26">
        <v>859</v>
      </c>
      <c r="Q16" s="26">
        <v>863</v>
      </c>
      <c r="R16" s="26">
        <v>2833</v>
      </c>
      <c r="S16" s="26">
        <v>2837</v>
      </c>
      <c r="T16" s="26">
        <v>2843</v>
      </c>
      <c r="U16" s="26">
        <v>2851</v>
      </c>
      <c r="V16" s="26">
        <v>2857</v>
      </c>
      <c r="W16" s="27">
        <v>2861</v>
      </c>
    </row>
    <row r="17" spans="1:23" ht="15" thickBot="1">
      <c r="A17" t="s">
        <v>19</v>
      </c>
      <c r="B17" s="31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 s="32">
        <v>16</v>
      </c>
      <c r="H17" s="28">
        <v>877</v>
      </c>
      <c r="I17" s="28">
        <v>881</v>
      </c>
      <c r="J17" s="28">
        <v>883</v>
      </c>
      <c r="K17" s="28">
        <v>887</v>
      </c>
      <c r="L17" s="28">
        <v>907</v>
      </c>
      <c r="M17" s="28">
        <v>911</v>
      </c>
      <c r="N17" s="28">
        <v>919</v>
      </c>
      <c r="O17" s="28">
        <v>929</v>
      </c>
      <c r="P17" s="28">
        <v>937</v>
      </c>
      <c r="Q17" s="28">
        <v>941</v>
      </c>
      <c r="R17" s="28">
        <v>2909</v>
      </c>
      <c r="S17" s="28">
        <v>2917</v>
      </c>
      <c r="T17" s="28">
        <v>2927</v>
      </c>
      <c r="U17" s="28">
        <v>2939</v>
      </c>
      <c r="V17" s="28">
        <v>2953</v>
      </c>
      <c r="W17" s="29">
        <v>2957</v>
      </c>
    </row>
    <row r="18" spans="1:23">
      <c r="A18" t="s">
        <v>20</v>
      </c>
      <c r="B18" s="31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21</v>
      </c>
      <c r="B19" s="31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  <c r="H19">
        <f ca="1">2000+SUM(C12:C26)*25</f>
        <v>2200</v>
      </c>
    </row>
    <row r="20" spans="1:23">
      <c r="A20" t="s">
        <v>22</v>
      </c>
      <c r="B20" s="31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  <c r="H20">
        <f ca="1">ROUND(D15*5,0)-2</f>
        <v>1</v>
      </c>
      <c r="J20" s="36">
        <v>1</v>
      </c>
      <c r="K20" t="s">
        <v>38</v>
      </c>
    </row>
    <row r="21" spans="1:23">
      <c r="A21" t="s">
        <v>23</v>
      </c>
      <c r="B21" s="31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  <c r="H21">
        <f ca="1">MOD(15+SUM(C12:C33),12)+1</f>
        <v>3</v>
      </c>
      <c r="J21" s="36">
        <v>2</v>
      </c>
      <c r="K21" t="s">
        <v>39</v>
      </c>
    </row>
    <row r="22" spans="1:23">
      <c r="A22" t="s">
        <v>24</v>
      </c>
      <c r="B22" s="31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H22">
        <f ca="1">14+SUM(C29:C33)</f>
        <v>16</v>
      </c>
      <c r="J22" s="36">
        <v>3</v>
      </c>
      <c r="K22" t="s">
        <v>40</v>
      </c>
      <c r="M22" s="31"/>
    </row>
    <row r="23" spans="1:23">
      <c r="A23" t="s">
        <v>25</v>
      </c>
      <c r="B23" s="31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H23" t="str">
        <f ca="1">_xlfn.XLOOKUP(H21,J20:J31,K20:K31)</f>
        <v>March</v>
      </c>
      <c r="J23" s="36">
        <v>4</v>
      </c>
      <c r="K23" t="s">
        <v>41</v>
      </c>
      <c r="M23" s="31"/>
    </row>
    <row r="24" spans="1:23">
      <c r="A24" t="s">
        <v>26</v>
      </c>
      <c r="B24" s="31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J24" s="36">
        <v>5</v>
      </c>
      <c r="K24" t="s">
        <v>42</v>
      </c>
      <c r="M24" s="31"/>
    </row>
    <row r="25" spans="1:23">
      <c r="A25" t="s">
        <v>27</v>
      </c>
      <c r="B25" s="31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H25">
        <f>2016</f>
        <v>2016</v>
      </c>
      <c r="J25" s="36">
        <v>6</v>
      </c>
      <c r="K25" t="s">
        <v>43</v>
      </c>
      <c r="M25" s="31"/>
    </row>
    <row r="26" spans="1:23">
      <c r="A26" t="s">
        <v>28</v>
      </c>
      <c r="B26" s="31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H26">
        <f ca="1">H25+H20</f>
        <v>2017</v>
      </c>
      <c r="J26" s="36">
        <v>7</v>
      </c>
      <c r="K26" t="s">
        <v>44</v>
      </c>
      <c r="M26" s="31"/>
    </row>
    <row r="27" spans="1:23">
      <c r="A27" t="s">
        <v>29</v>
      </c>
      <c r="B27" s="31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H27">
        <f ca="1">H26+1</f>
        <v>2018</v>
      </c>
      <c r="J27" s="36">
        <v>8</v>
      </c>
      <c r="K27" t="s">
        <v>45</v>
      </c>
      <c r="M27" s="31"/>
    </row>
    <row r="28" spans="1:23">
      <c r="A28" t="s">
        <v>30</v>
      </c>
      <c r="B28" s="31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H28">
        <f ca="1">H26+3</f>
        <v>2020</v>
      </c>
      <c r="J28" s="36">
        <v>9</v>
      </c>
      <c r="K28" t="s">
        <v>46</v>
      </c>
      <c r="M28" s="31"/>
    </row>
    <row r="29" spans="1:23">
      <c r="A29" t="s">
        <v>31</v>
      </c>
      <c r="B29" s="31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J29" s="36">
        <v>10</v>
      </c>
      <c r="K29" t="s">
        <v>47</v>
      </c>
      <c r="M29" s="31"/>
    </row>
    <row r="30" spans="1:23">
      <c r="A30" t="s">
        <v>32</v>
      </c>
      <c r="B30" s="31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J30" s="36">
        <v>11</v>
      </c>
      <c r="K30" t="s">
        <v>48</v>
      </c>
      <c r="M30" s="31"/>
    </row>
    <row r="31" spans="1:23">
      <c r="A31" t="s">
        <v>33</v>
      </c>
      <c r="B31" s="31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J31" s="36">
        <v>12</v>
      </c>
      <c r="K31" t="s">
        <v>49</v>
      </c>
      <c r="M31" s="31"/>
    </row>
    <row r="32" spans="1:23">
      <c r="A32" t="s">
        <v>34</v>
      </c>
      <c r="B32" s="31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31"/>
    </row>
    <row r="33" spans="1:13">
      <c r="A33" t="s">
        <v>35</v>
      </c>
      <c r="B33" s="31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31"/>
    </row>
  </sheetData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58F2-D174-413A-9F2B-486C42FCAD67}">
  <dimension ref="B1:I10"/>
  <sheetViews>
    <sheetView workbookViewId="0">
      <selection activeCell="L14" sqref="L14"/>
    </sheetView>
  </sheetViews>
  <sheetFormatPr defaultRowHeight="14.4"/>
  <sheetData>
    <row r="1" spans="2:9" ht="15" thickBot="1"/>
    <row r="2" spans="2:9">
      <c r="B2" s="65" t="s">
        <v>74</v>
      </c>
      <c r="C2" s="66"/>
      <c r="D2" s="66"/>
      <c r="E2" s="66"/>
      <c r="F2" s="66"/>
      <c r="G2" s="66"/>
      <c r="H2" s="66"/>
      <c r="I2" s="67"/>
    </row>
    <row r="3" spans="2:9">
      <c r="B3" s="68"/>
      <c r="C3" s="69"/>
      <c r="D3" s="69"/>
      <c r="E3" s="69"/>
      <c r="F3" s="69"/>
      <c r="G3" s="69"/>
      <c r="H3" s="69"/>
      <c r="I3" s="70"/>
    </row>
    <row r="4" spans="2:9">
      <c r="B4" s="68"/>
      <c r="C4" s="69"/>
      <c r="D4" s="69"/>
      <c r="E4" s="69"/>
      <c r="F4" s="69"/>
      <c r="G4" s="69"/>
      <c r="H4" s="69"/>
      <c r="I4" s="70"/>
    </row>
    <row r="5" spans="2:9">
      <c r="B5" s="68"/>
      <c r="C5" s="69"/>
      <c r="D5" s="69"/>
      <c r="E5" s="69"/>
      <c r="F5" s="69"/>
      <c r="G5" s="69"/>
      <c r="H5" s="69"/>
      <c r="I5" s="70"/>
    </row>
    <row r="6" spans="2:9">
      <c r="B6" s="68"/>
      <c r="C6" s="69"/>
      <c r="D6" s="69"/>
      <c r="E6" s="69"/>
      <c r="F6" s="69"/>
      <c r="G6" s="69"/>
      <c r="H6" s="69"/>
      <c r="I6" s="70"/>
    </row>
    <row r="7" spans="2:9">
      <c r="B7" s="68"/>
      <c r="C7" s="69"/>
      <c r="D7" s="69"/>
      <c r="E7" s="69"/>
      <c r="F7" s="69"/>
      <c r="G7" s="69"/>
      <c r="H7" s="69"/>
      <c r="I7" s="70"/>
    </row>
    <row r="8" spans="2:9">
      <c r="B8" s="68"/>
      <c r="C8" s="69"/>
      <c r="D8" s="69"/>
      <c r="E8" s="69"/>
      <c r="F8" s="69"/>
      <c r="G8" s="69"/>
      <c r="H8" s="69"/>
      <c r="I8" s="70"/>
    </row>
    <row r="9" spans="2:9">
      <c r="B9" s="68"/>
      <c r="C9" s="69"/>
      <c r="D9" s="69"/>
      <c r="E9" s="69"/>
      <c r="F9" s="69"/>
      <c r="G9" s="69"/>
      <c r="H9" s="69"/>
      <c r="I9" s="70"/>
    </row>
    <row r="10" spans="2:9" ht="15" thickBot="1">
      <c r="B10" s="71"/>
      <c r="C10" s="72"/>
      <c r="D10" s="72"/>
      <c r="E10" s="72"/>
      <c r="F10" s="72"/>
      <c r="G10" s="72"/>
      <c r="H10" s="72"/>
      <c r="I10" s="73"/>
    </row>
  </sheetData>
  <mergeCells count="1">
    <mergeCell ref="B2:I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89946819CFF499E91D197BC975371" ma:contentTypeVersion="11" ma:contentTypeDescription="Create a new document." ma:contentTypeScope="" ma:versionID="de2bd5e5ea5c6a265058c5efa4ddba81">
  <xsd:schema xmlns:xsd="http://www.w3.org/2001/XMLSchema" xmlns:xs="http://www.w3.org/2001/XMLSchema" xmlns:p="http://schemas.microsoft.com/office/2006/metadata/properties" xmlns:ns2="cca9fd2d-ef84-45c9-8063-8f4bd4c29606" xmlns:ns3="18557d39-01b8-4d71-9479-3fad465290ae" targetNamespace="http://schemas.microsoft.com/office/2006/metadata/properties" ma:root="true" ma:fieldsID="5e49ffdde20fbfa7e998ce41529926de" ns2:_="" ns3:_="">
    <xsd:import namespace="cca9fd2d-ef84-45c9-8063-8f4bd4c29606"/>
    <xsd:import namespace="18557d39-01b8-4d71-9479-3fad465290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9fd2d-ef84-45c9-8063-8f4bd4c296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0da90ab-5b1a-4986-95e0-cc9abc033a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557d39-01b8-4d71-9479-3fad465290a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a9fd2d-ef84-45c9-8063-8f4bd4c2960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45BCDCA-B158-4E89-BF03-8A45455B07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a9fd2d-ef84-45c9-8063-8f4bd4c29606"/>
    <ds:schemaRef ds:uri="18557d39-01b8-4d71-9479-3fad465290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4AD3E4-F790-402D-B12B-9C20629F0D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BAD010-3473-43F1-A94E-36D2C645882C}">
  <ds:schemaRefs>
    <ds:schemaRef ds:uri="http://schemas.microsoft.com/office/2006/metadata/properties"/>
    <ds:schemaRef ds:uri="http://schemas.microsoft.com/office/infopath/2007/PartnerControls"/>
    <ds:schemaRef ds:uri="cca9fd2d-ef84-45c9-8063-8f4bd4c296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Goals and Instructions</vt:lpstr>
      <vt:lpstr>Inflation Rate &amp; Projection</vt:lpstr>
      <vt:lpstr>solution</vt:lpstr>
      <vt:lpstr>CPI</vt:lpstr>
      <vt:lpstr>Random</vt:lpstr>
      <vt:lpstr>Halo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Katelyn Gutteridge</dc:creator>
  <cp:lastModifiedBy>Richard Ketchersid</cp:lastModifiedBy>
  <dcterms:created xsi:type="dcterms:W3CDTF">2022-08-19T17:56:52Z</dcterms:created>
  <dcterms:modified xsi:type="dcterms:W3CDTF">2023-11-14T01:59:00Z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0x0101002C289946819CFF499E91D197BC975371</vt:lpwstr>
  </property>
  <property fmtid="{D5CDD505-2E9C-101B-9397-08002B2CF9AE}" pid="3" name="MediaServiceImageTags">
    <vt:lpwstr/>
  </property>
</Properties>
</file>