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C:\Users\richard.ketchersid\Offline\Course Materials\144\Weekly144\Topic1\"/>
    </mc:Choice>
  </mc:AlternateContent>
  <xr:revisionPtr revIDLastSave="0" documentId="13_ncr:1_{4535E243-93A3-4B19-95C8-C161CFF424B7}" xr6:coauthVersionLast="41" xr6:coauthVersionMax="41" xr10:uidLastSave="{00000000-0000-0000-0000-000000000000}"/>
  <bookViews>
    <workbookView xWindow="4428" yWindow="1320" windowWidth="17472" windowHeight="11004" xr2:uid="{00000000-000D-0000-FFFF-FFFF00000000}"/>
  </bookViews>
  <sheets>
    <sheet name="Resources" sheetId="4" r:id="rId1"/>
    <sheet name="Mortgage" sheetId="5" r:id="rId2"/>
    <sheet name="Histogram" sheetId="1" r:id="rId3"/>
    <sheet name="Use formulas" sheetId="3" r:id="rId4"/>
    <sheet name="Statistics" sheetId="2" r:id="rId5"/>
  </sheets>
  <definedNames>
    <definedName name="_Hlk515625498" localSheetId="0">Resources!$A$5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 i="5" l="1"/>
  <c r="B2" i="5" s="1"/>
  <c r="A2" i="5"/>
  <c r="D10" i="2" l="1"/>
  <c r="J8" i="5" l="1"/>
  <c r="J10" i="5" s="1"/>
  <c r="D2" i="5"/>
  <c r="E2" i="5" s="1"/>
  <c r="G2" i="5" s="1"/>
  <c r="A3" i="5" s="1"/>
  <c r="E3" i="5" s="1"/>
  <c r="G3" i="5" s="1"/>
  <c r="A4" i="5" s="1"/>
  <c r="E4" i="5" s="1"/>
  <c r="G4" i="5" s="1"/>
  <c r="A5" i="5" s="1"/>
  <c r="E5" i="5" s="1"/>
  <c r="G5" i="5" s="1"/>
  <c r="A6" i="5" s="1"/>
  <c r="E6" i="5" s="1"/>
  <c r="G6" i="5" s="1"/>
  <c r="A7" i="5" s="1"/>
  <c r="E7" i="5" s="1"/>
  <c r="G7" i="5" s="1"/>
  <c r="A8" i="5" s="1"/>
  <c r="E8" i="5" s="1"/>
  <c r="G8" i="5" s="1"/>
  <c r="A9" i="5" s="1"/>
  <c r="E9" i="5" s="1"/>
  <c r="G9" i="5" s="1"/>
  <c r="A10" i="5" s="1"/>
  <c r="E10" i="5" s="1"/>
  <c r="G10" i="5" s="1"/>
  <c r="A11" i="5" s="1"/>
  <c r="E11" i="5" s="1"/>
  <c r="G11" i="5" s="1"/>
  <c r="A12" i="5" s="1"/>
  <c r="E12" i="5" s="1"/>
  <c r="G12" i="5" s="1"/>
  <c r="A13" i="5" s="1"/>
  <c r="E13" i="5" s="1"/>
  <c r="G13" i="5" s="1"/>
  <c r="A14" i="5" s="1"/>
  <c r="E14" i="5" s="1"/>
  <c r="G14" i="5" s="1"/>
  <c r="A15" i="5" s="1"/>
  <c r="E15" i="5" s="1"/>
  <c r="G15" i="5" s="1"/>
  <c r="A16" i="5" s="1"/>
  <c r="E16" i="5" s="1"/>
  <c r="G16" i="5" s="1"/>
  <c r="A17" i="5" s="1"/>
  <c r="E17" i="5" s="1"/>
  <c r="G17" i="5" s="1"/>
  <c r="A18" i="5" s="1"/>
  <c r="E18" i="5" s="1"/>
  <c r="G18" i="5" s="1"/>
  <c r="A19" i="5" s="1"/>
  <c r="E19" i="5" s="1"/>
  <c r="G19" i="5" s="1"/>
  <c r="A20" i="5" s="1"/>
  <c r="E20" i="5" s="1"/>
  <c r="G20" i="5" s="1"/>
  <c r="A21" i="5" s="1"/>
  <c r="E21" i="5" s="1"/>
  <c r="G21" i="5" s="1"/>
  <c r="A22" i="5" s="1"/>
  <c r="E22" i="5" s="1"/>
  <c r="G22" i="5" s="1"/>
  <c r="A23" i="5" s="1"/>
  <c r="E23" i="5" s="1"/>
  <c r="G23" i="5" s="1"/>
  <c r="A24" i="5" s="1"/>
  <c r="E24" i="5" s="1"/>
  <c r="G24" i="5" s="1"/>
  <c r="A25" i="5" s="1"/>
  <c r="E25" i="5" s="1"/>
  <c r="G25" i="5" s="1"/>
  <c r="A26" i="5" s="1"/>
  <c r="E26" i="5" s="1"/>
  <c r="G26" i="5" s="1"/>
  <c r="A27" i="5" s="1"/>
  <c r="E27" i="5" s="1"/>
  <c r="G27" i="5" s="1"/>
  <c r="A28" i="5" s="1"/>
  <c r="E28" i="5" s="1"/>
  <c r="G28" i="5" s="1"/>
  <c r="A29" i="5" s="1"/>
  <c r="E29" i="5" s="1"/>
  <c r="G29" i="5" s="1"/>
  <c r="A30" i="5" s="1"/>
  <c r="E30" i="5" s="1"/>
  <c r="G30" i="5" s="1"/>
  <c r="A31" i="5" s="1"/>
  <c r="E31" i="5" s="1"/>
  <c r="G31" i="5" s="1"/>
  <c r="A32" i="5" s="1"/>
  <c r="E32" i="5" s="1"/>
  <c r="G32" i="5" s="1"/>
  <c r="A33" i="5" s="1"/>
  <c r="E33" i="5" s="1"/>
  <c r="G33" i="5" s="1"/>
  <c r="A34" i="5" s="1"/>
  <c r="E34" i="5" s="1"/>
  <c r="G34" i="5" s="1"/>
  <c r="A35" i="5" s="1"/>
  <c r="E35" i="5" s="1"/>
  <c r="G35" i="5" s="1"/>
  <c r="A36" i="5" s="1"/>
  <c r="E36" i="5" s="1"/>
  <c r="G36" i="5" s="1"/>
  <c r="A37" i="5" s="1"/>
  <c r="E37" i="5" s="1"/>
  <c r="G37" i="5" s="1"/>
  <c r="A38" i="5" s="1"/>
  <c r="E38" i="5" s="1"/>
  <c r="G38" i="5" s="1"/>
  <c r="A39" i="5" s="1"/>
  <c r="E39" i="5" s="1"/>
  <c r="G39" i="5" s="1"/>
  <c r="A40" i="5" s="1"/>
  <c r="E40" i="5" s="1"/>
  <c r="G40" i="5" s="1"/>
  <c r="A41" i="5" s="1"/>
  <c r="E41" i="5" s="1"/>
  <c r="G41" i="5" s="1"/>
  <c r="A42" i="5" s="1"/>
  <c r="E42" i="5" s="1"/>
  <c r="G42" i="5" s="1"/>
  <c r="A43" i="5" s="1"/>
  <c r="E43" i="5" s="1"/>
  <c r="G43" i="5" s="1"/>
  <c r="A44" i="5" s="1"/>
  <c r="E44" i="5" s="1"/>
  <c r="G44" i="5" s="1"/>
  <c r="A45" i="5" s="1"/>
  <c r="E45" i="5" s="1"/>
  <c r="G45" i="5" s="1"/>
  <c r="A46" i="5" s="1"/>
  <c r="E46" i="5" s="1"/>
  <c r="G46" i="5" s="1"/>
  <c r="A47" i="5" s="1"/>
  <c r="E47" i="5" s="1"/>
  <c r="G47" i="5" s="1"/>
  <c r="A48" i="5" s="1"/>
  <c r="E48" i="5" s="1"/>
  <c r="G48" i="5" s="1"/>
  <c r="A49" i="5" s="1"/>
  <c r="E49" i="5" s="1"/>
  <c r="G49" i="5" s="1"/>
  <c r="A50" i="5" s="1"/>
  <c r="E50" i="5" s="1"/>
  <c r="G50" i="5" s="1"/>
  <c r="A51" i="5" s="1"/>
  <c r="E51" i="5" s="1"/>
  <c r="G51" i="5" s="1"/>
  <c r="A52" i="5" s="1"/>
  <c r="E52" i="5" s="1"/>
  <c r="G52" i="5" s="1"/>
  <c r="A53" i="5" s="1"/>
  <c r="E53" i="5" s="1"/>
  <c r="G53" i="5" s="1"/>
  <c r="A54" i="5" s="1"/>
  <c r="E54" i="5" s="1"/>
  <c r="G54" i="5" s="1"/>
  <c r="A55" i="5" s="1"/>
  <c r="E55" i="5" s="1"/>
  <c r="G55" i="5" s="1"/>
  <c r="A56" i="5" s="1"/>
  <c r="E56" i="5" s="1"/>
  <c r="G56" i="5" s="1"/>
  <c r="A57" i="5" s="1"/>
  <c r="E57" i="5" s="1"/>
  <c r="G57" i="5" s="1"/>
  <c r="A58" i="5" s="1"/>
  <c r="E58" i="5" s="1"/>
  <c r="G58" i="5" s="1"/>
  <c r="A59" i="5" s="1"/>
  <c r="E59" i="5" s="1"/>
  <c r="G59" i="5" s="1"/>
  <c r="A60" i="5" s="1"/>
  <c r="E60" i="5" s="1"/>
  <c r="G60" i="5" s="1"/>
  <c r="A61" i="5" s="1"/>
  <c r="E61" i="5" s="1"/>
  <c r="G61" i="5" s="1"/>
  <c r="A62" i="5" s="1"/>
  <c r="E62" i="5" s="1"/>
  <c r="G62" i="5" s="1"/>
  <c r="A63" i="5" s="1"/>
  <c r="E63" i="5" s="1"/>
  <c r="G63" i="5" s="1"/>
  <c r="A64" i="5" s="1"/>
  <c r="E64" i="5" s="1"/>
  <c r="G64" i="5" s="1"/>
  <c r="A65" i="5" s="1"/>
  <c r="E65" i="5" s="1"/>
  <c r="G65" i="5" s="1"/>
  <c r="A66" i="5" s="1"/>
  <c r="E66" i="5" s="1"/>
  <c r="G66" i="5" s="1"/>
  <c r="A67" i="5" s="1"/>
  <c r="E67" i="5" s="1"/>
  <c r="G67" i="5" s="1"/>
  <c r="A68" i="5" s="1"/>
  <c r="E68" i="5" s="1"/>
  <c r="G68" i="5" s="1"/>
  <c r="A69" i="5" s="1"/>
  <c r="E69" i="5" s="1"/>
  <c r="G69" i="5" s="1"/>
  <c r="A70" i="5" s="1"/>
  <c r="E70" i="5" s="1"/>
  <c r="G70" i="5" s="1"/>
  <c r="A71" i="5" s="1"/>
  <c r="E71" i="5" s="1"/>
  <c r="G71" i="5" s="1"/>
  <c r="A72" i="5" s="1"/>
  <c r="E72" i="5" s="1"/>
  <c r="G72" i="5" s="1"/>
  <c r="A73" i="5" s="1"/>
  <c r="E73" i="5" s="1"/>
  <c r="G73" i="5" s="1"/>
  <c r="A74" i="5" s="1"/>
  <c r="E74" i="5" s="1"/>
  <c r="G74" i="5" s="1"/>
  <c r="A75" i="5" s="1"/>
  <c r="E75" i="5" s="1"/>
  <c r="G75" i="5" s="1"/>
  <c r="A76" i="5" s="1"/>
  <c r="E76" i="5" s="1"/>
  <c r="G76" i="5" s="1"/>
  <c r="A77" i="5" s="1"/>
  <c r="E77" i="5" s="1"/>
  <c r="G77" i="5" s="1"/>
  <c r="A78" i="5" s="1"/>
  <c r="E78" i="5" s="1"/>
  <c r="G78" i="5" s="1"/>
  <c r="A79" i="5" s="1"/>
  <c r="E79" i="5" s="1"/>
  <c r="G79" i="5" s="1"/>
  <c r="A80" i="5" s="1"/>
  <c r="E80" i="5" s="1"/>
  <c r="G80" i="5" s="1"/>
  <c r="A81" i="5" s="1"/>
  <c r="E81" i="5" s="1"/>
  <c r="G81" i="5" s="1"/>
  <c r="A82" i="5" s="1"/>
  <c r="E82" i="5" s="1"/>
  <c r="G82" i="5" s="1"/>
  <c r="A83" i="5" s="1"/>
  <c r="E83" i="5" s="1"/>
  <c r="G83" i="5" s="1"/>
  <c r="A84" i="5" s="1"/>
  <c r="E84" i="5" s="1"/>
  <c r="G84" i="5" s="1"/>
  <c r="A85" i="5" s="1"/>
  <c r="E85" i="5" s="1"/>
  <c r="G85" i="5" s="1"/>
  <c r="A86" i="5" s="1"/>
  <c r="E86" i="5" s="1"/>
  <c r="G86" i="5" s="1"/>
  <c r="A87" i="5" s="1"/>
  <c r="E87" i="5" s="1"/>
  <c r="G87" i="5" s="1"/>
  <c r="A88" i="5" s="1"/>
  <c r="E88" i="5" s="1"/>
  <c r="G88" i="5" s="1"/>
  <c r="A89" i="5" s="1"/>
  <c r="E89" i="5" s="1"/>
  <c r="G89" i="5" s="1"/>
  <c r="A90" i="5" s="1"/>
  <c r="E90" i="5" s="1"/>
  <c r="G90" i="5" s="1"/>
  <c r="A91" i="5" s="1"/>
  <c r="E91" i="5" s="1"/>
  <c r="G91" i="5" s="1"/>
  <c r="A92" i="5" s="1"/>
  <c r="E92" i="5" s="1"/>
  <c r="G92" i="5" s="1"/>
  <c r="A93" i="5" s="1"/>
  <c r="E93" i="5" s="1"/>
  <c r="G93" i="5" s="1"/>
  <c r="A94" i="5" s="1"/>
  <c r="E94" i="5" s="1"/>
  <c r="G94" i="5" s="1"/>
  <c r="A95" i="5" s="1"/>
  <c r="E95" i="5" s="1"/>
  <c r="G95" i="5" s="1"/>
  <c r="A96" i="5" s="1"/>
  <c r="E96" i="5" s="1"/>
  <c r="G96" i="5" s="1"/>
  <c r="A97" i="5" s="1"/>
  <c r="E97" i="5" s="1"/>
  <c r="G97" i="5" s="1"/>
  <c r="A98" i="5" s="1"/>
  <c r="E98" i="5" s="1"/>
  <c r="G98" i="5" s="1"/>
  <c r="A99" i="5" s="1"/>
  <c r="E99" i="5" s="1"/>
  <c r="G99" i="5" s="1"/>
  <c r="A100" i="5" s="1"/>
  <c r="E100" i="5" s="1"/>
  <c r="G100" i="5" s="1"/>
  <c r="A101" i="5" s="1"/>
  <c r="E101" i="5" s="1"/>
  <c r="G101" i="5" s="1"/>
  <c r="A102" i="5" s="1"/>
  <c r="E102" i="5" s="1"/>
  <c r="G102" i="5" s="1"/>
  <c r="A103" i="5" s="1"/>
  <c r="E103" i="5" s="1"/>
  <c r="G103" i="5" s="1"/>
  <c r="A104" i="5" s="1"/>
  <c r="E104" i="5" s="1"/>
  <c r="G104" i="5" s="1"/>
  <c r="A105" i="5" s="1"/>
  <c r="E105" i="5" s="1"/>
  <c r="G105" i="5" s="1"/>
  <c r="A106" i="5" s="1"/>
  <c r="E106" i="5" s="1"/>
  <c r="G106" i="5" s="1"/>
  <c r="A107" i="5" s="1"/>
  <c r="E107" i="5" s="1"/>
  <c r="G107" i="5" s="1"/>
  <c r="A108" i="5" s="1"/>
  <c r="E108" i="5" s="1"/>
  <c r="G108" i="5" s="1"/>
  <c r="A109" i="5" s="1"/>
  <c r="E109" i="5" s="1"/>
  <c r="G109" i="5" s="1"/>
  <c r="A110" i="5" s="1"/>
  <c r="E110" i="5" s="1"/>
  <c r="G110" i="5" s="1"/>
  <c r="A111" i="5" s="1"/>
  <c r="E111" i="5" s="1"/>
  <c r="G111" i="5" s="1"/>
  <c r="A112" i="5" s="1"/>
  <c r="E112" i="5" s="1"/>
  <c r="G112" i="5" s="1"/>
  <c r="A113" i="5" s="1"/>
  <c r="E113" i="5" s="1"/>
  <c r="G113" i="5" s="1"/>
  <c r="A114" i="5" s="1"/>
  <c r="E114" i="5" s="1"/>
  <c r="G114" i="5" s="1"/>
  <c r="A115" i="5" s="1"/>
  <c r="E115" i="5" s="1"/>
  <c r="G115" i="5" s="1"/>
  <c r="A116" i="5" s="1"/>
  <c r="E116" i="5" s="1"/>
  <c r="G116" i="5" s="1"/>
  <c r="A117" i="5" s="1"/>
  <c r="E117" i="5" s="1"/>
  <c r="G117" i="5" s="1"/>
  <c r="A118" i="5" s="1"/>
  <c r="E118" i="5" s="1"/>
  <c r="G118" i="5" s="1"/>
  <c r="A119" i="5" s="1"/>
  <c r="E119" i="5" s="1"/>
  <c r="G119" i="5" s="1"/>
  <c r="A120" i="5" s="1"/>
  <c r="E120" i="5" s="1"/>
  <c r="G120" i="5" s="1"/>
  <c r="A121" i="5" s="1"/>
  <c r="E121" i="5" s="1"/>
  <c r="G121" i="5" s="1"/>
  <c r="E17" i="3"/>
  <c r="F16" i="3"/>
  <c r="F15" i="3"/>
  <c r="F14" i="3"/>
  <c r="F13" i="3"/>
  <c r="F12" i="3"/>
  <c r="F11" i="3"/>
  <c r="F10" i="3"/>
  <c r="F9" i="3"/>
  <c r="D8" i="2"/>
  <c r="D7" i="2"/>
  <c r="D6" i="2"/>
  <c r="D5" i="2"/>
  <c r="D4" i="2"/>
  <c r="D3" i="2"/>
  <c r="F17" i="3" l="1"/>
  <c r="D9" i="2"/>
  <c r="A122" i="5"/>
  <c r="E4" i="1"/>
  <c r="E3" i="1"/>
  <c r="E122" i="5" l="1"/>
  <c r="G122" i="5" s="1"/>
  <c r="A123" i="5" s="1"/>
  <c r="E123" i="5" s="1"/>
  <c r="G123" i="5" s="1"/>
  <c r="A124" i="5" s="1"/>
  <c r="E124" i="5" s="1"/>
  <c r="G124" i="5" s="1"/>
  <c r="A125" i="5" s="1"/>
  <c r="E125" i="5" s="1"/>
  <c r="G125" i="5" s="1"/>
  <c r="A126" i="5" s="1"/>
  <c r="E126" i="5" s="1"/>
  <c r="G126" i="5" s="1"/>
  <c r="A127" i="5" s="1"/>
  <c r="E127" i="5" s="1"/>
  <c r="G127" i="5" s="1"/>
  <c r="A128" i="5" s="1"/>
  <c r="E128" i="5" s="1"/>
  <c r="G128" i="5" s="1"/>
  <c r="A129" i="5" s="1"/>
  <c r="E129" i="5" s="1"/>
  <c r="G129" i="5" s="1"/>
  <c r="A130" i="5" s="1"/>
  <c r="E130" i="5" s="1"/>
  <c r="G130" i="5" s="1"/>
  <c r="A131" i="5" s="1"/>
  <c r="E131" i="5" s="1"/>
  <c r="G131" i="5" s="1"/>
  <c r="A132" i="5" s="1"/>
  <c r="E132" i="5" s="1"/>
  <c r="G132" i="5" s="1"/>
  <c r="A133" i="5" s="1"/>
  <c r="E133" i="5" s="1"/>
  <c r="G133" i="5" s="1"/>
  <c r="A134" i="5" s="1"/>
  <c r="E134" i="5" s="1"/>
  <c r="G134" i="5" s="1"/>
  <c r="A135" i="5" s="1"/>
  <c r="E135" i="5" s="1"/>
  <c r="G135" i="5" s="1"/>
  <c r="A136" i="5" s="1"/>
  <c r="E136" i="5" s="1"/>
  <c r="G136" i="5" s="1"/>
  <c r="A137" i="5" s="1"/>
  <c r="E137" i="5" s="1"/>
  <c r="G137" i="5" s="1"/>
  <c r="A138" i="5" s="1"/>
  <c r="E138" i="5" s="1"/>
  <c r="G138" i="5" s="1"/>
  <c r="A139" i="5" s="1"/>
  <c r="E139" i="5" s="1"/>
  <c r="G139" i="5" s="1"/>
  <c r="A140" i="5" s="1"/>
  <c r="E140" i="5" s="1"/>
  <c r="G140" i="5" s="1"/>
  <c r="A141" i="5" s="1"/>
  <c r="E141" i="5" s="1"/>
  <c r="G141" i="5" s="1"/>
  <c r="A142" i="5" s="1"/>
  <c r="E142" i="5" s="1"/>
  <c r="G142" i="5" s="1"/>
  <c r="A143" i="5" s="1"/>
  <c r="E143" i="5" s="1"/>
  <c r="G143" i="5" s="1"/>
  <c r="A144" i="5" s="1"/>
  <c r="E144" i="5" s="1"/>
  <c r="G144" i="5" s="1"/>
  <c r="A145" i="5" s="1"/>
  <c r="E145" i="5" s="1"/>
  <c r="G145" i="5" s="1"/>
  <c r="A146" i="5" s="1"/>
  <c r="E146" i="5" s="1"/>
  <c r="G146" i="5" s="1"/>
  <c r="A147" i="5" s="1"/>
  <c r="E147" i="5" s="1"/>
  <c r="G147" i="5" s="1"/>
  <c r="A148" i="5" s="1"/>
  <c r="E148" i="5" s="1"/>
  <c r="G148" i="5" s="1"/>
  <c r="A149" i="5" s="1"/>
  <c r="E149" i="5" s="1"/>
  <c r="G149" i="5" s="1"/>
  <c r="A150" i="5" s="1"/>
  <c r="E150" i="5" s="1"/>
  <c r="G150" i="5" s="1"/>
  <c r="A151" i="5" s="1"/>
  <c r="E151" i="5" s="1"/>
  <c r="G151" i="5" s="1"/>
  <c r="A152" i="5" s="1"/>
  <c r="E152" i="5" s="1"/>
  <c r="G152" i="5" s="1"/>
  <c r="A153" i="5" s="1"/>
  <c r="E153" i="5" s="1"/>
  <c r="G153" i="5" s="1"/>
  <c r="A154" i="5" s="1"/>
  <c r="E154" i="5" s="1"/>
  <c r="G154" i="5" s="1"/>
  <c r="A155" i="5" s="1"/>
  <c r="E155" i="5" s="1"/>
  <c r="G155" i="5" s="1"/>
  <c r="A156" i="5" s="1"/>
  <c r="E156" i="5" s="1"/>
  <c r="G156" i="5" s="1"/>
  <c r="A157" i="5" s="1"/>
  <c r="E157" i="5" s="1"/>
  <c r="G157" i="5" s="1"/>
  <c r="A158" i="5" s="1"/>
  <c r="E158" i="5" s="1"/>
  <c r="G158" i="5" s="1"/>
  <c r="A159" i="5" s="1"/>
  <c r="E159" i="5" s="1"/>
  <c r="G159" i="5" s="1"/>
  <c r="A160" i="5" s="1"/>
  <c r="E160" i="5" s="1"/>
  <c r="G160" i="5" s="1"/>
  <c r="A161" i="5" s="1"/>
  <c r="E161" i="5" s="1"/>
  <c r="G161" i="5" s="1"/>
  <c r="A162" i="5" s="1"/>
  <c r="E162" i="5" s="1"/>
  <c r="G162" i="5" s="1"/>
  <c r="A163" i="5" s="1"/>
  <c r="E163" i="5" s="1"/>
  <c r="G163" i="5" s="1"/>
  <c r="A164" i="5" s="1"/>
  <c r="E164" i="5" s="1"/>
  <c r="G164" i="5" s="1"/>
  <c r="A165" i="5" s="1"/>
  <c r="E165" i="5" s="1"/>
  <c r="G165" i="5" s="1"/>
  <c r="A166" i="5" s="1"/>
  <c r="E166" i="5" s="1"/>
  <c r="G166" i="5" s="1"/>
  <c r="A167" i="5" s="1"/>
  <c r="E167" i="5" s="1"/>
  <c r="G167" i="5" s="1"/>
  <c r="A168" i="5" s="1"/>
  <c r="E168" i="5" s="1"/>
  <c r="G168" i="5" s="1"/>
  <c r="A169" i="5" s="1"/>
  <c r="E169" i="5" s="1"/>
  <c r="G169" i="5" s="1"/>
  <c r="A170" i="5" s="1"/>
  <c r="E170" i="5" s="1"/>
  <c r="G170" i="5" s="1"/>
  <c r="A171" i="5" s="1"/>
  <c r="E171" i="5" s="1"/>
  <c r="G171" i="5" s="1"/>
  <c r="A172" i="5" s="1"/>
  <c r="E172" i="5" s="1"/>
  <c r="G172" i="5" s="1"/>
  <c r="A173" i="5" s="1"/>
  <c r="E173" i="5" s="1"/>
  <c r="G173" i="5" s="1"/>
  <c r="A174" i="5" s="1"/>
  <c r="E174" i="5" s="1"/>
  <c r="G174" i="5" s="1"/>
  <c r="A175" i="5" s="1"/>
  <c r="E175" i="5" s="1"/>
  <c r="G175" i="5" s="1"/>
  <c r="A176" i="5" s="1"/>
  <c r="E176" i="5" s="1"/>
  <c r="G176" i="5" s="1"/>
  <c r="A177" i="5" s="1"/>
  <c r="E177" i="5" s="1"/>
  <c r="G177" i="5" s="1"/>
  <c r="A178" i="5" s="1"/>
  <c r="E178" i="5" s="1"/>
  <c r="G178" i="5" s="1"/>
  <c r="A179" i="5" s="1"/>
  <c r="E179" i="5" s="1"/>
  <c r="G179" i="5" s="1"/>
  <c r="A180" i="5" s="1"/>
  <c r="E180" i="5" s="1"/>
  <c r="G180" i="5" s="1"/>
  <c r="A181" i="5" s="1"/>
  <c r="E181" i="5" s="1"/>
  <c r="G181" i="5" s="1"/>
  <c r="A182" i="5" s="1"/>
  <c r="E182" i="5" s="1"/>
  <c r="G182" i="5" s="1"/>
  <c r="A183" i="5" s="1"/>
  <c r="E183" i="5" s="1"/>
  <c r="G183" i="5" s="1"/>
  <c r="A184" i="5" s="1"/>
  <c r="E184" i="5" s="1"/>
  <c r="G184" i="5" s="1"/>
  <c r="A185" i="5" s="1"/>
  <c r="E185" i="5" s="1"/>
  <c r="G185" i="5" s="1"/>
  <c r="A186" i="5" s="1"/>
  <c r="E186" i="5" s="1"/>
  <c r="G186" i="5" s="1"/>
  <c r="A187" i="5" s="1"/>
  <c r="E187" i="5" s="1"/>
  <c r="G187" i="5" s="1"/>
  <c r="A188" i="5" s="1"/>
  <c r="E188" i="5" s="1"/>
  <c r="G188" i="5" s="1"/>
  <c r="A189" i="5" s="1"/>
  <c r="E189" i="5" s="1"/>
  <c r="G189" i="5" s="1"/>
  <c r="A190" i="5" s="1"/>
  <c r="E190" i="5" s="1"/>
  <c r="G190" i="5" s="1"/>
  <c r="A191" i="5" s="1"/>
  <c r="E191" i="5" s="1"/>
  <c r="G191" i="5" s="1"/>
  <c r="A192" i="5" s="1"/>
  <c r="E192" i="5" s="1"/>
  <c r="G192" i="5" s="1"/>
  <c r="A193" i="5" s="1"/>
  <c r="E193" i="5" s="1"/>
  <c r="G193" i="5" s="1"/>
  <c r="A194" i="5" s="1"/>
  <c r="E194" i="5" s="1"/>
  <c r="G194" i="5" s="1"/>
  <c r="A195" i="5" s="1"/>
  <c r="E195" i="5" s="1"/>
  <c r="G195" i="5" s="1"/>
  <c r="A196" i="5" s="1"/>
  <c r="E196" i="5" s="1"/>
  <c r="G196" i="5" s="1"/>
  <c r="A197" i="5" s="1"/>
  <c r="E197" i="5" s="1"/>
  <c r="G197" i="5" s="1"/>
  <c r="A198" i="5" s="1"/>
  <c r="E198" i="5" s="1"/>
  <c r="G198" i="5" s="1"/>
  <c r="A199" i="5" s="1"/>
  <c r="E199" i="5" s="1"/>
  <c r="G199" i="5" s="1"/>
  <c r="A200" i="5" s="1"/>
  <c r="E200" i="5" s="1"/>
  <c r="G200" i="5" s="1"/>
  <c r="A201" i="5" s="1"/>
  <c r="E201" i="5" s="1"/>
  <c r="G201" i="5" s="1"/>
  <c r="A202" i="5" s="1"/>
  <c r="E202" i="5" s="1"/>
  <c r="G202" i="5" s="1"/>
  <c r="A203" i="5" s="1"/>
  <c r="E203" i="5" s="1"/>
  <c r="G203" i="5" s="1"/>
  <c r="A204" i="5" s="1"/>
  <c r="E204" i="5" s="1"/>
  <c r="G204" i="5" s="1"/>
  <c r="A205" i="5" s="1"/>
  <c r="E205" i="5" s="1"/>
  <c r="G205" i="5" s="1"/>
  <c r="A206" i="5" s="1"/>
  <c r="E206" i="5" s="1"/>
  <c r="G206" i="5" s="1"/>
  <c r="A207" i="5" s="1"/>
  <c r="E207" i="5" s="1"/>
  <c r="G207" i="5" s="1"/>
  <c r="A208" i="5" s="1"/>
  <c r="E208" i="5" s="1"/>
  <c r="G208" i="5" s="1"/>
  <c r="A209" i="5" s="1"/>
  <c r="E209" i="5" s="1"/>
  <c r="G209" i="5" s="1"/>
  <c r="A210" i="5" s="1"/>
  <c r="E210" i="5" s="1"/>
  <c r="G210" i="5" s="1"/>
  <c r="A211" i="5" s="1"/>
  <c r="E211" i="5" s="1"/>
  <c r="G211" i="5" s="1"/>
  <c r="A212" i="5" s="1"/>
  <c r="E212" i="5" s="1"/>
  <c r="G212" i="5" s="1"/>
  <c r="A213" i="5" s="1"/>
  <c r="E213" i="5" s="1"/>
  <c r="G213" i="5" s="1"/>
  <c r="A214" i="5" s="1"/>
  <c r="E214" i="5" s="1"/>
  <c r="G214" i="5" s="1"/>
  <c r="A215" i="5" s="1"/>
  <c r="E215" i="5" s="1"/>
  <c r="G215" i="5" s="1"/>
  <c r="A216" i="5" s="1"/>
  <c r="E216" i="5" s="1"/>
  <c r="G216" i="5" s="1"/>
  <c r="A217" i="5" s="1"/>
  <c r="E217" i="5" s="1"/>
  <c r="G217" i="5" s="1"/>
  <c r="A218" i="5" s="1"/>
  <c r="E218" i="5" s="1"/>
  <c r="G218" i="5" s="1"/>
  <c r="A219" i="5" s="1"/>
  <c r="E219" i="5" s="1"/>
  <c r="G219" i="5" s="1"/>
  <c r="A220" i="5" s="1"/>
  <c r="E220" i="5" s="1"/>
  <c r="G220" i="5" s="1"/>
  <c r="A221" i="5" s="1"/>
  <c r="E221" i="5" s="1"/>
  <c r="G221" i="5" s="1"/>
  <c r="A222" i="5" s="1"/>
  <c r="E222" i="5" s="1"/>
  <c r="G222" i="5" s="1"/>
  <c r="A223" i="5" s="1"/>
  <c r="E223" i="5" s="1"/>
  <c r="G223" i="5" s="1"/>
  <c r="A224" i="5" s="1"/>
  <c r="E224" i="5" s="1"/>
  <c r="G224" i="5" s="1"/>
  <c r="A225" i="5" s="1"/>
  <c r="E225" i="5" s="1"/>
  <c r="G225" i="5" s="1"/>
  <c r="A226" i="5" s="1"/>
  <c r="E226" i="5" s="1"/>
  <c r="G226" i="5" s="1"/>
  <c r="A227" i="5" s="1"/>
  <c r="E227" i="5" s="1"/>
  <c r="G227" i="5" s="1"/>
  <c r="A228" i="5" s="1"/>
  <c r="E228" i="5" s="1"/>
  <c r="G228" i="5" s="1"/>
  <c r="A229" i="5" s="1"/>
  <c r="E229" i="5" s="1"/>
  <c r="G229" i="5" s="1"/>
  <c r="A230" i="5" s="1"/>
  <c r="E230" i="5" s="1"/>
  <c r="G230" i="5" s="1"/>
  <c r="A231" i="5" s="1"/>
  <c r="E231" i="5" s="1"/>
  <c r="G231" i="5" s="1"/>
  <c r="A232" i="5" s="1"/>
  <c r="E232" i="5" s="1"/>
  <c r="G232" i="5" s="1"/>
  <c r="A233" i="5" s="1"/>
  <c r="E233" i="5" s="1"/>
  <c r="G233" i="5" s="1"/>
  <c r="A234" i="5" s="1"/>
  <c r="E234" i="5" s="1"/>
  <c r="G234" i="5" s="1"/>
  <c r="A235" i="5" s="1"/>
  <c r="E235" i="5" s="1"/>
  <c r="G235" i="5" s="1"/>
  <c r="A236" i="5" s="1"/>
  <c r="E236" i="5" s="1"/>
  <c r="G236" i="5" s="1"/>
  <c r="A237" i="5" s="1"/>
  <c r="E237" i="5" s="1"/>
  <c r="G237" i="5" s="1"/>
  <c r="A238" i="5" s="1"/>
  <c r="E238" i="5" s="1"/>
  <c r="G238" i="5" s="1"/>
  <c r="A239" i="5" s="1"/>
  <c r="E239" i="5" s="1"/>
  <c r="G239" i="5" s="1"/>
  <c r="A240" i="5" s="1"/>
  <c r="E240" i="5" s="1"/>
  <c r="G240" i="5" s="1"/>
  <c r="A241" i="5" s="1"/>
  <c r="E241" i="5" s="1"/>
  <c r="G241" i="5" s="1"/>
  <c r="A242" i="5" s="1"/>
  <c r="H4" i="5" s="1"/>
  <c r="H2" i="5"/>
  <c r="E5" i="1"/>
  <c r="H4" i="1" s="1"/>
  <c r="G4" i="1"/>
  <c r="H5" i="1" l="1"/>
  <c r="J5" i="1" s="1"/>
  <c r="J4" i="1"/>
  <c r="K4" i="1" s="1"/>
  <c r="G5" i="1"/>
  <c r="I4" i="1"/>
  <c r="G6" i="1"/>
  <c r="K5" i="1" l="1"/>
  <c r="I5" i="1"/>
  <c r="H6" i="1"/>
  <c r="J6" i="1" s="1"/>
  <c r="K6" i="1" s="1"/>
  <c r="I6" i="1" l="1"/>
  <c r="G7" i="1"/>
  <c r="H7" i="1"/>
  <c r="J7" i="1" s="1"/>
  <c r="K7" i="1" s="1"/>
  <c r="I7" i="1" l="1"/>
  <c r="H8" i="1"/>
  <c r="J8" i="1" s="1"/>
  <c r="K8" i="1" s="1"/>
  <c r="G8" i="1"/>
  <c r="I8" i="1" l="1"/>
  <c r="G9" i="1"/>
  <c r="H9" i="1"/>
  <c r="J9" i="1" s="1"/>
  <c r="K9" i="1" s="1"/>
  <c r="H10" i="1" l="1"/>
  <c r="J10" i="1" s="1"/>
  <c r="K10" i="1" s="1"/>
  <c r="G10" i="1"/>
  <c r="I9" i="1"/>
  <c r="G11" i="1" l="1"/>
  <c r="H11" i="1"/>
  <c r="J11" i="1" s="1"/>
  <c r="K11" i="1" s="1"/>
  <c r="I10" i="1"/>
  <c r="G12" i="1" l="1"/>
  <c r="H12" i="1"/>
  <c r="J12" i="1" s="1"/>
  <c r="K12" i="1" s="1"/>
  <c r="I11" i="1"/>
  <c r="I12" i="1" l="1"/>
  <c r="H13" i="1"/>
  <c r="J13" i="1" s="1"/>
  <c r="K13" i="1" s="1"/>
  <c r="G13" i="1"/>
</calcChain>
</file>

<file path=xl/sharedStrings.xml><?xml version="1.0" encoding="utf-8"?>
<sst xmlns="http://schemas.openxmlformats.org/spreadsheetml/2006/main" count="130" uniqueCount="74">
  <si>
    <t>Sum of rolls of 20 dice</t>
  </si>
  <si>
    <t>width =</t>
  </si>
  <si>
    <t>Bin Start</t>
  </si>
  <si>
    <t>Bin End</t>
  </si>
  <si>
    <t>Freq</t>
  </si>
  <si>
    <t>Bin</t>
  </si>
  <si>
    <t>Label</t>
  </si>
  <si>
    <t>More</t>
  </si>
  <si>
    <t xml:space="preserve">Mean = </t>
  </si>
  <si>
    <t>SD =</t>
  </si>
  <si>
    <t xml:space="preserve">min = </t>
  </si>
  <si>
    <t xml:space="preserve">max = </t>
  </si>
  <si>
    <t>count =</t>
  </si>
  <si>
    <t>median =</t>
  </si>
  <si>
    <t>Data</t>
  </si>
  <si>
    <t>Statistics</t>
  </si>
  <si>
    <t>Formulas</t>
  </si>
  <si>
    <t>This is the wrong way to set up a table. The numbers are useless no computations can be done on them. Here Excel is just being used as a word processor, not a spreadsheet.</t>
  </si>
  <si>
    <t>Here the data is the group cost and the perperson cost is computed from the number of people.  This, of course, could be turned around. The totals are computed (yellow cells have formulas). Here the spreadsheet is doing work for you, not just displaying data.</t>
  </si>
  <si>
    <t xml:space="preserve"> Cost: 6 days</t>
  </si>
  <si>
    <t>Hotel</t>
  </si>
  <si>
    <t>$1243.00/7,458.00</t>
  </si>
  <si>
    <t>Parking DIA</t>
  </si>
  <si>
    <t>$144.00/$864.00</t>
  </si>
  <si>
    <t>Number of participants:</t>
  </si>
  <si>
    <t>Misc. Expenses</t>
  </si>
  <si>
    <t>$120.00/$720.00</t>
  </si>
  <si>
    <t>Group</t>
  </si>
  <si>
    <t>Person</t>
  </si>
  <si>
    <t>Rd Tp Airfare</t>
  </si>
  <si>
    <t>$679.00/$4,074.00</t>
  </si>
  <si>
    <t>Meals</t>
  </si>
  <si>
    <t>$540.00/$3,240.00</t>
  </si>
  <si>
    <t>Rental Van</t>
  </si>
  <si>
    <t>$51.00/$306.00</t>
  </si>
  <si>
    <t>Parking in HI</t>
  </si>
  <si>
    <t>$30.00/$180.00</t>
  </si>
  <si>
    <t>Gas required in HI</t>
  </si>
  <si>
    <t>$20.00/$120.00</t>
  </si>
  <si>
    <t>TOTAL</t>
  </si>
  <si>
    <t>Searchable list of Excel formulas</t>
  </si>
  <si>
    <t>How to make histograms (from text)</t>
  </si>
  <si>
    <t>Excel videos from your text</t>
  </si>
  <si>
    <r>
      <rPr>
        <sz val="12"/>
        <color theme="1"/>
        <rFont val="Calibri"/>
        <family val="2"/>
      </rPr>
      <t>←</t>
    </r>
    <r>
      <rPr>
        <sz val="12"/>
        <color theme="1"/>
        <rFont val="Comic Sans MS"/>
        <family val="4"/>
      </rPr>
      <t xml:space="preserve"> Click on cells to the right to inspect the formulas used.</t>
    </r>
  </si>
  <si>
    <t>Every yellow cell has a formula.</t>
  </si>
  <si>
    <t>min rounded=</t>
  </si>
  <si>
    <t>max rounded =</t>
  </si>
  <si>
    <t>Note there are about 10 bins all of equal width and only covering the relevant part of the domain. The bins are not separated by space.</t>
  </si>
  <si>
    <t>periods per year</t>
  </si>
  <si>
    <t>periodic rate</t>
  </si>
  <si>
    <t xml:space="preserve">interst </t>
  </si>
  <si>
    <t>Payment</t>
  </si>
  <si>
    <t>new balence</t>
  </si>
  <si>
    <t>Monthly Payment</t>
  </si>
  <si>
    <t>Principal</t>
  </si>
  <si>
    <t>APR</t>
  </si>
  <si>
    <t>Periods per year</t>
  </si>
  <si>
    <t>Years</t>
  </si>
  <si>
    <t>Play with the values in the yellow highlighted cells.</t>
  </si>
  <si>
    <t>Balance</t>
  </si>
  <si>
    <t xml:space="preserve">range = </t>
  </si>
  <si>
    <t>mode =</t>
  </si>
  <si>
    <t>Cumulative Freq</t>
  </si>
  <si>
    <t>Balance after 10 years</t>
  </si>
  <si>
    <t>Balance after 20 years</t>
  </si>
  <si>
    <t>=Data</t>
  </si>
  <si>
    <t>=Formulas</t>
  </si>
  <si>
    <t>Throughout this sheet and in my CallIn session sheets</t>
  </si>
  <si>
    <t>Check out these videos from Microsoft support to get you started:</t>
  </si>
  <si>
    <t>·  Cell References</t>
  </si>
  <si>
    <t>·   Copying Formulas</t>
  </si>
  <si>
    <t>·   AutoFill and FlashFill (3 videos)</t>
  </si>
  <si>
    <t>&lt;- You want this to be $0. Play with the value of F2 or use the value given by the formula below.</t>
  </si>
  <si>
    <t>How to make histogram (start @ 17 min 30 sec)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</si>
</sst>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14"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u/>
      <sz val="11"/>
      <color theme="10"/>
      <name val="Calibri"/>
      <family val="2"/>
      <scheme val="minor"/>
    </font>
    <font>
      <sz val="11"/>
      <color theme="1"/>
      <name val="Comic Sans MS"/>
      <family val="4"/>
    </font>
    <font>
      <sz val="12"/>
      <color theme="1"/>
      <name val="Comic Sans MS"/>
      <family val="4"/>
    </font>
    <font>
      <sz val="12"/>
      <color theme="1"/>
      <name val="Calibri"/>
      <family val="2"/>
    </font>
    <font>
      <sz val="10"/>
      <name val="Arial"/>
      <family val="2"/>
    </font>
    <font>
      <b/>
      <sz val="10"/>
      <name val="Arial"/>
      <family val="2"/>
    </font>
    <font>
      <b/>
      <sz val="10"/>
      <color rgb="FF000000"/>
      <name val="Arial"/>
      <family val="2"/>
    </font>
    <font>
      <b/>
      <sz val="11"/>
      <name val="Calibri"/>
      <family val="2"/>
      <scheme val="minor"/>
    </font>
    <font>
      <sz val="11"/>
      <name val="Calibri"/>
      <family val="2"/>
      <scheme val="minor"/>
    </font>
    <font>
      <sz val="11"/>
      <color theme="10"/>
      <name val="Comic Sans MS"/>
      <family val="4"/>
    </font>
  </fonts>
  <fills count="11">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theme="7" tint="0.39997558519241921"/>
        <bgColor indexed="64"/>
      </patternFill>
    </fill>
  </fills>
  <borders count="19">
    <border>
      <left/>
      <right/>
      <top/>
      <bottom/>
      <diagonal/>
    </border>
    <border>
      <left/>
      <right/>
      <top/>
      <bottom style="thick">
        <color auto="1"/>
      </bottom>
      <diagonal/>
    </border>
    <border>
      <left style="thick">
        <color auto="1"/>
      </left>
      <right style="thin">
        <color theme="0" tint="-0.14996795556505021"/>
      </right>
      <top style="thick">
        <color auto="1"/>
      </top>
      <bottom style="thin">
        <color theme="0" tint="-0.14996795556505021"/>
      </bottom>
      <diagonal/>
    </border>
    <border>
      <left style="thin">
        <color theme="0" tint="-0.14996795556505021"/>
      </left>
      <right style="thick">
        <color auto="1"/>
      </right>
      <top style="thick">
        <color auto="1"/>
      </top>
      <bottom style="thin">
        <color theme="0" tint="-0.14996795556505021"/>
      </bottom>
      <diagonal/>
    </border>
    <border>
      <left style="thick">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ck">
        <color auto="1"/>
      </right>
      <top style="thin">
        <color theme="0" tint="-0.14996795556505021"/>
      </top>
      <bottom style="thin">
        <color theme="0" tint="-0.14996795556505021"/>
      </bottom>
      <diagonal/>
    </border>
    <border>
      <left style="thin">
        <color theme="0" tint="-0.14996795556505021"/>
      </left>
      <right style="thin">
        <color theme="0" tint="-0.14996795556505021"/>
      </right>
      <top style="thick">
        <color auto="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ck">
        <color auto="1"/>
      </left>
      <right style="thin">
        <color theme="0" tint="-0.14996795556505021"/>
      </right>
      <top style="thin">
        <color theme="0" tint="-0.14996795556505021"/>
      </top>
      <bottom style="thick">
        <color auto="1"/>
      </bottom>
      <diagonal/>
    </border>
    <border>
      <left style="thin">
        <color theme="0" tint="-0.14996795556505021"/>
      </left>
      <right style="thick">
        <color auto="1"/>
      </right>
      <top style="thin">
        <color theme="0" tint="-0.14996795556505021"/>
      </top>
      <bottom style="thick">
        <color auto="1"/>
      </bottom>
      <diagonal/>
    </border>
    <border>
      <left style="thin">
        <color theme="0" tint="-0.14996795556505021"/>
      </left>
      <right style="thin">
        <color theme="0" tint="-0.14996795556505021"/>
      </right>
      <top style="thin">
        <color theme="0" tint="-0.14996795556505021"/>
      </top>
      <bottom style="thick">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s>
  <cellStyleXfs count="3">
    <xf numFmtId="0" fontId="0" fillId="0" borderId="0"/>
    <xf numFmtId="44" fontId="2" fillId="0" borderId="0" applyFont="0" applyFill="0" applyBorder="0" applyAlignment="0" applyProtection="0"/>
    <xf numFmtId="0" fontId="4" fillId="0" borderId="0" applyNumberFormat="0" applyFill="0" applyBorder="0" applyAlignment="0" applyProtection="0"/>
  </cellStyleXfs>
  <cellXfs count="78">
    <xf numFmtId="0" fontId="0" fillId="0" borderId="0" xfId="0"/>
    <xf numFmtId="0" fontId="1" fillId="0" borderId="0" xfId="0" applyFont="1"/>
    <xf numFmtId="0" fontId="0" fillId="0" borderId="0" xfId="0" applyAlignment="1">
      <alignment vertical="top" wrapText="1"/>
    </xf>
    <xf numFmtId="0" fontId="0" fillId="2" borderId="2" xfId="0" applyFill="1" applyBorder="1" applyAlignment="1">
      <alignment wrapText="1"/>
    </xf>
    <xf numFmtId="0" fontId="0" fillId="2" borderId="3" xfId="0" applyFill="1" applyBorder="1"/>
    <xf numFmtId="0" fontId="0" fillId="2" borderId="4" xfId="0" applyFill="1" applyBorder="1"/>
    <xf numFmtId="8" fontId="0" fillId="0" borderId="5" xfId="0" applyNumberFormat="1" applyBorder="1"/>
    <xf numFmtId="0" fontId="3" fillId="2" borderId="2" xfId="0" applyFont="1" applyFill="1" applyBorder="1"/>
    <xf numFmtId="0" fontId="3" fillId="2" borderId="6" xfId="0" applyFont="1" applyFill="1" applyBorder="1"/>
    <xf numFmtId="0" fontId="3" fillId="2" borderId="3" xfId="0" applyFont="1" applyFill="1" applyBorder="1"/>
    <xf numFmtId="0" fontId="3" fillId="2" borderId="4" xfId="0" applyFont="1" applyFill="1" applyBorder="1"/>
    <xf numFmtId="8" fontId="3" fillId="2" borderId="7" xfId="0" applyNumberFormat="1" applyFont="1" applyFill="1" applyBorder="1"/>
    <xf numFmtId="0" fontId="3" fillId="2" borderId="5" xfId="0" applyFont="1" applyFill="1" applyBorder="1"/>
    <xf numFmtId="0" fontId="0" fillId="2" borderId="8" xfId="0" applyFill="1" applyBorder="1"/>
    <xf numFmtId="8" fontId="0" fillId="0" borderId="9" xfId="0" applyNumberFormat="1" applyBorder="1"/>
    <xf numFmtId="0" fontId="5" fillId="0" borderId="0" xfId="0" applyFont="1"/>
    <xf numFmtId="0" fontId="5" fillId="0" borderId="0" xfId="0" applyFont="1" applyAlignment="1">
      <alignment horizontal="left"/>
    </xf>
    <xf numFmtId="2" fontId="0" fillId="0" borderId="0" xfId="0" applyNumberFormat="1"/>
    <xf numFmtId="0" fontId="0" fillId="0" borderId="0" xfId="0" applyAlignment="1">
      <alignment horizontal="right"/>
    </xf>
    <xf numFmtId="0" fontId="0" fillId="0" borderId="0" xfId="0" applyAlignment="1">
      <alignment horizontal="left" vertical="top"/>
    </xf>
    <xf numFmtId="0" fontId="5" fillId="0" borderId="0" xfId="0" applyFont="1" applyAlignment="1">
      <alignment vertical="top" wrapText="1"/>
    </xf>
    <xf numFmtId="0" fontId="9" fillId="0" borderId="0" xfId="0" applyFont="1" applyAlignment="1"/>
    <xf numFmtId="0" fontId="0" fillId="0" borderId="0" xfId="0" applyFont="1" applyAlignment="1"/>
    <xf numFmtId="164" fontId="8" fillId="0" borderId="0" xfId="0" applyNumberFormat="1" applyFont="1"/>
    <xf numFmtId="164" fontId="0" fillId="0" borderId="0" xfId="0" applyNumberFormat="1" applyFont="1" applyAlignment="1"/>
    <xf numFmtId="0" fontId="0" fillId="0" borderId="0" xfId="0" applyFont="1" applyAlignment="1">
      <alignment vertical="top" wrapText="1"/>
    </xf>
    <xf numFmtId="164" fontId="9" fillId="0" borderId="0" xfId="0" applyNumberFormat="1" applyFont="1" applyAlignment="1"/>
    <xf numFmtId="0" fontId="1" fillId="0" borderId="0" xfId="0" applyFont="1" applyAlignment="1"/>
    <xf numFmtId="44" fontId="0" fillId="5" borderId="0" xfId="1" applyFont="1" applyFill="1" applyAlignment="1"/>
    <xf numFmtId="0" fontId="0" fillId="6" borderId="0" xfId="0" applyFill="1"/>
    <xf numFmtId="44" fontId="12" fillId="7" borderId="5" xfId="0" applyNumberFormat="1" applyFont="1" applyFill="1" applyBorder="1"/>
    <xf numFmtId="44" fontId="12" fillId="7" borderId="9" xfId="0" applyNumberFormat="1" applyFont="1" applyFill="1" applyBorder="1"/>
    <xf numFmtId="44" fontId="0" fillId="7" borderId="10" xfId="0" applyNumberFormat="1" applyFill="1" applyBorder="1"/>
    <xf numFmtId="44" fontId="0" fillId="4" borderId="7" xfId="1" applyFont="1" applyFill="1" applyBorder="1"/>
    <xf numFmtId="0" fontId="0" fillId="7" borderId="7" xfId="0" applyFill="1" applyBorder="1"/>
    <xf numFmtId="0" fontId="0" fillId="7" borderId="0" xfId="0" applyFill="1"/>
    <xf numFmtId="0" fontId="0" fillId="7" borderId="11" xfId="0" applyFill="1" applyBorder="1"/>
    <xf numFmtId="1" fontId="0" fillId="7" borderId="0" xfId="0" applyNumberFormat="1" applyFill="1" applyAlignment="1">
      <alignment horizontal="left"/>
    </xf>
    <xf numFmtId="0" fontId="0" fillId="7" borderId="0" xfId="0" applyFill="1" applyAlignment="1">
      <alignment horizontal="left"/>
    </xf>
    <xf numFmtId="2" fontId="0" fillId="4" borderId="0" xfId="0" applyNumberFormat="1" applyFill="1"/>
    <xf numFmtId="164" fontId="0" fillId="4" borderId="0" xfId="0" applyNumberFormat="1" applyFont="1" applyFill="1" applyAlignment="1"/>
    <xf numFmtId="10" fontId="0" fillId="4" borderId="0" xfId="0" applyNumberFormat="1" applyFont="1" applyFill="1" applyAlignment="1"/>
    <xf numFmtId="0" fontId="0" fillId="4" borderId="0" xfId="0" applyFont="1" applyFill="1" applyAlignment="1"/>
    <xf numFmtId="164" fontId="0" fillId="7" borderId="0" xfId="0" applyNumberFormat="1" applyFont="1" applyFill="1" applyAlignment="1"/>
    <xf numFmtId="164" fontId="10" fillId="0" borderId="0" xfId="0" applyNumberFormat="1" applyFont="1" applyFill="1" applyAlignment="1"/>
    <xf numFmtId="0" fontId="8" fillId="5" borderId="0" xfId="0" applyFont="1" applyFill="1" applyAlignment="1"/>
    <xf numFmtId="10" fontId="9" fillId="7" borderId="0" xfId="0" applyNumberFormat="1" applyFont="1" applyFill="1" applyAlignment="1"/>
    <xf numFmtId="0" fontId="8" fillId="4" borderId="0" xfId="0" applyFont="1" applyFill="1" applyAlignment="1"/>
    <xf numFmtId="164" fontId="9" fillId="7" borderId="0" xfId="0" applyNumberFormat="1" applyFont="1" applyFill="1" applyAlignment="1"/>
    <xf numFmtId="164" fontId="8" fillId="7" borderId="0" xfId="0" applyNumberFormat="1" applyFont="1" applyFill="1"/>
    <xf numFmtId="0" fontId="5" fillId="4" borderId="0" xfId="0" applyFont="1" applyFill="1"/>
    <xf numFmtId="0" fontId="5" fillId="0" borderId="0" xfId="0" quotePrefix="1" applyFont="1"/>
    <xf numFmtId="0" fontId="5" fillId="8" borderId="0" xfId="0" applyFont="1" applyFill="1"/>
    <xf numFmtId="0" fontId="5" fillId="0" borderId="15" xfId="0" applyFont="1" applyBorder="1"/>
    <xf numFmtId="0" fontId="5" fillId="0" borderId="0" xfId="0" applyFont="1" applyBorder="1"/>
    <xf numFmtId="0" fontId="5" fillId="0" borderId="16" xfId="0" applyFont="1" applyBorder="1"/>
    <xf numFmtId="0" fontId="5" fillId="0" borderId="17" xfId="0" applyFont="1" applyBorder="1"/>
    <xf numFmtId="0" fontId="5" fillId="0" borderId="1" xfId="0" applyFont="1" applyBorder="1"/>
    <xf numFmtId="0" fontId="5" fillId="0" borderId="18" xfId="0" applyFont="1" applyBorder="1"/>
    <xf numFmtId="164" fontId="9" fillId="9" borderId="0" xfId="0" applyNumberFormat="1" applyFont="1" applyFill="1"/>
    <xf numFmtId="164" fontId="1" fillId="10" borderId="0" xfId="0" applyNumberFormat="1" applyFont="1" applyFill="1" applyAlignment="1"/>
    <xf numFmtId="0" fontId="5" fillId="0" borderId="0" xfId="0" applyFont="1" applyAlignment="1">
      <alignment horizontal="center" wrapText="1"/>
    </xf>
    <xf numFmtId="0" fontId="5" fillId="0" borderId="12" xfId="0" applyFont="1" applyBorder="1" applyAlignment="1">
      <alignment horizontal="center"/>
    </xf>
    <xf numFmtId="0" fontId="5" fillId="0" borderId="13" xfId="0" applyFont="1" applyBorder="1" applyAlignment="1">
      <alignment horizontal="center"/>
    </xf>
    <xf numFmtId="0" fontId="5" fillId="0" borderId="14" xfId="0" applyFont="1" applyBorder="1" applyAlignment="1">
      <alignment horizontal="center"/>
    </xf>
    <xf numFmtId="0" fontId="13" fillId="4" borderId="0" xfId="2" applyFont="1" applyFill="1" applyAlignment="1">
      <alignment horizontal="center"/>
    </xf>
    <xf numFmtId="0" fontId="13" fillId="0" borderId="1" xfId="2" applyFont="1" applyBorder="1" applyAlignment="1">
      <alignment horizontal="left"/>
    </xf>
    <xf numFmtId="0" fontId="13" fillId="0" borderId="0" xfId="2" applyFont="1" applyBorder="1" applyAlignment="1">
      <alignment horizontal="left"/>
    </xf>
    <xf numFmtId="0" fontId="13" fillId="3" borderId="0" xfId="2" applyFont="1" applyFill="1" applyAlignment="1">
      <alignment horizontal="left"/>
    </xf>
    <xf numFmtId="0" fontId="13" fillId="4" borderId="0" xfId="2" applyFont="1" applyFill="1" applyAlignment="1">
      <alignment horizontal="left" vertical="top" wrapText="1"/>
    </xf>
    <xf numFmtId="0" fontId="1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vertical="top" wrapText="1"/>
    </xf>
    <xf numFmtId="0" fontId="5" fillId="0" borderId="0" xfId="0" applyFont="1" applyAlignment="1">
      <alignment horizontal="center" vertical="center"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6" fillId="0" borderId="0" xfId="0" applyFont="1" applyAlignment="1">
      <alignment horizontal="left" vertical="top"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 of Sum of 20 Dice </a:t>
            </a:r>
          </a:p>
        </c:rich>
      </c:tx>
      <c:layout>
        <c:manualLayout>
          <c:xMode val="edge"/>
          <c:yMode val="edge"/>
          <c:x val="0.25393744531933515"/>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accent2"/>
              </a:solidFill>
            </a:ln>
            <a:effectLst/>
          </c:spPr>
          <c:invertIfNegative val="0"/>
          <c:cat>
            <c:strRef>
              <c:f>Histogram!$I$4:$I$13</c:f>
              <c:strCache>
                <c:ptCount val="10"/>
                <c:pt idx="0">
                  <c:v>56 - 60</c:v>
                </c:pt>
                <c:pt idx="1">
                  <c:v>60 - 64</c:v>
                </c:pt>
                <c:pt idx="2">
                  <c:v>64 - 68</c:v>
                </c:pt>
                <c:pt idx="3">
                  <c:v>68 - 72</c:v>
                </c:pt>
                <c:pt idx="4">
                  <c:v>72 - 76</c:v>
                </c:pt>
                <c:pt idx="5">
                  <c:v>76 - 80</c:v>
                </c:pt>
                <c:pt idx="6">
                  <c:v>80 - 84</c:v>
                </c:pt>
                <c:pt idx="7">
                  <c:v>84 - 88</c:v>
                </c:pt>
                <c:pt idx="8">
                  <c:v>88 - 92</c:v>
                </c:pt>
                <c:pt idx="9">
                  <c:v>More</c:v>
                </c:pt>
              </c:strCache>
            </c:strRef>
          </c:cat>
          <c:val>
            <c:numRef>
              <c:f>Histogram!$K$4:$K$13</c:f>
              <c:numCache>
                <c:formatCode>General</c:formatCode>
                <c:ptCount val="10"/>
                <c:pt idx="0">
                  <c:v>3</c:v>
                </c:pt>
                <c:pt idx="1">
                  <c:v>3</c:v>
                </c:pt>
                <c:pt idx="2">
                  <c:v>6</c:v>
                </c:pt>
                <c:pt idx="3">
                  <c:v>5</c:v>
                </c:pt>
                <c:pt idx="4">
                  <c:v>8</c:v>
                </c:pt>
                <c:pt idx="5">
                  <c:v>6</c:v>
                </c:pt>
                <c:pt idx="6">
                  <c:v>5</c:v>
                </c:pt>
                <c:pt idx="7">
                  <c:v>3</c:v>
                </c:pt>
                <c:pt idx="8">
                  <c:v>1</c:v>
                </c:pt>
                <c:pt idx="9">
                  <c:v>0</c:v>
                </c:pt>
              </c:numCache>
            </c:numRef>
          </c:val>
          <c:extLst>
            <c:ext xmlns:c16="http://schemas.microsoft.com/office/drawing/2014/chart" uri="{C3380CC4-5D6E-409C-BE32-E72D297353CC}">
              <c16:uniqueId val="{00000000-BD82-445C-B139-AD334A258E2F}"/>
            </c:ext>
          </c:extLst>
        </c:ser>
        <c:dLbls>
          <c:showLegendKey val="0"/>
          <c:showVal val="0"/>
          <c:showCatName val="0"/>
          <c:showSerName val="0"/>
          <c:showPercent val="0"/>
          <c:showBubbleSize val="0"/>
        </c:dLbls>
        <c:gapWidth val="0"/>
        <c:overlap val="-27"/>
        <c:axId val="388720424"/>
        <c:axId val="388721208"/>
      </c:barChart>
      <c:catAx>
        <c:axId val="388720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21208"/>
        <c:crosses val="autoZero"/>
        <c:auto val="1"/>
        <c:lblAlgn val="ctr"/>
        <c:lblOffset val="100"/>
        <c:noMultiLvlLbl val="0"/>
      </c:catAx>
      <c:valAx>
        <c:axId val="388721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720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800100</xdr:colOff>
      <xdr:row>2</xdr:row>
      <xdr:rowOff>47626</xdr:rowOff>
    </xdr:from>
    <xdr:to>
      <xdr:col>5</xdr:col>
      <xdr:colOff>419100</xdr:colOff>
      <xdr:row>5</xdr:row>
      <xdr:rowOff>9525</xdr:rowOff>
    </xdr:to>
    <xdr:cxnSp macro="">
      <xdr:nvCxnSpPr>
        <xdr:cNvPr id="3" name="Straight Arrow Connector 2">
          <a:extLst>
            <a:ext uri="{FF2B5EF4-FFF2-40B4-BE49-F238E27FC236}">
              <a16:creationId xmlns:a16="http://schemas.microsoft.com/office/drawing/2014/main" id="{2DC4356A-1A7E-4594-A253-FA259270A3F6}"/>
            </a:ext>
          </a:extLst>
        </xdr:cNvPr>
        <xdr:cNvCxnSpPr/>
      </xdr:nvCxnSpPr>
      <xdr:spPr>
        <a:xfrm flipV="1">
          <a:off x="3686175" y="447676"/>
          <a:ext cx="1543050" cy="5619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376237</xdr:colOff>
      <xdr:row>14</xdr:row>
      <xdr:rowOff>57150</xdr:rowOff>
    </xdr:from>
    <xdr:to>
      <xdr:col>11</xdr:col>
      <xdr:colOff>71437</xdr:colOff>
      <xdr:row>28</xdr:row>
      <xdr:rowOff>133350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port.office.com/en-us/article/video-use-autofill-and-flash-fill-2e79a709-c814-4b27-8bc2-c4dc84d49464?ui=en-US&amp;rs=en-US&amp;ad=US" TargetMode="External"/><Relationship Id="rId7" Type="http://schemas.openxmlformats.org/officeDocument/2006/relationships/printerSettings" Target="../printerSettings/printerSettings1.bin"/><Relationship Id="rId2" Type="http://schemas.openxmlformats.org/officeDocument/2006/relationships/hyperlink" Target="http://mediaplayer.pearsoncmg.com/assets/gtq1e_1_4_2_27_Histograms" TargetMode="External"/><Relationship Id="rId1" Type="http://schemas.openxmlformats.org/officeDocument/2006/relationships/hyperlink" Target="https://exceljet.net/formulas" TargetMode="External"/><Relationship Id="rId6" Type="http://schemas.openxmlformats.org/officeDocument/2006/relationships/hyperlink" Target="https://docs.google.com/spreadsheets/d/1utcXbsJCaXpVG901-b5MrUzr_y9fHaKKTVzmxDFP340/edit?usp=sharing" TargetMode="External"/><Relationship Id="rId5" Type="http://schemas.openxmlformats.org/officeDocument/2006/relationships/hyperlink" Target="https://support.office.com/en-us/article/video-copying-formulas-d46cac82-1754-439c-bc72-bfe85ad51c30?ui=en-US&amp;rs=en-US&amp;ad=US" TargetMode="External"/><Relationship Id="rId4" Type="http://schemas.openxmlformats.org/officeDocument/2006/relationships/hyperlink" Target="https://support.office.com/en-us/article/video-understand-and-use-cell-references-ecb125bb-c0cb-48c1-b30f-cdb3aec052b1?ui=en-US&amp;rs=en-US&amp;ad=U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2"/>
  <sheetViews>
    <sheetView tabSelected="1" workbookViewId="0">
      <selection activeCell="A4" sqref="A4:D4"/>
    </sheetView>
  </sheetViews>
  <sheetFormatPr defaultColWidth="9.109375" defaultRowHeight="15.6" x14ac:dyDescent="0.35"/>
  <cols>
    <col min="1" max="3" width="9.109375" style="15"/>
    <col min="4" max="4" width="17.33203125" style="15" customWidth="1"/>
    <col min="5" max="7" width="9.109375" style="15"/>
    <col min="8" max="8" width="12.33203125" style="15" customWidth="1"/>
    <col min="9" max="16384" width="9.109375" style="15"/>
  </cols>
  <sheetData>
    <row r="1" spans="1:9" x14ac:dyDescent="0.35">
      <c r="A1" s="68" t="s">
        <v>40</v>
      </c>
      <c r="B1" s="68"/>
      <c r="C1" s="68"/>
      <c r="D1" s="68"/>
      <c r="E1" s="16"/>
    </row>
    <row r="2" spans="1:9" ht="16.5" customHeight="1" x14ac:dyDescent="0.35">
      <c r="A2" s="69" t="s">
        <v>42</v>
      </c>
      <c r="B2" s="69"/>
      <c r="C2" s="69"/>
      <c r="D2" s="69"/>
      <c r="E2" s="16"/>
      <c r="G2" s="61" t="s">
        <v>67</v>
      </c>
      <c r="H2" s="61"/>
      <c r="I2" s="61"/>
    </row>
    <row r="3" spans="1:9" x14ac:dyDescent="0.35">
      <c r="A3" s="68" t="s">
        <v>41</v>
      </c>
      <c r="B3" s="68"/>
      <c r="C3" s="68"/>
      <c r="D3" s="68"/>
      <c r="E3" s="16"/>
      <c r="G3" s="61"/>
      <c r="H3" s="61"/>
      <c r="I3" s="61"/>
    </row>
    <row r="4" spans="1:9" x14ac:dyDescent="0.35">
      <c r="A4" s="65" t="s">
        <v>73</v>
      </c>
      <c r="B4" s="65"/>
      <c r="C4" s="65"/>
      <c r="D4" s="65"/>
      <c r="G4" s="50"/>
      <c r="H4" s="51" t="s">
        <v>65</v>
      </c>
    </row>
    <row r="5" spans="1:9" x14ac:dyDescent="0.35">
      <c r="G5" s="52"/>
      <c r="H5" s="51" t="s">
        <v>66</v>
      </c>
    </row>
    <row r="7" spans="1:9" ht="16.2" thickBot="1" x14ac:dyDescent="0.4"/>
    <row r="8" spans="1:9" ht="16.2" thickTop="1" x14ac:dyDescent="0.35">
      <c r="A8" s="62" t="s">
        <v>68</v>
      </c>
      <c r="B8" s="63"/>
      <c r="C8" s="63"/>
      <c r="D8" s="63"/>
      <c r="E8" s="63"/>
      <c r="F8" s="63"/>
      <c r="G8" s="63"/>
      <c r="H8" s="64"/>
    </row>
    <row r="9" spans="1:9" x14ac:dyDescent="0.35">
      <c r="A9" s="53"/>
      <c r="B9" s="67" t="s">
        <v>69</v>
      </c>
      <c r="C9" s="67"/>
      <c r="D9" s="67"/>
      <c r="E9" s="67"/>
      <c r="F9" s="54"/>
      <c r="G9" s="54"/>
      <c r="H9" s="55"/>
    </row>
    <row r="10" spans="1:9" x14ac:dyDescent="0.35">
      <c r="A10" s="53"/>
      <c r="B10" s="67" t="s">
        <v>70</v>
      </c>
      <c r="C10" s="67"/>
      <c r="D10" s="67"/>
      <c r="E10" s="67"/>
      <c r="F10" s="54"/>
      <c r="G10" s="54"/>
      <c r="H10" s="55"/>
    </row>
    <row r="11" spans="1:9" ht="16.2" thickBot="1" x14ac:dyDescent="0.4">
      <c r="A11" s="56"/>
      <c r="B11" s="66" t="s">
        <v>71</v>
      </c>
      <c r="C11" s="66"/>
      <c r="D11" s="66"/>
      <c r="E11" s="66"/>
      <c r="F11" s="57"/>
      <c r="G11" s="57"/>
      <c r="H11" s="58"/>
    </row>
    <row r="12" spans="1:9" ht="16.2" thickTop="1" x14ac:dyDescent="0.35"/>
  </sheetData>
  <mergeCells count="9">
    <mergeCell ref="A1:D1"/>
    <mergeCell ref="A3:D3"/>
    <mergeCell ref="A2:D2"/>
    <mergeCell ref="G2:I3"/>
    <mergeCell ref="A8:H8"/>
    <mergeCell ref="A4:D4"/>
    <mergeCell ref="B11:E11"/>
    <mergeCell ref="B10:E10"/>
    <mergeCell ref="B9:E9"/>
  </mergeCells>
  <hyperlinks>
    <hyperlink ref="A1:D1" r:id="rId1" display="Searchable list of Excel formulas" xr:uid="{00000000-0004-0000-0000-000000000000}"/>
    <hyperlink ref="A3:D3" r:id="rId2" display="How to make histograms (from text)" xr:uid="{00000000-0004-0000-0000-000001000000}"/>
    <hyperlink ref="B11:E11" r:id="rId3" display="·   AutoFill and FlashFill (3 videos)" xr:uid="{93C6E37B-F91C-4DCA-8312-2C4E9A903ABE}"/>
    <hyperlink ref="B9:E9" r:id="rId4" display="·  Cell References" xr:uid="{91C09995-0B26-4A62-BB32-135C8E218541}"/>
    <hyperlink ref="B10:E10" r:id="rId5" display="·   Copying Formulas" xr:uid="{AAB65110-8694-4B70-B90E-A58D10BD8FA1}"/>
    <hyperlink ref="A4:D4" r:id="rId6" display="How to make histogram (our own vid)" xr:uid="{2957D040-D18A-454B-B2A0-58D487C764B9}"/>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62"/>
  <sheetViews>
    <sheetView workbookViewId="0">
      <selection activeCell="H10" sqref="H10"/>
    </sheetView>
  </sheetViews>
  <sheetFormatPr defaultColWidth="14.44140625" defaultRowHeight="14.4" x14ac:dyDescent="0.3"/>
  <cols>
    <col min="1" max="1" width="14.44140625" style="24"/>
    <col min="2" max="6" width="14.44140625" style="22"/>
    <col min="7" max="7" width="14.44140625" style="24"/>
    <col min="8" max="8" width="22.44140625" style="22" customWidth="1"/>
    <col min="9" max="9" width="16.6640625" style="22" customWidth="1"/>
    <col min="10" max="16384" width="14.44140625" style="22"/>
  </cols>
  <sheetData>
    <row r="1" spans="1:11" s="27" customFormat="1" ht="15.75" customHeight="1" x14ac:dyDescent="0.3">
      <c r="A1" s="26" t="s">
        <v>59</v>
      </c>
      <c r="B1" s="21" t="s">
        <v>55</v>
      </c>
      <c r="C1" s="21" t="s">
        <v>48</v>
      </c>
      <c r="D1" s="21" t="s">
        <v>49</v>
      </c>
      <c r="E1" s="21" t="s">
        <v>50</v>
      </c>
      <c r="F1" s="21" t="s">
        <v>51</v>
      </c>
      <c r="G1" s="26" t="s">
        <v>52</v>
      </c>
      <c r="H1" s="21" t="s">
        <v>63</v>
      </c>
    </row>
    <row r="2" spans="1:11" ht="15.75" customHeight="1" x14ac:dyDescent="0.3">
      <c r="A2" s="48">
        <f>J6</f>
        <v>194990</v>
      </c>
      <c r="B2" s="46">
        <f>J7</f>
        <v>3.959E-2</v>
      </c>
      <c r="C2" s="47">
        <v>12</v>
      </c>
      <c r="D2" s="45">
        <f>B2/C2</f>
        <v>3.2991666666666668E-3</v>
      </c>
      <c r="E2" s="49">
        <f t="shared" ref="E2:E65" si="0">D$2*A2</f>
        <v>643.30450833333339</v>
      </c>
      <c r="F2" s="59">
        <v>1177.3900000000001</v>
      </c>
      <c r="G2" s="49">
        <f t="shared" ref="G2:G65" si="1">E2+A2-F$2</f>
        <v>194455.91450833331</v>
      </c>
      <c r="H2" s="60">
        <f>A122</f>
        <v>116515.79167979266</v>
      </c>
      <c r="I2" s="70" t="s">
        <v>72</v>
      </c>
      <c r="J2" s="70"/>
      <c r="K2" s="70"/>
    </row>
    <row r="3" spans="1:11" ht="15.75" customHeight="1" x14ac:dyDescent="0.3">
      <c r="A3" s="49">
        <f t="shared" ref="A3:A66" si="2">G2</f>
        <v>194455.91450833331</v>
      </c>
      <c r="E3" s="49">
        <f t="shared" si="0"/>
        <v>641.54247128207635</v>
      </c>
      <c r="G3" s="49">
        <f t="shared" si="1"/>
        <v>193920.06697961537</v>
      </c>
      <c r="H3" s="44" t="s">
        <v>64</v>
      </c>
      <c r="I3" s="70"/>
      <c r="J3" s="70"/>
      <c r="K3" s="70"/>
    </row>
    <row r="4" spans="1:11" ht="15.75" customHeight="1" x14ac:dyDescent="0.3">
      <c r="A4" s="49">
        <f t="shared" si="2"/>
        <v>193920.06697961537</v>
      </c>
      <c r="E4" s="49">
        <f t="shared" si="0"/>
        <v>639.77462097691443</v>
      </c>
      <c r="G4" s="49">
        <f t="shared" si="1"/>
        <v>193382.45160059226</v>
      </c>
      <c r="H4" s="60">
        <f>A242</f>
        <v>0.98310284332137599</v>
      </c>
    </row>
    <row r="5" spans="1:11" ht="15.75" customHeight="1" x14ac:dyDescent="0.3">
      <c r="A5" s="49">
        <f t="shared" si="2"/>
        <v>193382.45160059226</v>
      </c>
      <c r="C5" s="72" t="s">
        <v>58</v>
      </c>
      <c r="D5" s="72"/>
      <c r="E5" s="49">
        <f t="shared" si="0"/>
        <v>638.00093823895395</v>
      </c>
      <c r="G5" s="49">
        <f t="shared" si="1"/>
        <v>192843.0625388312</v>
      </c>
      <c r="I5" s="71" t="s">
        <v>53</v>
      </c>
      <c r="J5" s="71"/>
    </row>
    <row r="6" spans="1:11" ht="15.75" customHeight="1" x14ac:dyDescent="0.3">
      <c r="A6" s="49">
        <f t="shared" si="2"/>
        <v>192843.0625388312</v>
      </c>
      <c r="C6" s="72"/>
      <c r="D6" s="72"/>
      <c r="E6" s="49">
        <f t="shared" si="0"/>
        <v>636.22140382602731</v>
      </c>
      <c r="G6" s="49">
        <f t="shared" si="1"/>
        <v>192301.89394265722</v>
      </c>
      <c r="I6" s="22" t="s">
        <v>54</v>
      </c>
      <c r="J6" s="40">
        <v>194990</v>
      </c>
    </row>
    <row r="7" spans="1:11" ht="15.75" customHeight="1" x14ac:dyDescent="0.3">
      <c r="A7" s="49">
        <f t="shared" si="2"/>
        <v>192301.89394265722</v>
      </c>
      <c r="C7" s="25"/>
      <c r="D7" s="25"/>
      <c r="E7" s="49">
        <f t="shared" si="0"/>
        <v>634.4359984324833</v>
      </c>
      <c r="G7" s="49">
        <f t="shared" si="1"/>
        <v>191758.93994108969</v>
      </c>
      <c r="I7" s="22" t="s">
        <v>55</v>
      </c>
      <c r="J7" s="41">
        <f>3.959%</f>
        <v>3.959E-2</v>
      </c>
    </row>
    <row r="8" spans="1:11" ht="15.75" customHeight="1" x14ac:dyDescent="0.3">
      <c r="A8" s="49">
        <f t="shared" si="2"/>
        <v>191758.93994108969</v>
      </c>
      <c r="C8" s="25"/>
      <c r="D8" s="25"/>
      <c r="E8" s="49">
        <f t="shared" si="0"/>
        <v>632.64470268897844</v>
      </c>
      <c r="G8" s="49">
        <f t="shared" si="1"/>
        <v>191214.19464377864</v>
      </c>
      <c r="I8" s="22" t="s">
        <v>56</v>
      </c>
      <c r="J8" s="42">
        <f>C2</f>
        <v>12</v>
      </c>
    </row>
    <row r="9" spans="1:11" ht="15.75" customHeight="1" x14ac:dyDescent="0.3">
      <c r="A9" s="49">
        <f t="shared" si="2"/>
        <v>191214.19464377864</v>
      </c>
      <c r="E9" s="49">
        <f t="shared" si="0"/>
        <v>630.84749716226634</v>
      </c>
      <c r="G9" s="49">
        <f t="shared" si="1"/>
        <v>190667.65214094089</v>
      </c>
      <c r="I9" s="22" t="s">
        <v>57</v>
      </c>
      <c r="J9" s="42">
        <v>20</v>
      </c>
    </row>
    <row r="10" spans="1:11" ht="15.75" customHeight="1" x14ac:dyDescent="0.3">
      <c r="A10" s="49">
        <f t="shared" si="2"/>
        <v>190667.65214094089</v>
      </c>
      <c r="E10" s="49">
        <f t="shared" si="0"/>
        <v>629.04436235498747</v>
      </c>
      <c r="G10" s="49">
        <f t="shared" si="1"/>
        <v>190119.30650329587</v>
      </c>
      <c r="I10" s="22" t="s">
        <v>53</v>
      </c>
      <c r="J10" s="28">
        <f>J6*(J7/J8)/(1-(1+J7/J8)^(-J8*J9))</f>
        <v>1177.3926927720011</v>
      </c>
    </row>
    <row r="11" spans="1:11" ht="15.75" customHeight="1" x14ac:dyDescent="0.3">
      <c r="A11" s="49">
        <f t="shared" si="2"/>
        <v>190119.30650329587</v>
      </c>
      <c r="E11" s="49">
        <f t="shared" si="0"/>
        <v>627.23527870545695</v>
      </c>
      <c r="G11" s="49">
        <f t="shared" si="1"/>
        <v>189569.15178200131</v>
      </c>
    </row>
    <row r="12" spans="1:11" ht="15.75" customHeight="1" x14ac:dyDescent="0.3">
      <c r="A12" s="49">
        <f t="shared" si="2"/>
        <v>189569.15178200131</v>
      </c>
      <c r="E12" s="49">
        <f t="shared" si="0"/>
        <v>625.4202265874527</v>
      </c>
      <c r="G12" s="49">
        <f t="shared" si="1"/>
        <v>189017.18200858874</v>
      </c>
    </row>
    <row r="13" spans="1:11" ht="15.75" customHeight="1" x14ac:dyDescent="0.3">
      <c r="A13" s="43">
        <f t="shared" si="2"/>
        <v>189017.18200858874</v>
      </c>
      <c r="E13" s="49">
        <f t="shared" si="0"/>
        <v>623.59918631000244</v>
      </c>
      <c r="G13" s="49">
        <f t="shared" si="1"/>
        <v>188463.39119489872</v>
      </c>
    </row>
    <row r="14" spans="1:11" ht="15.75" customHeight="1" x14ac:dyDescent="0.3">
      <c r="A14" s="43">
        <f t="shared" si="2"/>
        <v>188463.39119489872</v>
      </c>
      <c r="E14" s="49">
        <f t="shared" si="0"/>
        <v>621.77213811717002</v>
      </c>
      <c r="G14" s="49">
        <f t="shared" si="1"/>
        <v>187907.77333301588</v>
      </c>
    </row>
    <row r="15" spans="1:11" ht="15.75" customHeight="1" x14ac:dyDescent="0.3">
      <c r="A15" s="43">
        <f t="shared" si="2"/>
        <v>187907.77333301588</v>
      </c>
      <c r="E15" s="49">
        <f t="shared" si="0"/>
        <v>619.93906218784161</v>
      </c>
      <c r="G15" s="49">
        <f t="shared" si="1"/>
        <v>187350.32239520372</v>
      </c>
    </row>
    <row r="16" spans="1:11" ht="15.75" customHeight="1" x14ac:dyDescent="0.3">
      <c r="A16" s="43">
        <f t="shared" si="2"/>
        <v>187350.32239520372</v>
      </c>
      <c r="E16" s="49">
        <f t="shared" si="0"/>
        <v>618.0999386355096</v>
      </c>
      <c r="G16" s="49">
        <f t="shared" si="1"/>
        <v>186791.03233383922</v>
      </c>
    </row>
    <row r="17" spans="1:7" ht="15.75" customHeight="1" x14ac:dyDescent="0.3">
      <c r="A17" s="43">
        <f t="shared" si="2"/>
        <v>186791.03233383922</v>
      </c>
      <c r="E17" s="49">
        <f t="shared" si="0"/>
        <v>616.2547475080579</v>
      </c>
      <c r="G17" s="49">
        <f t="shared" si="1"/>
        <v>186229.89708134727</v>
      </c>
    </row>
    <row r="18" spans="1:7" ht="15.75" customHeight="1" x14ac:dyDescent="0.3">
      <c r="A18" s="43">
        <f t="shared" si="2"/>
        <v>186229.89708134727</v>
      </c>
      <c r="E18" s="49">
        <f t="shared" si="0"/>
        <v>614.40346878754485</v>
      </c>
      <c r="G18" s="49">
        <f t="shared" si="1"/>
        <v>185666.91055013481</v>
      </c>
    </row>
    <row r="19" spans="1:7" ht="15.75" customHeight="1" x14ac:dyDescent="0.3">
      <c r="A19" s="43">
        <f t="shared" si="2"/>
        <v>185666.91055013481</v>
      </c>
      <c r="E19" s="49">
        <f t="shared" si="0"/>
        <v>612.54608238998651</v>
      </c>
      <c r="G19" s="49">
        <f t="shared" si="1"/>
        <v>185102.06663252477</v>
      </c>
    </row>
    <row r="20" spans="1:7" ht="15.75" customHeight="1" x14ac:dyDescent="0.3">
      <c r="A20" s="43">
        <f t="shared" si="2"/>
        <v>185102.06663252477</v>
      </c>
      <c r="E20" s="49">
        <f t="shared" si="0"/>
        <v>610.68256816513804</v>
      </c>
      <c r="G20" s="49">
        <f t="shared" si="1"/>
        <v>184535.35920068988</v>
      </c>
    </row>
    <row r="21" spans="1:7" ht="15.75" customHeight="1" x14ac:dyDescent="0.3">
      <c r="A21" s="43">
        <f t="shared" si="2"/>
        <v>184535.35920068988</v>
      </c>
      <c r="E21" s="49">
        <f t="shared" si="0"/>
        <v>608.81290589627611</v>
      </c>
      <c r="G21" s="49">
        <f t="shared" si="1"/>
        <v>183966.78210658615</v>
      </c>
    </row>
    <row r="22" spans="1:7" ht="15.75" customHeight="1" x14ac:dyDescent="0.3">
      <c r="A22" s="43">
        <f t="shared" si="2"/>
        <v>183966.78210658615</v>
      </c>
      <c r="E22" s="49">
        <f t="shared" si="0"/>
        <v>606.9370752999788</v>
      </c>
      <c r="G22" s="49">
        <f t="shared" si="1"/>
        <v>183396.3291818861</v>
      </c>
    </row>
    <row r="23" spans="1:7" ht="15.75" customHeight="1" x14ac:dyDescent="0.3">
      <c r="A23" s="43">
        <f t="shared" si="2"/>
        <v>183396.3291818861</v>
      </c>
      <c r="E23" s="49">
        <f t="shared" si="0"/>
        <v>605.05505602590597</v>
      </c>
      <c r="G23" s="49">
        <f t="shared" si="1"/>
        <v>182823.994237912</v>
      </c>
    </row>
    <row r="24" spans="1:7" ht="15.75" customHeight="1" x14ac:dyDescent="0.3">
      <c r="A24" s="43">
        <f t="shared" si="2"/>
        <v>182823.994237912</v>
      </c>
      <c r="E24" s="49">
        <f t="shared" si="0"/>
        <v>603.16682765657799</v>
      </c>
      <c r="G24" s="49">
        <f t="shared" si="1"/>
        <v>182249.77106556858</v>
      </c>
    </row>
    <row r="25" spans="1:7" ht="15.75" customHeight="1" x14ac:dyDescent="0.3">
      <c r="A25" s="43">
        <f t="shared" si="2"/>
        <v>182249.77106556858</v>
      </c>
      <c r="E25" s="49">
        <f t="shared" si="0"/>
        <v>601.27236970715501</v>
      </c>
      <c r="G25" s="49">
        <f t="shared" si="1"/>
        <v>181673.65343527572</v>
      </c>
    </row>
    <row r="26" spans="1:7" ht="15.75" customHeight="1" x14ac:dyDescent="0.3">
      <c r="A26" s="43">
        <f t="shared" si="2"/>
        <v>181673.65343527572</v>
      </c>
      <c r="E26" s="49">
        <f t="shared" si="0"/>
        <v>599.37166162521385</v>
      </c>
      <c r="G26" s="49">
        <f t="shared" si="1"/>
        <v>181095.63509690092</v>
      </c>
    </row>
    <row r="27" spans="1:7" ht="15.75" customHeight="1" x14ac:dyDescent="0.3">
      <c r="A27" s="43">
        <f t="shared" si="2"/>
        <v>181095.63509690092</v>
      </c>
      <c r="E27" s="49">
        <f t="shared" si="0"/>
        <v>597.46468279052567</v>
      </c>
      <c r="G27" s="49">
        <f t="shared" si="1"/>
        <v>180515.70977969145</v>
      </c>
    </row>
    <row r="28" spans="1:7" ht="15.75" customHeight="1" x14ac:dyDescent="0.3">
      <c r="A28" s="43">
        <f t="shared" si="2"/>
        <v>180515.70977969145</v>
      </c>
      <c r="E28" s="49">
        <f t="shared" si="0"/>
        <v>595.55141251483201</v>
      </c>
      <c r="G28" s="49">
        <f t="shared" si="1"/>
        <v>179933.87119220625</v>
      </c>
    </row>
    <row r="29" spans="1:7" ht="15.75" customHeight="1" x14ac:dyDescent="0.3">
      <c r="A29" s="43">
        <f t="shared" si="2"/>
        <v>179933.87119220625</v>
      </c>
      <c r="E29" s="49">
        <f t="shared" si="0"/>
        <v>593.63183004162045</v>
      </c>
      <c r="G29" s="49">
        <f t="shared" si="1"/>
        <v>179350.11302224785</v>
      </c>
    </row>
    <row r="30" spans="1:7" ht="15.75" customHeight="1" x14ac:dyDescent="0.3">
      <c r="A30" s="43">
        <f t="shared" si="2"/>
        <v>179350.11302224785</v>
      </c>
      <c r="E30" s="49">
        <f t="shared" si="0"/>
        <v>591.70591454589942</v>
      </c>
      <c r="G30" s="49">
        <f t="shared" si="1"/>
        <v>178764.42893679373</v>
      </c>
    </row>
    <row r="31" spans="1:7" ht="15.75" customHeight="1" x14ac:dyDescent="0.3">
      <c r="A31" s="43">
        <f t="shared" si="2"/>
        <v>178764.42893679373</v>
      </c>
      <c r="E31" s="49">
        <f t="shared" si="0"/>
        <v>589.77364513397197</v>
      </c>
      <c r="G31" s="49">
        <f t="shared" si="1"/>
        <v>178176.81258192769</v>
      </c>
    </row>
    <row r="32" spans="1:7" ht="15.75" customHeight="1" x14ac:dyDescent="0.3">
      <c r="A32" s="43">
        <f t="shared" si="2"/>
        <v>178176.81258192769</v>
      </c>
      <c r="E32" s="49">
        <f t="shared" si="0"/>
        <v>587.83500084320985</v>
      </c>
      <c r="G32" s="49">
        <f t="shared" si="1"/>
        <v>177587.25758277089</v>
      </c>
    </row>
    <row r="33" spans="1:7" ht="15.75" customHeight="1" x14ac:dyDescent="0.3">
      <c r="A33" s="43">
        <f t="shared" si="2"/>
        <v>177587.25758277089</v>
      </c>
      <c r="E33" s="49">
        <f t="shared" si="0"/>
        <v>585.88996064182504</v>
      </c>
      <c r="G33" s="49">
        <f t="shared" si="1"/>
        <v>176995.75754341271</v>
      </c>
    </row>
    <row r="34" spans="1:7" ht="15.75" customHeight="1" x14ac:dyDescent="0.3">
      <c r="A34" s="43">
        <f t="shared" si="2"/>
        <v>176995.75754341271</v>
      </c>
      <c r="E34" s="49">
        <f t="shared" si="0"/>
        <v>583.93850342864243</v>
      </c>
      <c r="G34" s="49">
        <f t="shared" si="1"/>
        <v>176402.30604684135</v>
      </c>
    </row>
    <row r="35" spans="1:7" ht="15.75" customHeight="1" x14ac:dyDescent="0.3">
      <c r="A35" s="43">
        <f t="shared" si="2"/>
        <v>176402.30604684135</v>
      </c>
      <c r="E35" s="49">
        <f t="shared" si="0"/>
        <v>581.9806080328708</v>
      </c>
      <c r="G35" s="49">
        <f t="shared" si="1"/>
        <v>175806.8966548742</v>
      </c>
    </row>
    <row r="36" spans="1:7" ht="15.75" customHeight="1" x14ac:dyDescent="0.3">
      <c r="A36" s="43">
        <f t="shared" si="2"/>
        <v>175806.8966548742</v>
      </c>
      <c r="E36" s="49">
        <f t="shared" si="0"/>
        <v>580.01625321387246</v>
      </c>
      <c r="G36" s="49">
        <f t="shared" si="1"/>
        <v>175209.52290808805</v>
      </c>
    </row>
    <row r="37" spans="1:7" ht="15.75" customHeight="1" x14ac:dyDescent="0.3">
      <c r="A37" s="43">
        <f t="shared" si="2"/>
        <v>175209.52290808805</v>
      </c>
      <c r="E37" s="49">
        <f t="shared" si="0"/>
        <v>578.04541766093382</v>
      </c>
      <c r="G37" s="49">
        <f t="shared" si="1"/>
        <v>174610.17832574897</v>
      </c>
    </row>
    <row r="38" spans="1:7" ht="15.75" customHeight="1" x14ac:dyDescent="0.3">
      <c r="A38" s="43">
        <f t="shared" si="2"/>
        <v>174610.17832574897</v>
      </c>
      <c r="E38" s="49">
        <f t="shared" si="0"/>
        <v>576.06807999303351</v>
      </c>
      <c r="G38" s="49">
        <f t="shared" si="1"/>
        <v>174008.856405742</v>
      </c>
    </row>
    <row r="39" spans="1:7" ht="15.75" customHeight="1" x14ac:dyDescent="0.3">
      <c r="A39" s="43">
        <f t="shared" si="2"/>
        <v>174008.856405742</v>
      </c>
      <c r="E39" s="49">
        <f t="shared" si="0"/>
        <v>574.08421875861052</v>
      </c>
      <c r="G39" s="49">
        <f t="shared" si="1"/>
        <v>173405.55062450061</v>
      </c>
    </row>
    <row r="40" spans="1:7" ht="15.75" customHeight="1" x14ac:dyDescent="0.3">
      <c r="A40" s="43">
        <f t="shared" si="2"/>
        <v>173405.55062450061</v>
      </c>
      <c r="E40" s="49">
        <f t="shared" si="0"/>
        <v>572.09381243533164</v>
      </c>
      <c r="G40" s="49">
        <f t="shared" si="1"/>
        <v>172800.25443693594</v>
      </c>
    </row>
    <row r="41" spans="1:7" ht="15.75" customHeight="1" x14ac:dyDescent="0.3">
      <c r="A41" s="43">
        <f t="shared" si="2"/>
        <v>172800.25443693594</v>
      </c>
      <c r="E41" s="49">
        <f t="shared" si="0"/>
        <v>570.09683942985782</v>
      </c>
      <c r="G41" s="49">
        <f t="shared" si="1"/>
        <v>172192.96127636579</v>
      </c>
    </row>
    <row r="42" spans="1:7" ht="15.75" customHeight="1" x14ac:dyDescent="0.3">
      <c r="A42" s="43">
        <f t="shared" si="2"/>
        <v>172192.96127636579</v>
      </c>
      <c r="E42" s="49">
        <f t="shared" si="0"/>
        <v>568.09327807761019</v>
      </c>
      <c r="G42" s="49">
        <f t="shared" si="1"/>
        <v>171583.66455444338</v>
      </c>
    </row>
    <row r="43" spans="1:7" ht="15.75" customHeight="1" x14ac:dyDescent="0.3">
      <c r="A43" s="43">
        <f t="shared" si="2"/>
        <v>171583.66455444338</v>
      </c>
      <c r="E43" s="49">
        <f t="shared" si="0"/>
        <v>566.08310664253452</v>
      </c>
      <c r="G43" s="49">
        <f t="shared" si="1"/>
        <v>170972.3576610859</v>
      </c>
    </row>
    <row r="44" spans="1:7" ht="15.75" customHeight="1" x14ac:dyDescent="0.3">
      <c r="A44" s="43">
        <f t="shared" si="2"/>
        <v>170972.3576610859</v>
      </c>
      <c r="E44" s="49">
        <f t="shared" si="0"/>
        <v>564.06630331686597</v>
      </c>
      <c r="G44" s="49">
        <f t="shared" si="1"/>
        <v>170359.03396440274</v>
      </c>
    </row>
    <row r="45" spans="1:7" ht="15.75" customHeight="1" x14ac:dyDescent="0.3">
      <c r="A45" s="43">
        <f t="shared" si="2"/>
        <v>170359.03396440274</v>
      </c>
      <c r="E45" s="49">
        <f t="shared" si="0"/>
        <v>562.0428462208921</v>
      </c>
      <c r="G45" s="49">
        <f t="shared" si="1"/>
        <v>169743.68681062362</v>
      </c>
    </row>
    <row r="46" spans="1:7" ht="15.75" customHeight="1" x14ac:dyDescent="0.3">
      <c r="A46" s="43">
        <f t="shared" si="2"/>
        <v>169743.68681062362</v>
      </c>
      <c r="E46" s="49">
        <f t="shared" si="0"/>
        <v>560.0127134027158</v>
      </c>
      <c r="G46" s="49">
        <f t="shared" si="1"/>
        <v>169126.30952402632</v>
      </c>
    </row>
    <row r="47" spans="1:7" ht="15.75" customHeight="1" x14ac:dyDescent="0.3">
      <c r="A47" s="43">
        <f t="shared" si="2"/>
        <v>169126.30952402632</v>
      </c>
      <c r="E47" s="49">
        <f t="shared" si="0"/>
        <v>557.9758828380169</v>
      </c>
      <c r="G47" s="49">
        <f t="shared" si="1"/>
        <v>168506.89540686432</v>
      </c>
    </row>
    <row r="48" spans="1:7" ht="15.75" customHeight="1" x14ac:dyDescent="0.3">
      <c r="A48" s="43">
        <f t="shared" si="2"/>
        <v>168506.89540686432</v>
      </c>
      <c r="E48" s="49">
        <f t="shared" si="0"/>
        <v>555.93233242981319</v>
      </c>
      <c r="G48" s="49">
        <f t="shared" si="1"/>
        <v>167885.43773929411</v>
      </c>
    </row>
    <row r="49" spans="1:7" ht="15.75" customHeight="1" x14ac:dyDescent="0.3">
      <c r="A49" s="43">
        <f t="shared" si="2"/>
        <v>167885.43773929411</v>
      </c>
      <c r="E49" s="49">
        <f t="shared" si="0"/>
        <v>553.88204000822122</v>
      </c>
      <c r="G49" s="49">
        <f t="shared" si="1"/>
        <v>167261.92977930233</v>
      </c>
    </row>
    <row r="50" spans="1:7" ht="15.75" customHeight="1" x14ac:dyDescent="0.3">
      <c r="A50" s="43">
        <f t="shared" si="2"/>
        <v>167261.92977930233</v>
      </c>
      <c r="E50" s="49">
        <f t="shared" si="0"/>
        <v>551.82498333021499</v>
      </c>
      <c r="G50" s="49">
        <f t="shared" si="1"/>
        <v>166636.36476263253</v>
      </c>
    </row>
    <row r="51" spans="1:7" ht="15.75" customHeight="1" x14ac:dyDescent="0.3">
      <c r="A51" s="43">
        <f t="shared" si="2"/>
        <v>166636.36476263253</v>
      </c>
      <c r="E51" s="49">
        <f t="shared" si="0"/>
        <v>549.7611400793852</v>
      </c>
      <c r="G51" s="49">
        <f t="shared" si="1"/>
        <v>166008.73590271189</v>
      </c>
    </row>
    <row r="52" spans="1:7" ht="15.75" customHeight="1" x14ac:dyDescent="0.3">
      <c r="A52" s="43">
        <f t="shared" si="2"/>
        <v>166008.73590271189</v>
      </c>
      <c r="E52" s="49">
        <f t="shared" si="0"/>
        <v>547.69048786569704</v>
      </c>
      <c r="G52" s="49">
        <f t="shared" si="1"/>
        <v>165379.03639057759</v>
      </c>
    </row>
    <row r="53" spans="1:7" ht="15.75" customHeight="1" x14ac:dyDescent="0.3">
      <c r="A53" s="43">
        <f t="shared" si="2"/>
        <v>165379.03639057759</v>
      </c>
      <c r="E53" s="49">
        <f t="shared" si="0"/>
        <v>545.61300422524721</v>
      </c>
      <c r="G53" s="49">
        <f t="shared" si="1"/>
        <v>164747.25939480282</v>
      </c>
    </row>
    <row r="54" spans="1:7" ht="15.75" customHeight="1" x14ac:dyDescent="0.3">
      <c r="A54" s="43">
        <f t="shared" si="2"/>
        <v>164747.25939480282</v>
      </c>
      <c r="E54" s="49">
        <f t="shared" si="0"/>
        <v>543.52866662002032</v>
      </c>
      <c r="G54" s="49">
        <f t="shared" si="1"/>
        <v>164113.39806142283</v>
      </c>
    </row>
    <row r="55" spans="1:7" ht="15.75" customHeight="1" x14ac:dyDescent="0.3">
      <c r="A55" s="43">
        <f t="shared" si="2"/>
        <v>164113.39806142283</v>
      </c>
      <c r="E55" s="49">
        <f t="shared" si="0"/>
        <v>541.4374524376442</v>
      </c>
      <c r="G55" s="49">
        <f t="shared" si="1"/>
        <v>163477.44551386047</v>
      </c>
    </row>
    <row r="56" spans="1:7" ht="15.75" customHeight="1" x14ac:dyDescent="0.3">
      <c r="A56" s="43">
        <f t="shared" si="2"/>
        <v>163477.44551386047</v>
      </c>
      <c r="E56" s="49">
        <f t="shared" si="0"/>
        <v>539.3393389911447</v>
      </c>
      <c r="G56" s="49">
        <f t="shared" si="1"/>
        <v>162839.3948528516</v>
      </c>
    </row>
    <row r="57" spans="1:7" ht="15.75" customHeight="1" x14ac:dyDescent="0.3">
      <c r="A57" s="43">
        <f t="shared" si="2"/>
        <v>162839.3948528516</v>
      </c>
      <c r="E57" s="49">
        <f t="shared" si="0"/>
        <v>537.23430351869956</v>
      </c>
      <c r="G57" s="49">
        <f t="shared" si="1"/>
        <v>162199.23915637028</v>
      </c>
    </row>
    <row r="58" spans="1:7" ht="15.75" customHeight="1" x14ac:dyDescent="0.3">
      <c r="A58" s="43">
        <f t="shared" si="2"/>
        <v>162199.23915637028</v>
      </c>
      <c r="E58" s="49">
        <f t="shared" si="0"/>
        <v>535.1223231833917</v>
      </c>
      <c r="G58" s="49">
        <f t="shared" si="1"/>
        <v>161556.97147955367</v>
      </c>
    </row>
    <row r="59" spans="1:7" ht="15.75" customHeight="1" x14ac:dyDescent="0.3">
      <c r="A59" s="43">
        <f t="shared" si="2"/>
        <v>161556.97147955367</v>
      </c>
      <c r="E59" s="49">
        <f t="shared" si="0"/>
        <v>533.00337507296081</v>
      </c>
      <c r="G59" s="49">
        <f t="shared" si="1"/>
        <v>160912.58485462662</v>
      </c>
    </row>
    <row r="60" spans="1:7" ht="15.75" customHeight="1" x14ac:dyDescent="0.3">
      <c r="A60" s="43">
        <f t="shared" si="2"/>
        <v>160912.58485462662</v>
      </c>
      <c r="E60" s="49">
        <f t="shared" si="0"/>
        <v>530.87743619955563</v>
      </c>
      <c r="G60" s="49">
        <f t="shared" si="1"/>
        <v>160266.07229082615</v>
      </c>
    </row>
    <row r="61" spans="1:7" ht="15.75" customHeight="1" x14ac:dyDescent="0.3">
      <c r="A61" s="43">
        <f t="shared" si="2"/>
        <v>160266.07229082615</v>
      </c>
      <c r="E61" s="49">
        <f t="shared" si="0"/>
        <v>528.74448349948398</v>
      </c>
      <c r="G61" s="49">
        <f t="shared" si="1"/>
        <v>159617.42677432564</v>
      </c>
    </row>
    <row r="62" spans="1:7" ht="15.75" customHeight="1" x14ac:dyDescent="0.3">
      <c r="A62" s="43">
        <f t="shared" si="2"/>
        <v>159617.42677432564</v>
      </c>
      <c r="E62" s="49">
        <f t="shared" si="0"/>
        <v>526.6044938329627</v>
      </c>
      <c r="G62" s="49">
        <f t="shared" si="1"/>
        <v>158966.64126815859</v>
      </c>
    </row>
    <row r="63" spans="1:7" ht="15.75" customHeight="1" x14ac:dyDescent="0.3">
      <c r="A63" s="43">
        <f t="shared" si="2"/>
        <v>158966.64126815859</v>
      </c>
      <c r="E63" s="49">
        <f t="shared" si="0"/>
        <v>524.4574439838666</v>
      </c>
      <c r="G63" s="49">
        <f t="shared" si="1"/>
        <v>158313.70871214246</v>
      </c>
    </row>
    <row r="64" spans="1:7" ht="15.75" customHeight="1" x14ac:dyDescent="0.3">
      <c r="A64" s="43">
        <f t="shared" si="2"/>
        <v>158313.70871214246</v>
      </c>
      <c r="E64" s="49">
        <f t="shared" si="0"/>
        <v>522.30331065947667</v>
      </c>
      <c r="G64" s="49">
        <f t="shared" si="1"/>
        <v>157658.62202280192</v>
      </c>
    </row>
    <row r="65" spans="1:7" ht="15.75" customHeight="1" x14ac:dyDescent="0.3">
      <c r="A65" s="43">
        <f t="shared" si="2"/>
        <v>157658.62202280192</v>
      </c>
      <c r="E65" s="49">
        <f t="shared" si="0"/>
        <v>520.14207049022741</v>
      </c>
      <c r="G65" s="49">
        <f t="shared" si="1"/>
        <v>157001.37409329214</v>
      </c>
    </row>
    <row r="66" spans="1:7" ht="15.75" customHeight="1" x14ac:dyDescent="0.3">
      <c r="A66" s="43">
        <f t="shared" si="2"/>
        <v>157001.37409329214</v>
      </c>
      <c r="E66" s="49">
        <f t="shared" ref="E66:E121" si="3">D$2*A66</f>
        <v>517.97370002945297</v>
      </c>
      <c r="G66" s="49">
        <f t="shared" ref="G66:G121" si="4">E66+A66-F$2</f>
        <v>156341.95779332158</v>
      </c>
    </row>
    <row r="67" spans="1:7" ht="15.75" customHeight="1" x14ac:dyDescent="0.3">
      <c r="A67" s="43">
        <f t="shared" ref="A67:A121" si="5">G66</f>
        <v>156341.95779332158</v>
      </c>
      <c r="E67" s="49">
        <f t="shared" si="3"/>
        <v>515.79817575313348</v>
      </c>
      <c r="G67" s="49">
        <f t="shared" si="4"/>
        <v>155680.36596907469</v>
      </c>
    </row>
    <row r="68" spans="1:7" ht="15.75" customHeight="1" x14ac:dyDescent="0.3">
      <c r="A68" s="43">
        <f t="shared" si="5"/>
        <v>155680.36596907469</v>
      </c>
      <c r="E68" s="49">
        <f t="shared" si="3"/>
        <v>513.61547405963893</v>
      </c>
      <c r="G68" s="49">
        <f t="shared" si="4"/>
        <v>155016.5914431343</v>
      </c>
    </row>
    <row r="69" spans="1:7" ht="15.75" customHeight="1" x14ac:dyDescent="0.3">
      <c r="A69" s="43">
        <f t="shared" si="5"/>
        <v>155016.5914431343</v>
      </c>
      <c r="E69" s="49">
        <f t="shared" si="3"/>
        <v>511.42557126947395</v>
      </c>
      <c r="G69" s="49">
        <f t="shared" si="4"/>
        <v>154350.62701440376</v>
      </c>
    </row>
    <row r="70" spans="1:7" ht="15.75" customHeight="1" x14ac:dyDescent="0.3">
      <c r="A70" s="43">
        <f t="shared" si="5"/>
        <v>154350.62701440376</v>
      </c>
      <c r="E70" s="49">
        <f t="shared" si="3"/>
        <v>509.22844362502042</v>
      </c>
      <c r="G70" s="49">
        <f t="shared" si="4"/>
        <v>153682.46545802878</v>
      </c>
    </row>
    <row r="71" spans="1:7" ht="15.75" customHeight="1" x14ac:dyDescent="0.3">
      <c r="A71" s="43">
        <f t="shared" si="5"/>
        <v>153682.46545802878</v>
      </c>
      <c r="E71" s="49">
        <f t="shared" si="3"/>
        <v>507.02406729027996</v>
      </c>
      <c r="G71" s="49">
        <f t="shared" si="4"/>
        <v>153012.09952531903</v>
      </c>
    </row>
    <row r="72" spans="1:7" ht="15.75" customHeight="1" x14ac:dyDescent="0.3">
      <c r="A72" s="43">
        <f t="shared" si="5"/>
        <v>153012.09952531903</v>
      </c>
      <c r="E72" s="49">
        <f t="shared" si="3"/>
        <v>504.81241835061508</v>
      </c>
      <c r="G72" s="49">
        <f t="shared" si="4"/>
        <v>152339.52194366962</v>
      </c>
    </row>
    <row r="73" spans="1:7" ht="15.75" customHeight="1" x14ac:dyDescent="0.3">
      <c r="A73" s="43">
        <f t="shared" si="5"/>
        <v>152339.52194366962</v>
      </c>
      <c r="E73" s="49">
        <f t="shared" si="3"/>
        <v>502.59347281249006</v>
      </c>
      <c r="G73" s="49">
        <f t="shared" si="4"/>
        <v>151664.72541648211</v>
      </c>
    </row>
    <row r="74" spans="1:7" ht="15.75" customHeight="1" x14ac:dyDescent="0.3">
      <c r="A74" s="43">
        <f t="shared" si="5"/>
        <v>151664.72541648211</v>
      </c>
      <c r="E74" s="49">
        <f t="shared" si="3"/>
        <v>500.36720660321055</v>
      </c>
      <c r="G74" s="49">
        <f t="shared" si="4"/>
        <v>150987.70262308529</v>
      </c>
    </row>
    <row r="75" spans="1:7" ht="15.75" customHeight="1" x14ac:dyDescent="0.3">
      <c r="A75" s="43">
        <f t="shared" si="5"/>
        <v>150987.70262308529</v>
      </c>
      <c r="E75" s="49">
        <f t="shared" si="3"/>
        <v>498.13359557066224</v>
      </c>
      <c r="G75" s="49">
        <f t="shared" si="4"/>
        <v>150308.44621865594</v>
      </c>
    </row>
    <row r="76" spans="1:7" ht="15.75" customHeight="1" x14ac:dyDescent="0.3">
      <c r="A76" s="43">
        <f t="shared" si="5"/>
        <v>150308.44621865594</v>
      </c>
      <c r="E76" s="49">
        <f t="shared" si="3"/>
        <v>495.8926154830491</v>
      </c>
      <c r="G76" s="49">
        <f t="shared" si="4"/>
        <v>149626.94883413898</v>
      </c>
    </row>
    <row r="77" spans="1:7" ht="15.75" customHeight="1" x14ac:dyDescent="0.3">
      <c r="A77" s="43">
        <f t="shared" si="5"/>
        <v>149626.94883413898</v>
      </c>
      <c r="E77" s="49">
        <f t="shared" si="3"/>
        <v>493.64424202863023</v>
      </c>
      <c r="G77" s="49">
        <f t="shared" si="4"/>
        <v>148943.20307616759</v>
      </c>
    </row>
    <row r="78" spans="1:7" ht="15.75" customHeight="1" x14ac:dyDescent="0.3">
      <c r="A78" s="43">
        <f t="shared" si="5"/>
        <v>148943.20307616759</v>
      </c>
      <c r="E78" s="49">
        <f t="shared" si="3"/>
        <v>491.38845081545622</v>
      </c>
      <c r="G78" s="49">
        <f t="shared" si="4"/>
        <v>148257.20152698303</v>
      </c>
    </row>
    <row r="79" spans="1:7" ht="15.75" customHeight="1" x14ac:dyDescent="0.3">
      <c r="A79" s="43">
        <f t="shared" si="5"/>
        <v>148257.20152698303</v>
      </c>
      <c r="E79" s="49">
        <f t="shared" si="3"/>
        <v>489.1252173711049</v>
      </c>
      <c r="G79" s="49">
        <f t="shared" si="4"/>
        <v>147568.93674435411</v>
      </c>
    </row>
    <row r="80" spans="1:7" ht="15.75" customHeight="1" x14ac:dyDescent="0.3">
      <c r="A80" s="43">
        <f t="shared" si="5"/>
        <v>147568.93674435411</v>
      </c>
      <c r="E80" s="49">
        <f t="shared" si="3"/>
        <v>486.85451714241498</v>
      </c>
      <c r="G80" s="49">
        <f t="shared" si="4"/>
        <v>146878.4012614965</v>
      </c>
    </row>
    <row r="81" spans="1:7" ht="15.75" customHeight="1" x14ac:dyDescent="0.3">
      <c r="A81" s="43">
        <f t="shared" si="5"/>
        <v>146878.4012614965</v>
      </c>
      <c r="E81" s="49">
        <f t="shared" si="3"/>
        <v>484.57632549522054</v>
      </c>
      <c r="G81" s="49">
        <f t="shared" si="4"/>
        <v>146185.58758699172</v>
      </c>
    </row>
    <row r="82" spans="1:7" ht="15.75" customHeight="1" x14ac:dyDescent="0.3">
      <c r="A82" s="43">
        <f t="shared" si="5"/>
        <v>146185.58758699172</v>
      </c>
      <c r="E82" s="49">
        <f t="shared" si="3"/>
        <v>482.29061771408357</v>
      </c>
      <c r="G82" s="49">
        <f t="shared" si="4"/>
        <v>145490.48820470579</v>
      </c>
    </row>
    <row r="83" spans="1:7" ht="15.75" customHeight="1" x14ac:dyDescent="0.3">
      <c r="A83" s="43">
        <f t="shared" si="5"/>
        <v>145490.48820470579</v>
      </c>
      <c r="E83" s="49">
        <f t="shared" si="3"/>
        <v>479.99736900202521</v>
      </c>
      <c r="G83" s="49">
        <f t="shared" si="4"/>
        <v>144793.0955737078</v>
      </c>
    </row>
    <row r="84" spans="1:7" ht="15.75" customHeight="1" x14ac:dyDescent="0.3">
      <c r="A84" s="43">
        <f t="shared" si="5"/>
        <v>144793.0955737078</v>
      </c>
      <c r="E84" s="49">
        <f t="shared" si="3"/>
        <v>477.6965544802577</v>
      </c>
      <c r="G84" s="49">
        <f t="shared" si="4"/>
        <v>144093.40212818806</v>
      </c>
    </row>
    <row r="85" spans="1:7" ht="15.75" customHeight="1" x14ac:dyDescent="0.3">
      <c r="A85" s="43">
        <f t="shared" si="5"/>
        <v>144093.40212818806</v>
      </c>
      <c r="E85" s="49">
        <f t="shared" si="3"/>
        <v>475.38814918791377</v>
      </c>
      <c r="G85" s="49">
        <f t="shared" si="4"/>
        <v>143391.40027737594</v>
      </c>
    </row>
    <row r="86" spans="1:7" ht="15.75" customHeight="1" x14ac:dyDescent="0.3">
      <c r="A86" s="43">
        <f t="shared" si="5"/>
        <v>143391.40027737594</v>
      </c>
      <c r="E86" s="49">
        <f t="shared" si="3"/>
        <v>473.07212808177616</v>
      </c>
      <c r="G86" s="49">
        <f t="shared" si="4"/>
        <v>142687.08240545771</v>
      </c>
    </row>
    <row r="87" spans="1:7" ht="15.75" customHeight="1" x14ac:dyDescent="0.3">
      <c r="A87" s="43">
        <f t="shared" si="5"/>
        <v>142687.08240545771</v>
      </c>
      <c r="E87" s="49">
        <f t="shared" si="3"/>
        <v>470.74846603600594</v>
      </c>
      <c r="G87" s="49">
        <f t="shared" si="4"/>
        <v>141980.44087149369</v>
      </c>
    </row>
    <row r="88" spans="1:7" ht="15.75" customHeight="1" x14ac:dyDescent="0.3">
      <c r="A88" s="43">
        <f t="shared" si="5"/>
        <v>141980.44087149369</v>
      </c>
      <c r="E88" s="49">
        <f t="shared" si="3"/>
        <v>468.41713784186959</v>
      </c>
      <c r="G88" s="49">
        <f t="shared" si="4"/>
        <v>141271.46800933554</v>
      </c>
    </row>
    <row r="89" spans="1:7" ht="15.75" customHeight="1" x14ac:dyDescent="0.3">
      <c r="A89" s="43">
        <f t="shared" si="5"/>
        <v>141271.46800933554</v>
      </c>
      <c r="E89" s="49">
        <f t="shared" si="3"/>
        <v>466.07811820746622</v>
      </c>
      <c r="G89" s="49">
        <f t="shared" si="4"/>
        <v>140560.15612754298</v>
      </c>
    </row>
    <row r="90" spans="1:7" ht="15.75" customHeight="1" x14ac:dyDescent="0.3">
      <c r="A90" s="43">
        <f t="shared" si="5"/>
        <v>140560.15612754298</v>
      </c>
      <c r="E90" s="49">
        <f t="shared" si="3"/>
        <v>463.73138175745225</v>
      </c>
      <c r="G90" s="49">
        <f t="shared" si="4"/>
        <v>139846.49750930042</v>
      </c>
    </row>
    <row r="91" spans="1:7" ht="15.75" customHeight="1" x14ac:dyDescent="0.3">
      <c r="A91" s="43">
        <f t="shared" si="5"/>
        <v>139846.49750930042</v>
      </c>
      <c r="E91" s="49">
        <f t="shared" si="3"/>
        <v>461.37690303276696</v>
      </c>
      <c r="G91" s="49">
        <f t="shared" si="4"/>
        <v>139130.48441233317</v>
      </c>
    </row>
    <row r="92" spans="1:7" ht="15.75" customHeight="1" x14ac:dyDescent="0.3">
      <c r="A92" s="43">
        <f t="shared" si="5"/>
        <v>139130.48441233317</v>
      </c>
      <c r="E92" s="49">
        <f t="shared" si="3"/>
        <v>459.01465649035589</v>
      </c>
      <c r="G92" s="49">
        <f t="shared" si="4"/>
        <v>138412.10906882351</v>
      </c>
    </row>
    <row r="93" spans="1:7" ht="15.75" customHeight="1" x14ac:dyDescent="0.3">
      <c r="A93" s="43">
        <f t="shared" si="5"/>
        <v>138412.10906882351</v>
      </c>
      <c r="E93" s="49">
        <f t="shared" si="3"/>
        <v>456.6446165028936</v>
      </c>
      <c r="G93" s="49">
        <f t="shared" si="4"/>
        <v>137691.36368532639</v>
      </c>
    </row>
    <row r="94" spans="1:7" ht="15.75" customHeight="1" x14ac:dyDescent="0.3">
      <c r="A94" s="43">
        <f t="shared" si="5"/>
        <v>137691.36368532639</v>
      </c>
      <c r="E94" s="49">
        <f t="shared" si="3"/>
        <v>454.26675735850603</v>
      </c>
      <c r="G94" s="49">
        <f t="shared" si="4"/>
        <v>136968.24044268488</v>
      </c>
    </row>
    <row r="95" spans="1:7" ht="15.75" customHeight="1" x14ac:dyDescent="0.3">
      <c r="A95" s="43">
        <f t="shared" si="5"/>
        <v>136968.24044268488</v>
      </c>
      <c r="E95" s="49">
        <f t="shared" si="3"/>
        <v>451.88105326049123</v>
      </c>
      <c r="G95" s="49">
        <f t="shared" si="4"/>
        <v>136242.73149594537</v>
      </c>
    </row>
    <row r="96" spans="1:7" ht="15.75" customHeight="1" x14ac:dyDescent="0.3">
      <c r="A96" s="43">
        <f t="shared" si="5"/>
        <v>136242.73149594537</v>
      </c>
      <c r="E96" s="49">
        <f t="shared" si="3"/>
        <v>449.48747832703975</v>
      </c>
      <c r="G96" s="49">
        <f t="shared" si="4"/>
        <v>135514.82897427239</v>
      </c>
    </row>
    <row r="97" spans="1:7" ht="15.75" customHeight="1" x14ac:dyDescent="0.3">
      <c r="A97" s="43">
        <f t="shared" si="5"/>
        <v>135514.82897427239</v>
      </c>
      <c r="E97" s="49">
        <f t="shared" si="3"/>
        <v>447.08600659095367</v>
      </c>
      <c r="G97" s="49">
        <f t="shared" si="4"/>
        <v>134784.52498086332</v>
      </c>
    </row>
    <row r="98" spans="1:7" ht="15.75" customHeight="1" x14ac:dyDescent="0.3">
      <c r="A98" s="43">
        <f t="shared" si="5"/>
        <v>134784.52498086332</v>
      </c>
      <c r="E98" s="49">
        <f t="shared" si="3"/>
        <v>444.67661199936492</v>
      </c>
      <c r="G98" s="49">
        <f t="shared" si="4"/>
        <v>134051.81159286268</v>
      </c>
    </row>
    <row r="99" spans="1:7" ht="15.75" customHeight="1" x14ac:dyDescent="0.3">
      <c r="A99" s="43">
        <f t="shared" si="5"/>
        <v>134051.81159286268</v>
      </c>
      <c r="E99" s="49">
        <f t="shared" si="3"/>
        <v>442.25926841345279</v>
      </c>
      <c r="G99" s="49">
        <f t="shared" si="4"/>
        <v>133316.68086127611</v>
      </c>
    </row>
    <row r="100" spans="1:7" ht="15.75" customHeight="1" x14ac:dyDescent="0.3">
      <c r="A100" s="43">
        <f t="shared" si="5"/>
        <v>133316.68086127611</v>
      </c>
      <c r="E100" s="49">
        <f t="shared" si="3"/>
        <v>439.83394960816014</v>
      </c>
      <c r="G100" s="49">
        <f t="shared" si="4"/>
        <v>132579.12481088424</v>
      </c>
    </row>
    <row r="101" spans="1:7" ht="15.75" customHeight="1" x14ac:dyDescent="0.3">
      <c r="A101" s="43">
        <f t="shared" si="5"/>
        <v>132579.12481088424</v>
      </c>
      <c r="E101" s="49">
        <f t="shared" si="3"/>
        <v>437.40062927190894</v>
      </c>
      <c r="G101" s="49">
        <f t="shared" si="4"/>
        <v>131839.13544015613</v>
      </c>
    </row>
    <row r="102" spans="1:7" ht="15.75" customHeight="1" x14ac:dyDescent="0.3">
      <c r="A102" s="43">
        <f t="shared" si="5"/>
        <v>131839.13544015613</v>
      </c>
      <c r="E102" s="49">
        <f t="shared" si="3"/>
        <v>434.95928100631511</v>
      </c>
      <c r="G102" s="49">
        <f t="shared" si="4"/>
        <v>131096.70472116242</v>
      </c>
    </row>
    <row r="103" spans="1:7" ht="15.75" customHeight="1" x14ac:dyDescent="0.3">
      <c r="A103" s="43">
        <f t="shared" si="5"/>
        <v>131096.70472116242</v>
      </c>
      <c r="E103" s="49">
        <f t="shared" si="3"/>
        <v>432.5098783259017</v>
      </c>
      <c r="G103" s="49">
        <f t="shared" si="4"/>
        <v>130351.8245994883</v>
      </c>
    </row>
    <row r="104" spans="1:7" ht="15.75" customHeight="1" x14ac:dyDescent="0.3">
      <c r="A104" s="43">
        <f t="shared" si="5"/>
        <v>130351.8245994883</v>
      </c>
      <c r="E104" s="49">
        <f t="shared" si="3"/>
        <v>430.05239465781187</v>
      </c>
      <c r="G104" s="49">
        <f t="shared" si="4"/>
        <v>129604.48699414612</v>
      </c>
    </row>
    <row r="105" spans="1:7" ht="15.75" customHeight="1" x14ac:dyDescent="0.3">
      <c r="A105" s="43">
        <f t="shared" si="5"/>
        <v>129604.48699414612</v>
      </c>
      <c r="E105" s="49">
        <f t="shared" si="3"/>
        <v>427.58680334152041</v>
      </c>
      <c r="G105" s="49">
        <f t="shared" si="4"/>
        <v>128854.68379748764</v>
      </c>
    </row>
    <row r="106" spans="1:7" ht="15.75" customHeight="1" x14ac:dyDescent="0.3">
      <c r="A106" s="43">
        <f t="shared" si="5"/>
        <v>128854.68379748764</v>
      </c>
      <c r="E106" s="49">
        <f t="shared" si="3"/>
        <v>425.11307762854466</v>
      </c>
      <c r="G106" s="49">
        <f t="shared" si="4"/>
        <v>128102.40687511618</v>
      </c>
    </row>
    <row r="107" spans="1:7" ht="15.75" customHeight="1" x14ac:dyDescent="0.3">
      <c r="A107" s="43">
        <f t="shared" si="5"/>
        <v>128102.40687511618</v>
      </c>
      <c r="E107" s="49">
        <f t="shared" si="3"/>
        <v>422.63119068215417</v>
      </c>
      <c r="G107" s="49">
        <f t="shared" si="4"/>
        <v>127347.64806579833</v>
      </c>
    </row>
    <row r="108" spans="1:7" ht="15.75" customHeight="1" x14ac:dyDescent="0.3">
      <c r="A108" s="43">
        <f t="shared" si="5"/>
        <v>127347.64806579833</v>
      </c>
      <c r="E108" s="49">
        <f t="shared" si="3"/>
        <v>420.14111557707969</v>
      </c>
      <c r="G108" s="49">
        <f t="shared" si="4"/>
        <v>126590.39918137541</v>
      </c>
    </row>
    <row r="109" spans="1:7" ht="15.75" customHeight="1" x14ac:dyDescent="0.3">
      <c r="A109" s="43">
        <f t="shared" si="5"/>
        <v>126590.39918137541</v>
      </c>
      <c r="E109" s="49">
        <f t="shared" si="3"/>
        <v>417.64282529922104</v>
      </c>
      <c r="G109" s="49">
        <f t="shared" si="4"/>
        <v>125830.65200667463</v>
      </c>
    </row>
    <row r="110" spans="1:7" ht="15.75" customHeight="1" x14ac:dyDescent="0.3">
      <c r="A110" s="43">
        <f t="shared" si="5"/>
        <v>125830.65200667463</v>
      </c>
      <c r="E110" s="49">
        <f t="shared" si="3"/>
        <v>415.13629274535407</v>
      </c>
      <c r="G110" s="49">
        <f t="shared" si="4"/>
        <v>125068.39829941999</v>
      </c>
    </row>
    <row r="111" spans="1:7" ht="15.75" customHeight="1" x14ac:dyDescent="0.3">
      <c r="A111" s="43">
        <f t="shared" si="5"/>
        <v>125068.39829941999</v>
      </c>
      <c r="E111" s="49">
        <f t="shared" si="3"/>
        <v>412.62149072283648</v>
      </c>
      <c r="G111" s="49">
        <f t="shared" si="4"/>
        <v>124303.62979014283</v>
      </c>
    </row>
    <row r="112" spans="1:7" ht="15.75" customHeight="1" x14ac:dyDescent="0.3">
      <c r="A112" s="43">
        <f t="shared" si="5"/>
        <v>124303.62979014283</v>
      </c>
      <c r="E112" s="49">
        <f t="shared" si="3"/>
        <v>410.09839194931294</v>
      </c>
      <c r="G112" s="49">
        <f t="shared" si="4"/>
        <v>123536.33818209215</v>
      </c>
    </row>
    <row r="113" spans="1:7" ht="15.75" customHeight="1" x14ac:dyDescent="0.3">
      <c r="A113" s="43">
        <f t="shared" si="5"/>
        <v>123536.33818209215</v>
      </c>
      <c r="E113" s="49">
        <f t="shared" si="3"/>
        <v>407.56696905241904</v>
      </c>
      <c r="G113" s="49">
        <f t="shared" si="4"/>
        <v>122766.51515114457</v>
      </c>
    </row>
    <row r="114" spans="1:7" ht="15.75" customHeight="1" x14ac:dyDescent="0.3">
      <c r="A114" s="43">
        <f t="shared" si="5"/>
        <v>122766.51515114457</v>
      </c>
      <c r="E114" s="49">
        <f t="shared" si="3"/>
        <v>405.02719456948449</v>
      </c>
      <c r="G114" s="49">
        <f t="shared" si="4"/>
        <v>121994.15234571406</v>
      </c>
    </row>
    <row r="115" spans="1:7" ht="15.75" customHeight="1" x14ac:dyDescent="0.3">
      <c r="A115" s="43">
        <f t="shared" si="5"/>
        <v>121994.15234571406</v>
      </c>
      <c r="E115" s="49">
        <f t="shared" si="3"/>
        <v>402.47904094723498</v>
      </c>
      <c r="G115" s="49">
        <f t="shared" si="4"/>
        <v>121219.24138666129</v>
      </c>
    </row>
    <row r="116" spans="1:7" ht="15.75" customHeight="1" x14ac:dyDescent="0.3">
      <c r="A116" s="43">
        <f t="shared" si="5"/>
        <v>121219.24138666129</v>
      </c>
      <c r="E116" s="49">
        <f t="shared" si="3"/>
        <v>399.92248054149337</v>
      </c>
      <c r="G116" s="49">
        <f t="shared" si="4"/>
        <v>120441.77386720279</v>
      </c>
    </row>
    <row r="117" spans="1:7" ht="15.75" customHeight="1" x14ac:dyDescent="0.3">
      <c r="A117" s="43">
        <f t="shared" si="5"/>
        <v>120441.77386720279</v>
      </c>
      <c r="E117" s="49">
        <f t="shared" si="3"/>
        <v>397.3574856168799</v>
      </c>
      <c r="G117" s="49">
        <f t="shared" si="4"/>
        <v>119661.74135281968</v>
      </c>
    </row>
    <row r="118" spans="1:7" ht="15.75" customHeight="1" x14ac:dyDescent="0.3">
      <c r="A118" s="43">
        <f t="shared" si="5"/>
        <v>119661.74135281968</v>
      </c>
      <c r="E118" s="49">
        <f t="shared" si="3"/>
        <v>394.78402834651092</v>
      </c>
      <c r="G118" s="49">
        <f t="shared" si="4"/>
        <v>118879.13538116618</v>
      </c>
    </row>
    <row r="119" spans="1:7" ht="15.75" customHeight="1" x14ac:dyDescent="0.3">
      <c r="A119" s="43">
        <f t="shared" si="5"/>
        <v>118879.13538116618</v>
      </c>
      <c r="E119" s="49">
        <f t="shared" si="3"/>
        <v>392.20208081169744</v>
      </c>
      <c r="G119" s="49">
        <f t="shared" si="4"/>
        <v>118093.94746197788</v>
      </c>
    </row>
    <row r="120" spans="1:7" ht="15.75" customHeight="1" x14ac:dyDescent="0.3">
      <c r="A120" s="43">
        <f t="shared" si="5"/>
        <v>118093.94746197788</v>
      </c>
      <c r="E120" s="49">
        <f t="shared" si="3"/>
        <v>389.61161500164201</v>
      </c>
      <c r="G120" s="49">
        <f t="shared" si="4"/>
        <v>117306.16907697952</v>
      </c>
    </row>
    <row r="121" spans="1:7" ht="15.75" customHeight="1" x14ac:dyDescent="0.3">
      <c r="A121" s="43">
        <f t="shared" si="5"/>
        <v>117306.16907697952</v>
      </c>
      <c r="E121" s="49">
        <f t="shared" si="3"/>
        <v>387.01260281313495</v>
      </c>
      <c r="G121" s="49">
        <f t="shared" si="4"/>
        <v>116515.79167979266</v>
      </c>
    </row>
    <row r="122" spans="1:7" ht="15.75" customHeight="1" x14ac:dyDescent="0.3">
      <c r="A122" s="43">
        <f t="shared" ref="A122:A185" si="6">G121</f>
        <v>116515.79167979266</v>
      </c>
      <c r="E122" s="49">
        <f t="shared" ref="E122:E185" si="7">D$2*A122</f>
        <v>384.40501605024929</v>
      </c>
      <c r="G122" s="49">
        <f t="shared" ref="G122:G185" si="8">E122+A122-F$2</f>
        <v>115722.80669584291</v>
      </c>
    </row>
    <row r="123" spans="1:7" x14ac:dyDescent="0.3">
      <c r="A123" s="43">
        <f t="shared" si="6"/>
        <v>115722.80669584291</v>
      </c>
      <c r="E123" s="49">
        <f t="shared" si="7"/>
        <v>381.78882642403511</v>
      </c>
      <c r="G123" s="49">
        <f t="shared" si="8"/>
        <v>114927.20552226694</v>
      </c>
    </row>
    <row r="124" spans="1:7" x14ac:dyDescent="0.3">
      <c r="A124" s="43">
        <f t="shared" si="6"/>
        <v>114927.20552226694</v>
      </c>
      <c r="E124" s="49">
        <f t="shared" si="7"/>
        <v>379.16400555221236</v>
      </c>
      <c r="G124" s="49">
        <f t="shared" si="8"/>
        <v>114128.97952781916</v>
      </c>
    </row>
    <row r="125" spans="1:7" x14ac:dyDescent="0.3">
      <c r="A125" s="43">
        <f t="shared" si="6"/>
        <v>114128.97952781916</v>
      </c>
      <c r="E125" s="49">
        <f t="shared" si="7"/>
        <v>376.5305249588634</v>
      </c>
      <c r="G125" s="49">
        <f t="shared" si="8"/>
        <v>113328.12005277802</v>
      </c>
    </row>
    <row r="126" spans="1:7" x14ac:dyDescent="0.3">
      <c r="A126" s="43">
        <f t="shared" si="6"/>
        <v>113328.12005277802</v>
      </c>
      <c r="E126" s="49">
        <f t="shared" si="7"/>
        <v>373.88835607412346</v>
      </c>
      <c r="G126" s="49">
        <f t="shared" si="8"/>
        <v>112524.61840885214</v>
      </c>
    </row>
    <row r="127" spans="1:7" x14ac:dyDescent="0.3">
      <c r="A127" s="43">
        <f t="shared" si="6"/>
        <v>112524.61840885214</v>
      </c>
      <c r="E127" s="49">
        <f t="shared" si="7"/>
        <v>371.23747023387136</v>
      </c>
      <c r="G127" s="49">
        <f t="shared" si="8"/>
        <v>111718.46587908601</v>
      </c>
    </row>
    <row r="128" spans="1:7" x14ac:dyDescent="0.3">
      <c r="A128" s="43">
        <f t="shared" si="6"/>
        <v>111718.46587908601</v>
      </c>
      <c r="E128" s="49">
        <f t="shared" si="7"/>
        <v>368.57783867941794</v>
      </c>
      <c r="G128" s="49">
        <f t="shared" si="8"/>
        <v>110909.65371776542</v>
      </c>
    </row>
    <row r="129" spans="1:7" x14ac:dyDescent="0.3">
      <c r="A129" s="43">
        <f t="shared" si="6"/>
        <v>110909.65371776542</v>
      </c>
      <c r="E129" s="49">
        <f t="shared" si="7"/>
        <v>365.90943255719446</v>
      </c>
      <c r="G129" s="49">
        <f t="shared" si="8"/>
        <v>110098.17315032262</v>
      </c>
    </row>
    <row r="130" spans="1:7" x14ac:dyDescent="0.3">
      <c r="A130" s="43">
        <f t="shared" si="6"/>
        <v>110098.17315032262</v>
      </c>
      <c r="E130" s="49">
        <f t="shared" si="7"/>
        <v>363.23222291843939</v>
      </c>
      <c r="G130" s="49">
        <f t="shared" si="8"/>
        <v>109284.01537324105</v>
      </c>
    </row>
    <row r="131" spans="1:7" x14ac:dyDescent="0.3">
      <c r="A131" s="43">
        <f t="shared" si="6"/>
        <v>109284.01537324105</v>
      </c>
      <c r="E131" s="49">
        <f t="shared" si="7"/>
        <v>360.54618071888444</v>
      </c>
      <c r="G131" s="49">
        <f t="shared" si="8"/>
        <v>108467.17155395994</v>
      </c>
    </row>
    <row r="132" spans="1:7" x14ac:dyDescent="0.3">
      <c r="A132" s="43">
        <f t="shared" si="6"/>
        <v>108467.17155395994</v>
      </c>
      <c r="E132" s="49">
        <f t="shared" si="7"/>
        <v>357.85127681843954</v>
      </c>
      <c r="G132" s="49">
        <f t="shared" si="8"/>
        <v>107647.63283077838</v>
      </c>
    </row>
    <row r="133" spans="1:7" x14ac:dyDescent="0.3">
      <c r="A133" s="43">
        <f t="shared" si="6"/>
        <v>107647.63283077838</v>
      </c>
      <c r="E133" s="49">
        <f t="shared" si="7"/>
        <v>355.14748198087636</v>
      </c>
      <c r="G133" s="49">
        <f t="shared" si="8"/>
        <v>106825.39031275926</v>
      </c>
    </row>
    <row r="134" spans="1:7" x14ac:dyDescent="0.3">
      <c r="A134" s="43">
        <f t="shared" si="6"/>
        <v>106825.39031275926</v>
      </c>
      <c r="E134" s="49">
        <f t="shared" si="7"/>
        <v>352.43476687351165</v>
      </c>
      <c r="G134" s="49">
        <f t="shared" si="8"/>
        <v>106000.43507963278</v>
      </c>
    </row>
    <row r="135" spans="1:7" x14ac:dyDescent="0.3">
      <c r="A135" s="43">
        <f t="shared" si="6"/>
        <v>106000.43507963278</v>
      </c>
      <c r="E135" s="49">
        <f t="shared" si="7"/>
        <v>349.7131020668885</v>
      </c>
      <c r="G135" s="49">
        <f t="shared" si="8"/>
        <v>105172.75818169967</v>
      </c>
    </row>
    <row r="136" spans="1:7" x14ac:dyDescent="0.3">
      <c r="A136" s="43">
        <f t="shared" si="6"/>
        <v>105172.75818169967</v>
      </c>
      <c r="E136" s="49">
        <f t="shared" si="7"/>
        <v>346.98245803445752</v>
      </c>
      <c r="G136" s="49">
        <f t="shared" si="8"/>
        <v>104342.35063973413</v>
      </c>
    </row>
    <row r="137" spans="1:7" x14ac:dyDescent="0.3">
      <c r="A137" s="43">
        <f t="shared" si="6"/>
        <v>104342.35063973413</v>
      </c>
      <c r="E137" s="49">
        <f t="shared" si="7"/>
        <v>344.24280515225621</v>
      </c>
      <c r="G137" s="49">
        <f t="shared" si="8"/>
        <v>103509.20344488639</v>
      </c>
    </row>
    <row r="138" spans="1:7" x14ac:dyDescent="0.3">
      <c r="A138" s="43">
        <f t="shared" si="6"/>
        <v>103509.20344488639</v>
      </c>
      <c r="E138" s="49">
        <f t="shared" si="7"/>
        <v>341.49411369858768</v>
      </c>
      <c r="G138" s="49">
        <f t="shared" si="8"/>
        <v>102673.30755858497</v>
      </c>
    </row>
    <row r="139" spans="1:7" x14ac:dyDescent="0.3">
      <c r="A139" s="43">
        <f t="shared" si="6"/>
        <v>102673.30755858497</v>
      </c>
      <c r="E139" s="49">
        <f t="shared" si="7"/>
        <v>338.73635385369829</v>
      </c>
      <c r="G139" s="49">
        <f t="shared" si="8"/>
        <v>101834.65391243868</v>
      </c>
    </row>
    <row r="140" spans="1:7" x14ac:dyDescent="0.3">
      <c r="A140" s="43">
        <f t="shared" si="6"/>
        <v>101834.65391243868</v>
      </c>
      <c r="E140" s="49">
        <f t="shared" si="7"/>
        <v>335.96949569945394</v>
      </c>
      <c r="G140" s="49">
        <f t="shared" si="8"/>
        <v>100993.23340813813</v>
      </c>
    </row>
    <row r="141" spans="1:7" x14ac:dyDescent="0.3">
      <c r="A141" s="43">
        <f t="shared" si="6"/>
        <v>100993.23340813813</v>
      </c>
      <c r="E141" s="49">
        <f t="shared" si="7"/>
        <v>333.19350921901571</v>
      </c>
      <c r="G141" s="49">
        <f t="shared" si="8"/>
        <v>100149.03691735714</v>
      </c>
    </row>
    <row r="142" spans="1:7" x14ac:dyDescent="0.3">
      <c r="A142" s="43">
        <f t="shared" si="6"/>
        <v>100149.03691735714</v>
      </c>
      <c r="E142" s="49">
        <f t="shared" si="7"/>
        <v>330.40836429651409</v>
      </c>
      <c r="G142" s="49">
        <f t="shared" si="8"/>
        <v>99302.055281653651</v>
      </c>
    </row>
    <row r="143" spans="1:7" x14ac:dyDescent="0.3">
      <c r="A143" s="43">
        <f t="shared" si="6"/>
        <v>99302.055281653651</v>
      </c>
      <c r="E143" s="49">
        <f t="shared" si="7"/>
        <v>327.61403071672237</v>
      </c>
      <c r="G143" s="49">
        <f t="shared" si="8"/>
        <v>98452.279312370374</v>
      </c>
    </row>
    <row r="144" spans="1:7" x14ac:dyDescent="0.3">
      <c r="A144" s="43">
        <f t="shared" si="6"/>
        <v>98452.279312370374</v>
      </c>
      <c r="E144" s="49">
        <f t="shared" si="7"/>
        <v>324.81047816472864</v>
      </c>
      <c r="G144" s="49">
        <f t="shared" si="8"/>
        <v>97599.699790535102</v>
      </c>
    </row>
    <row r="145" spans="1:7" x14ac:dyDescent="0.3">
      <c r="A145" s="43">
        <f t="shared" si="6"/>
        <v>97599.699790535102</v>
      </c>
      <c r="E145" s="49">
        <f t="shared" si="7"/>
        <v>321.99767622560705</v>
      </c>
      <c r="G145" s="49">
        <f t="shared" si="8"/>
        <v>96744.307466760714</v>
      </c>
    </row>
    <row r="146" spans="1:7" x14ac:dyDescent="0.3">
      <c r="A146" s="43">
        <f t="shared" si="6"/>
        <v>96744.307466760714</v>
      </c>
      <c r="E146" s="49">
        <f t="shared" si="7"/>
        <v>319.17559438408807</v>
      </c>
      <c r="G146" s="49">
        <f t="shared" si="8"/>
        <v>95886.093061144798</v>
      </c>
    </row>
    <row r="147" spans="1:7" x14ac:dyDescent="0.3">
      <c r="A147" s="43">
        <f t="shared" si="6"/>
        <v>95886.093061144798</v>
      </c>
      <c r="E147" s="49">
        <f t="shared" si="7"/>
        <v>316.34420202422689</v>
      </c>
      <c r="G147" s="49">
        <f t="shared" si="8"/>
        <v>95025.047263169021</v>
      </c>
    </row>
    <row r="148" spans="1:7" x14ac:dyDescent="0.3">
      <c r="A148" s="43">
        <f t="shared" si="6"/>
        <v>95025.047263169021</v>
      </c>
      <c r="E148" s="49">
        <f t="shared" si="7"/>
        <v>313.5034684290718</v>
      </c>
      <c r="G148" s="49">
        <f t="shared" si="8"/>
        <v>94161.160731598095</v>
      </c>
    </row>
    <row r="149" spans="1:7" x14ac:dyDescent="0.3">
      <c r="A149" s="43">
        <f t="shared" si="6"/>
        <v>94161.160731598095</v>
      </c>
      <c r="E149" s="49">
        <f t="shared" si="7"/>
        <v>310.65336278033072</v>
      </c>
      <c r="G149" s="49">
        <f t="shared" si="8"/>
        <v>93294.424094378424</v>
      </c>
    </row>
    <row r="150" spans="1:7" x14ac:dyDescent="0.3">
      <c r="A150" s="43">
        <f t="shared" si="6"/>
        <v>93294.424094378424</v>
      </c>
      <c r="E150" s="49">
        <f t="shared" si="7"/>
        <v>307.79385415803682</v>
      </c>
      <c r="G150" s="49">
        <f t="shared" si="8"/>
        <v>92424.827948536462</v>
      </c>
    </row>
    <row r="151" spans="1:7" x14ac:dyDescent="0.3">
      <c r="A151" s="43">
        <f t="shared" si="6"/>
        <v>92424.827948536462</v>
      </c>
      <c r="E151" s="49">
        <f t="shared" si="7"/>
        <v>304.9249115402132</v>
      </c>
      <c r="G151" s="49">
        <f t="shared" si="8"/>
        <v>91552.362860076682</v>
      </c>
    </row>
    <row r="152" spans="1:7" x14ac:dyDescent="0.3">
      <c r="A152" s="43">
        <f t="shared" si="6"/>
        <v>91552.362860076682</v>
      </c>
      <c r="E152" s="49">
        <f t="shared" si="7"/>
        <v>302.04650380253634</v>
      </c>
      <c r="G152" s="49">
        <f t="shared" si="8"/>
        <v>90677.019363879226</v>
      </c>
    </row>
    <row r="153" spans="1:7" x14ac:dyDescent="0.3">
      <c r="A153" s="43">
        <f t="shared" si="6"/>
        <v>90677.019363879226</v>
      </c>
      <c r="E153" s="49">
        <f t="shared" si="7"/>
        <v>299.15859971799824</v>
      </c>
      <c r="G153" s="49">
        <f t="shared" si="8"/>
        <v>89798.78796359722</v>
      </c>
    </row>
    <row r="154" spans="1:7" x14ac:dyDescent="0.3">
      <c r="A154" s="43">
        <f t="shared" si="6"/>
        <v>89798.78796359722</v>
      </c>
      <c r="E154" s="49">
        <f t="shared" si="7"/>
        <v>296.26116795656782</v>
      </c>
      <c r="G154" s="49">
        <f t="shared" si="8"/>
        <v>88917.659131553795</v>
      </c>
    </row>
    <row r="155" spans="1:7" x14ac:dyDescent="0.3">
      <c r="A155" s="43">
        <f t="shared" si="6"/>
        <v>88917.659131553795</v>
      </c>
      <c r="E155" s="49">
        <f t="shared" si="7"/>
        <v>293.35417708485124</v>
      </c>
      <c r="G155" s="49">
        <f t="shared" si="8"/>
        <v>88033.623308638649</v>
      </c>
    </row>
    <row r="156" spans="1:7" x14ac:dyDescent="0.3">
      <c r="A156" s="43">
        <f t="shared" si="6"/>
        <v>88033.623308638649</v>
      </c>
      <c r="E156" s="49">
        <f t="shared" si="7"/>
        <v>290.43759556575037</v>
      </c>
      <c r="G156" s="49">
        <f t="shared" si="8"/>
        <v>87146.670904204395</v>
      </c>
    </row>
    <row r="157" spans="1:7" x14ac:dyDescent="0.3">
      <c r="A157" s="43">
        <f t="shared" si="6"/>
        <v>87146.670904204395</v>
      </c>
      <c r="E157" s="49">
        <f t="shared" si="7"/>
        <v>287.51139175812102</v>
      </c>
      <c r="G157" s="49">
        <f t="shared" si="8"/>
        <v>86256.792295962514</v>
      </c>
    </row>
    <row r="158" spans="1:7" x14ac:dyDescent="0.3">
      <c r="A158" s="43">
        <f t="shared" si="6"/>
        <v>86256.792295962514</v>
      </c>
      <c r="E158" s="49">
        <f t="shared" si="7"/>
        <v>284.57553391642966</v>
      </c>
      <c r="G158" s="49">
        <f t="shared" si="8"/>
        <v>85363.977829878946</v>
      </c>
    </row>
    <row r="159" spans="1:7" x14ac:dyDescent="0.3">
      <c r="A159" s="43">
        <f t="shared" si="6"/>
        <v>85363.977829878946</v>
      </c>
      <c r="E159" s="49">
        <f t="shared" si="7"/>
        <v>281.62999019040899</v>
      </c>
      <c r="G159" s="49">
        <f t="shared" si="8"/>
        <v>84468.21782006936</v>
      </c>
    </row>
    <row r="160" spans="1:7" x14ac:dyDescent="0.3">
      <c r="A160" s="43">
        <f t="shared" si="6"/>
        <v>84468.21782006936</v>
      </c>
      <c r="E160" s="49">
        <f t="shared" si="7"/>
        <v>278.6747286247122</v>
      </c>
      <c r="G160" s="49">
        <f t="shared" si="8"/>
        <v>83569.502548694072</v>
      </c>
    </row>
    <row r="161" spans="1:7" x14ac:dyDescent="0.3">
      <c r="A161" s="43">
        <f t="shared" si="6"/>
        <v>83569.502548694072</v>
      </c>
      <c r="E161" s="49">
        <f t="shared" si="7"/>
        <v>275.70971715856655</v>
      </c>
      <c r="G161" s="49">
        <f t="shared" si="8"/>
        <v>82667.822265852636</v>
      </c>
    </row>
    <row r="162" spans="1:7" x14ac:dyDescent="0.3">
      <c r="A162" s="43">
        <f t="shared" si="6"/>
        <v>82667.822265852636</v>
      </c>
      <c r="E162" s="49">
        <f t="shared" si="7"/>
        <v>272.73492362542549</v>
      </c>
      <c r="G162" s="49">
        <f t="shared" si="8"/>
        <v>81763.167189478059</v>
      </c>
    </row>
    <row r="163" spans="1:7" x14ac:dyDescent="0.3">
      <c r="A163" s="43">
        <f t="shared" si="6"/>
        <v>81763.167189478059</v>
      </c>
      <c r="E163" s="49">
        <f t="shared" si="7"/>
        <v>269.75031575261971</v>
      </c>
      <c r="G163" s="49">
        <f t="shared" si="8"/>
        <v>80855.527505230682</v>
      </c>
    </row>
    <row r="164" spans="1:7" x14ac:dyDescent="0.3">
      <c r="A164" s="43">
        <f t="shared" si="6"/>
        <v>80855.527505230682</v>
      </c>
      <c r="E164" s="49">
        <f t="shared" si="7"/>
        <v>266.75586116100692</v>
      </c>
      <c r="G164" s="49">
        <f t="shared" si="8"/>
        <v>79944.893366391683</v>
      </c>
    </row>
    <row r="165" spans="1:7" x14ac:dyDescent="0.3">
      <c r="A165" s="43">
        <f t="shared" si="6"/>
        <v>79944.893366391683</v>
      </c>
      <c r="E165" s="49">
        <f t="shared" si="7"/>
        <v>263.75152736462059</v>
      </c>
      <c r="G165" s="49">
        <f t="shared" si="8"/>
        <v>79031.254893756312</v>
      </c>
    </row>
    <row r="166" spans="1:7" x14ac:dyDescent="0.3">
      <c r="A166" s="43">
        <f t="shared" si="6"/>
        <v>79031.254893756312</v>
      </c>
      <c r="E166" s="49">
        <f t="shared" si="7"/>
        <v>260.73728177031774</v>
      </c>
      <c r="G166" s="49">
        <f t="shared" si="8"/>
        <v>78114.602175526627</v>
      </c>
    </row>
    <row r="167" spans="1:7" x14ac:dyDescent="0.3">
      <c r="A167" s="43">
        <f t="shared" si="6"/>
        <v>78114.602175526627</v>
      </c>
      <c r="E167" s="49">
        <f t="shared" si="7"/>
        <v>257.71309167742493</v>
      </c>
      <c r="G167" s="49">
        <f t="shared" si="8"/>
        <v>77194.925267204046</v>
      </c>
    </row>
    <row r="168" spans="1:7" x14ac:dyDescent="0.3">
      <c r="A168" s="43">
        <f t="shared" si="6"/>
        <v>77194.925267204046</v>
      </c>
      <c r="E168" s="49">
        <f t="shared" si="7"/>
        <v>254.67892427738403</v>
      </c>
      <c r="G168" s="49">
        <f t="shared" si="8"/>
        <v>76272.214191481427</v>
      </c>
    </row>
    <row r="169" spans="1:7" x14ac:dyDescent="0.3">
      <c r="A169" s="43">
        <f t="shared" si="6"/>
        <v>76272.214191481427</v>
      </c>
      <c r="E169" s="49">
        <f t="shared" si="7"/>
        <v>251.63474665339581</v>
      </c>
      <c r="G169" s="49">
        <f t="shared" si="8"/>
        <v>75346.45893813482</v>
      </c>
    </row>
    <row r="170" spans="1:7" x14ac:dyDescent="0.3">
      <c r="A170" s="43">
        <f t="shared" si="6"/>
        <v>75346.45893813482</v>
      </c>
      <c r="E170" s="49">
        <f t="shared" si="7"/>
        <v>248.58052578006314</v>
      </c>
      <c r="G170" s="49">
        <f t="shared" si="8"/>
        <v>74417.649463914888</v>
      </c>
    </row>
    <row r="171" spans="1:7" x14ac:dyDescent="0.3">
      <c r="A171" s="43">
        <f t="shared" si="6"/>
        <v>74417.649463914888</v>
      </c>
      <c r="E171" s="49">
        <f t="shared" si="7"/>
        <v>245.51622852303254</v>
      </c>
      <c r="G171" s="49">
        <f t="shared" si="8"/>
        <v>73485.775692437921</v>
      </c>
    </row>
    <row r="172" spans="1:7" x14ac:dyDescent="0.3">
      <c r="A172" s="43">
        <f t="shared" si="6"/>
        <v>73485.775692437921</v>
      </c>
      <c r="E172" s="49">
        <f t="shared" si="7"/>
        <v>242.44182163863479</v>
      </c>
      <c r="G172" s="49">
        <f t="shared" si="8"/>
        <v>72550.827514076562</v>
      </c>
    </row>
    <row r="173" spans="1:7" x14ac:dyDescent="0.3">
      <c r="A173" s="43">
        <f t="shared" si="6"/>
        <v>72550.827514076562</v>
      </c>
      <c r="E173" s="49">
        <f t="shared" si="7"/>
        <v>239.35727177352427</v>
      </c>
      <c r="G173" s="49">
        <f t="shared" si="8"/>
        <v>71612.794785850085</v>
      </c>
    </row>
    <row r="174" spans="1:7" x14ac:dyDescent="0.3">
      <c r="A174" s="43">
        <f t="shared" si="6"/>
        <v>71612.794785850085</v>
      </c>
      <c r="E174" s="49">
        <f t="shared" si="7"/>
        <v>236.26254546431707</v>
      </c>
      <c r="G174" s="49">
        <f t="shared" si="8"/>
        <v>70671.667331314398</v>
      </c>
    </row>
    <row r="175" spans="1:7" x14ac:dyDescent="0.3">
      <c r="A175" s="43">
        <f t="shared" si="6"/>
        <v>70671.667331314398</v>
      </c>
      <c r="E175" s="49">
        <f t="shared" si="7"/>
        <v>233.15760913722809</v>
      </c>
      <c r="G175" s="49">
        <f t="shared" si="8"/>
        <v>69727.434940451625</v>
      </c>
    </row>
    <row r="176" spans="1:7" x14ac:dyDescent="0.3">
      <c r="A176" s="43">
        <f t="shared" si="6"/>
        <v>69727.434940451625</v>
      </c>
      <c r="E176" s="49">
        <f t="shared" si="7"/>
        <v>230.04242910770665</v>
      </c>
      <c r="G176" s="49">
        <f t="shared" si="8"/>
        <v>68780.087369559333</v>
      </c>
    </row>
    <row r="177" spans="1:7" x14ac:dyDescent="0.3">
      <c r="A177" s="43">
        <f t="shared" si="6"/>
        <v>68780.087369559333</v>
      </c>
      <c r="E177" s="49">
        <f t="shared" si="7"/>
        <v>226.91697158007116</v>
      </c>
      <c r="G177" s="49">
        <f t="shared" si="8"/>
        <v>67829.6143411394</v>
      </c>
    </row>
    <row r="178" spans="1:7" x14ac:dyDescent="0.3">
      <c r="A178" s="43">
        <f t="shared" si="6"/>
        <v>67829.6143411394</v>
      </c>
      <c r="E178" s="49">
        <f t="shared" si="7"/>
        <v>223.78120264714241</v>
      </c>
      <c r="G178" s="49">
        <f t="shared" si="8"/>
        <v>66876.005543786538</v>
      </c>
    </row>
    <row r="179" spans="1:7" x14ac:dyDescent="0.3">
      <c r="A179" s="43">
        <f t="shared" si="6"/>
        <v>66876.005543786538</v>
      </c>
      <c r="E179" s="49">
        <f t="shared" si="7"/>
        <v>220.63508828987577</v>
      </c>
      <c r="G179" s="49">
        <f t="shared" si="8"/>
        <v>65919.250632076408</v>
      </c>
    </row>
    <row r="180" spans="1:7" x14ac:dyDescent="0.3">
      <c r="A180" s="43">
        <f t="shared" si="6"/>
        <v>65919.250632076408</v>
      </c>
      <c r="E180" s="49">
        <f t="shared" si="7"/>
        <v>217.47859437699211</v>
      </c>
      <c r="G180" s="49">
        <f t="shared" si="8"/>
        <v>64959.339226453405</v>
      </c>
    </row>
    <row r="181" spans="1:7" x14ac:dyDescent="0.3">
      <c r="A181" s="43">
        <f t="shared" si="6"/>
        <v>64959.339226453405</v>
      </c>
      <c r="E181" s="49">
        <f t="shared" si="7"/>
        <v>214.31168666460755</v>
      </c>
      <c r="G181" s="49">
        <f t="shared" si="8"/>
        <v>63996.260913118014</v>
      </c>
    </row>
    <row r="182" spans="1:7" x14ac:dyDescent="0.3">
      <c r="A182" s="43">
        <f t="shared" si="6"/>
        <v>63996.260913118014</v>
      </c>
      <c r="E182" s="49">
        <f t="shared" si="7"/>
        <v>211.13433079586187</v>
      </c>
      <c r="G182" s="49">
        <f t="shared" si="8"/>
        <v>63030.005243913874</v>
      </c>
    </row>
    <row r="183" spans="1:7" x14ac:dyDescent="0.3">
      <c r="A183" s="43">
        <f t="shared" si="6"/>
        <v>63030.005243913874</v>
      </c>
      <c r="E183" s="49">
        <f t="shared" si="7"/>
        <v>207.94649230054586</v>
      </c>
      <c r="G183" s="49">
        <f t="shared" si="8"/>
        <v>62060.561736214418</v>
      </c>
    </row>
    <row r="184" spans="1:7" x14ac:dyDescent="0.3">
      <c r="A184" s="43">
        <f t="shared" si="6"/>
        <v>62060.561736214418</v>
      </c>
      <c r="E184" s="49">
        <f t="shared" si="7"/>
        <v>204.74813659472741</v>
      </c>
      <c r="G184" s="49">
        <f t="shared" si="8"/>
        <v>61087.919872809143</v>
      </c>
    </row>
    <row r="185" spans="1:7" x14ac:dyDescent="0.3">
      <c r="A185" s="43">
        <f t="shared" si="6"/>
        <v>61087.919872809143</v>
      </c>
      <c r="E185" s="49">
        <f t="shared" si="7"/>
        <v>201.53922898037618</v>
      </c>
      <c r="G185" s="49">
        <f t="shared" si="8"/>
        <v>60112.069101789522</v>
      </c>
    </row>
    <row r="186" spans="1:7" x14ac:dyDescent="0.3">
      <c r="A186" s="43">
        <f t="shared" ref="A186:A242" si="9">G185</f>
        <v>60112.069101789522</v>
      </c>
      <c r="E186" s="49">
        <f t="shared" ref="E186:E241" si="10">D$2*A186</f>
        <v>198.31973464498728</v>
      </c>
      <c r="G186" s="49">
        <f t="shared" ref="G186:G241" si="11">E186+A186-F$2</f>
        <v>59132.998836434512</v>
      </c>
    </row>
    <row r="187" spans="1:7" x14ac:dyDescent="0.3">
      <c r="A187" s="43">
        <f t="shared" si="9"/>
        <v>59132.998836434512</v>
      </c>
      <c r="E187" s="49">
        <f t="shared" si="10"/>
        <v>195.08961866120353</v>
      </c>
      <c r="G187" s="49">
        <f t="shared" si="11"/>
        <v>58150.698455095713</v>
      </c>
    </row>
    <row r="188" spans="1:7" x14ac:dyDescent="0.3">
      <c r="A188" s="43">
        <f t="shared" si="9"/>
        <v>58150.698455095713</v>
      </c>
      <c r="E188" s="49">
        <f t="shared" si="10"/>
        <v>191.84884598643663</v>
      </c>
      <c r="G188" s="49">
        <f t="shared" si="11"/>
        <v>57165.157301082152</v>
      </c>
    </row>
    <row r="189" spans="1:7" x14ac:dyDescent="0.3">
      <c r="A189" s="43">
        <f t="shared" si="9"/>
        <v>57165.157301082152</v>
      </c>
      <c r="E189" s="49">
        <f t="shared" si="10"/>
        <v>188.59738146248688</v>
      </c>
      <c r="G189" s="49">
        <f t="shared" si="11"/>
        <v>56176.364682544641</v>
      </c>
    </row>
    <row r="190" spans="1:7" x14ac:dyDescent="0.3">
      <c r="A190" s="43">
        <f t="shared" si="9"/>
        <v>56176.364682544641</v>
      </c>
      <c r="E190" s="49">
        <f t="shared" si="10"/>
        <v>185.33518981516187</v>
      </c>
      <c r="G190" s="49">
        <f t="shared" si="11"/>
        <v>55184.309872359801</v>
      </c>
    </row>
    <row r="191" spans="1:7" x14ac:dyDescent="0.3">
      <c r="A191" s="43">
        <f t="shared" si="9"/>
        <v>55184.309872359801</v>
      </c>
      <c r="E191" s="49">
        <f t="shared" si="10"/>
        <v>182.06223565389371</v>
      </c>
      <c r="G191" s="49">
        <f t="shared" si="11"/>
        <v>54188.982108013697</v>
      </c>
    </row>
    <row r="192" spans="1:7" x14ac:dyDescent="0.3">
      <c r="A192" s="43">
        <f t="shared" si="9"/>
        <v>54188.982108013697</v>
      </c>
      <c r="E192" s="49">
        <f t="shared" si="10"/>
        <v>178.7784834713552</v>
      </c>
      <c r="G192" s="49">
        <f t="shared" si="11"/>
        <v>53190.370591485051</v>
      </c>
    </row>
    <row r="193" spans="1:7" x14ac:dyDescent="0.3">
      <c r="A193" s="43">
        <f t="shared" si="9"/>
        <v>53190.370591485051</v>
      </c>
      <c r="E193" s="49">
        <f t="shared" si="10"/>
        <v>175.48389764307444</v>
      </c>
      <c r="G193" s="49">
        <f t="shared" si="11"/>
        <v>52188.464489128128</v>
      </c>
    </row>
    <row r="194" spans="1:7" x14ac:dyDescent="0.3">
      <c r="A194" s="43">
        <f t="shared" si="9"/>
        <v>52188.464489128128</v>
      </c>
      <c r="E194" s="49">
        <f t="shared" si="10"/>
        <v>172.17844242704857</v>
      </c>
      <c r="G194" s="49">
        <f t="shared" si="11"/>
        <v>51183.25293155518</v>
      </c>
    </row>
    <row r="195" spans="1:7" x14ac:dyDescent="0.3">
      <c r="A195" s="43">
        <f t="shared" si="9"/>
        <v>51183.25293155518</v>
      </c>
      <c r="E195" s="49">
        <f t="shared" si="10"/>
        <v>168.86208196335582</v>
      </c>
      <c r="G195" s="49">
        <f t="shared" si="11"/>
        <v>50174.725013518539</v>
      </c>
    </row>
    <row r="196" spans="1:7" x14ac:dyDescent="0.3">
      <c r="A196" s="43">
        <f t="shared" si="9"/>
        <v>50174.725013518539</v>
      </c>
      <c r="E196" s="49">
        <f t="shared" si="10"/>
        <v>165.53478027376659</v>
      </c>
      <c r="G196" s="49">
        <f t="shared" si="11"/>
        <v>49162.869793792306</v>
      </c>
    </row>
    <row r="197" spans="1:7" x14ac:dyDescent="0.3">
      <c r="A197" s="43">
        <f t="shared" si="9"/>
        <v>49162.869793792306</v>
      </c>
      <c r="E197" s="49">
        <f t="shared" si="10"/>
        <v>162.19650126135312</v>
      </c>
      <c r="G197" s="49">
        <f t="shared" si="11"/>
        <v>48147.676295053658</v>
      </c>
    </row>
    <row r="198" spans="1:7" x14ac:dyDescent="0.3">
      <c r="A198" s="43">
        <f t="shared" si="9"/>
        <v>48147.676295053658</v>
      </c>
      <c r="E198" s="49">
        <f t="shared" si="10"/>
        <v>158.84720871009787</v>
      </c>
      <c r="G198" s="49">
        <f t="shared" si="11"/>
        <v>47129.133503763755</v>
      </c>
    </row>
    <row r="199" spans="1:7" x14ac:dyDescent="0.3">
      <c r="A199" s="43">
        <f t="shared" si="9"/>
        <v>47129.133503763755</v>
      </c>
      <c r="E199" s="49">
        <f t="shared" si="10"/>
        <v>155.48686628450059</v>
      </c>
      <c r="G199" s="49">
        <f t="shared" si="11"/>
        <v>46107.230370048259</v>
      </c>
    </row>
    <row r="200" spans="1:7" x14ac:dyDescent="0.3">
      <c r="A200" s="43">
        <f t="shared" si="9"/>
        <v>46107.230370048259</v>
      </c>
      <c r="E200" s="49">
        <f t="shared" si="10"/>
        <v>152.11543752918422</v>
      </c>
      <c r="G200" s="49">
        <f t="shared" si="11"/>
        <v>45081.95580757744</v>
      </c>
    </row>
    <row r="201" spans="1:7" x14ac:dyDescent="0.3">
      <c r="A201" s="43">
        <f t="shared" si="9"/>
        <v>45081.95580757744</v>
      </c>
      <c r="E201" s="49">
        <f t="shared" si="10"/>
        <v>148.73288586849924</v>
      </c>
      <c r="G201" s="49">
        <f t="shared" si="11"/>
        <v>44053.29869344594</v>
      </c>
    </row>
    <row r="202" spans="1:7" x14ac:dyDescent="0.3">
      <c r="A202" s="43">
        <f t="shared" si="9"/>
        <v>44053.29869344594</v>
      </c>
      <c r="E202" s="49">
        <f t="shared" si="10"/>
        <v>145.33917460612707</v>
      </c>
      <c r="G202" s="49">
        <f t="shared" si="11"/>
        <v>43021.247868052065</v>
      </c>
    </row>
    <row r="203" spans="1:7" x14ac:dyDescent="0.3">
      <c r="A203" s="43">
        <f t="shared" si="9"/>
        <v>43021.247868052065</v>
      </c>
      <c r="E203" s="49">
        <f t="shared" si="10"/>
        <v>141.93426692468176</v>
      </c>
      <c r="G203" s="49">
        <f t="shared" si="11"/>
        <v>41985.792134976749</v>
      </c>
    </row>
    <row r="204" spans="1:7" x14ac:dyDescent="0.3">
      <c r="A204" s="43">
        <f t="shared" si="9"/>
        <v>41985.792134976749</v>
      </c>
      <c r="E204" s="49">
        <f t="shared" si="10"/>
        <v>138.51812588531081</v>
      </c>
      <c r="G204" s="49">
        <f t="shared" si="11"/>
        <v>40946.920260862062</v>
      </c>
    </row>
    <row r="205" spans="1:7" x14ac:dyDescent="0.3">
      <c r="A205" s="43">
        <f t="shared" si="9"/>
        <v>40946.920260862062</v>
      </c>
      <c r="E205" s="49">
        <f t="shared" si="10"/>
        <v>135.0907144272941</v>
      </c>
      <c r="G205" s="49">
        <f t="shared" si="11"/>
        <v>39904.620975289356</v>
      </c>
    </row>
    <row r="206" spans="1:7" x14ac:dyDescent="0.3">
      <c r="A206" s="43">
        <f t="shared" si="9"/>
        <v>39904.620975289356</v>
      </c>
      <c r="E206" s="49">
        <f t="shared" si="10"/>
        <v>131.65199536764214</v>
      </c>
      <c r="G206" s="49">
        <f t="shared" si="11"/>
        <v>38858.882970656996</v>
      </c>
    </row>
    <row r="207" spans="1:7" x14ac:dyDescent="0.3">
      <c r="A207" s="43">
        <f t="shared" si="9"/>
        <v>38858.882970656996</v>
      </c>
      <c r="E207" s="49">
        <f t="shared" si="10"/>
        <v>128.20193140069256</v>
      </c>
      <c r="G207" s="49">
        <f t="shared" si="11"/>
        <v>37809.694902057687</v>
      </c>
    </row>
    <row r="208" spans="1:7" x14ac:dyDescent="0.3">
      <c r="A208" s="43">
        <f t="shared" si="9"/>
        <v>37809.694902057687</v>
      </c>
      <c r="E208" s="49">
        <f t="shared" si="10"/>
        <v>124.74048509770532</v>
      </c>
      <c r="G208" s="49">
        <f t="shared" si="11"/>
        <v>36757.045387155391</v>
      </c>
    </row>
    <row r="209" spans="1:7" x14ac:dyDescent="0.3">
      <c r="A209" s="43">
        <f t="shared" si="9"/>
        <v>36757.045387155391</v>
      </c>
      <c r="E209" s="49">
        <f t="shared" si="10"/>
        <v>121.26761890645683</v>
      </c>
      <c r="G209" s="49">
        <f t="shared" si="11"/>
        <v>35700.92300606185</v>
      </c>
    </row>
    <row r="210" spans="1:7" x14ac:dyDescent="0.3">
      <c r="A210" s="43">
        <f t="shared" si="9"/>
        <v>35700.92300606185</v>
      </c>
      <c r="E210" s="49">
        <f t="shared" si="10"/>
        <v>117.78329515083239</v>
      </c>
      <c r="G210" s="49">
        <f t="shared" si="11"/>
        <v>34641.316301212682</v>
      </c>
    </row>
    <row r="211" spans="1:7" x14ac:dyDescent="0.3">
      <c r="A211" s="43">
        <f t="shared" si="9"/>
        <v>34641.316301212682</v>
      </c>
      <c r="E211" s="49">
        <f t="shared" si="10"/>
        <v>114.28747603041751</v>
      </c>
      <c r="G211" s="49">
        <f t="shared" si="11"/>
        <v>33578.213777243102</v>
      </c>
    </row>
    <row r="212" spans="1:7" x14ac:dyDescent="0.3">
      <c r="A212" s="43">
        <f t="shared" si="9"/>
        <v>33578.213777243102</v>
      </c>
      <c r="E212" s="49">
        <f t="shared" si="10"/>
        <v>110.78012362008788</v>
      </c>
      <c r="G212" s="49">
        <f t="shared" si="11"/>
        <v>32511.603900863192</v>
      </c>
    </row>
    <row r="213" spans="1:7" x14ac:dyDescent="0.3">
      <c r="A213" s="43">
        <f t="shared" si="9"/>
        <v>32511.603900863192</v>
      </c>
      <c r="E213" s="49">
        <f t="shared" si="10"/>
        <v>107.26119986959782</v>
      </c>
      <c r="G213" s="49">
        <f t="shared" si="11"/>
        <v>31441.47510073279</v>
      </c>
    </row>
    <row r="214" spans="1:7" x14ac:dyDescent="0.3">
      <c r="A214" s="43">
        <f t="shared" si="9"/>
        <v>31441.47510073279</v>
      </c>
      <c r="E214" s="49">
        <f t="shared" si="10"/>
        <v>103.73066660316761</v>
      </c>
      <c r="G214" s="49">
        <f t="shared" si="11"/>
        <v>30367.81576733596</v>
      </c>
    </row>
    <row r="215" spans="1:7" x14ac:dyDescent="0.3">
      <c r="A215" s="43">
        <f t="shared" si="9"/>
        <v>30367.81576733596</v>
      </c>
      <c r="E215" s="49">
        <f t="shared" si="10"/>
        <v>100.18848551906923</v>
      </c>
      <c r="G215" s="49">
        <f t="shared" si="11"/>
        <v>29290.61425285503</v>
      </c>
    </row>
    <row r="216" spans="1:7" x14ac:dyDescent="0.3">
      <c r="A216" s="43">
        <f t="shared" si="9"/>
        <v>29290.61425285503</v>
      </c>
      <c r="E216" s="49">
        <f t="shared" si="10"/>
        <v>96.634618189210897</v>
      </c>
      <c r="G216" s="49">
        <f t="shared" si="11"/>
        <v>28209.858871044242</v>
      </c>
    </row>
    <row r="217" spans="1:7" x14ac:dyDescent="0.3">
      <c r="A217" s="43">
        <f t="shared" si="9"/>
        <v>28209.858871044242</v>
      </c>
      <c r="E217" s="49">
        <f t="shared" si="10"/>
        <v>93.069026058720127</v>
      </c>
      <c r="G217" s="49">
        <f t="shared" si="11"/>
        <v>27125.537897102964</v>
      </c>
    </row>
    <row r="218" spans="1:7" x14ac:dyDescent="0.3">
      <c r="A218" s="43">
        <f t="shared" si="9"/>
        <v>27125.537897102964</v>
      </c>
      <c r="E218" s="49">
        <f t="shared" si="10"/>
        <v>89.491670445525529</v>
      </c>
      <c r="G218" s="49">
        <f t="shared" si="11"/>
        <v>26037.639567548489</v>
      </c>
    </row>
    <row r="219" spans="1:7" x14ac:dyDescent="0.3">
      <c r="A219" s="43">
        <f t="shared" si="9"/>
        <v>26037.639567548489</v>
      </c>
      <c r="E219" s="49">
        <f t="shared" si="10"/>
        <v>85.902512539937064</v>
      </c>
      <c r="G219" s="49">
        <f t="shared" si="11"/>
        <v>24946.152080088428</v>
      </c>
    </row>
    <row r="220" spans="1:7" x14ac:dyDescent="0.3">
      <c r="A220" s="43">
        <f t="shared" si="9"/>
        <v>24946.152080088428</v>
      </c>
      <c r="E220" s="49">
        <f t="shared" si="10"/>
        <v>82.301513404225076</v>
      </c>
      <c r="G220" s="49">
        <f t="shared" si="11"/>
        <v>23851.063593492654</v>
      </c>
    </row>
    <row r="221" spans="1:7" x14ac:dyDescent="0.3">
      <c r="A221" s="43">
        <f t="shared" si="9"/>
        <v>23851.063593492654</v>
      </c>
      <c r="E221" s="49">
        <f t="shared" si="10"/>
        <v>78.688633972197849</v>
      </c>
      <c r="G221" s="49">
        <f t="shared" si="11"/>
        <v>22752.362227464851</v>
      </c>
    </row>
    <row r="222" spans="1:7" x14ac:dyDescent="0.3">
      <c r="A222" s="43">
        <f t="shared" si="9"/>
        <v>22752.362227464851</v>
      </c>
      <c r="E222" s="49">
        <f t="shared" si="10"/>
        <v>75.06383504877779</v>
      </c>
      <c r="G222" s="49">
        <f t="shared" si="11"/>
        <v>21650.036062513631</v>
      </c>
    </row>
    <row r="223" spans="1:7" x14ac:dyDescent="0.3">
      <c r="A223" s="43">
        <f t="shared" si="9"/>
        <v>21650.036062513631</v>
      </c>
      <c r="E223" s="49">
        <f t="shared" si="10"/>
        <v>71.427077309576219</v>
      </c>
      <c r="G223" s="49">
        <f t="shared" si="11"/>
        <v>20544.073139823209</v>
      </c>
    </row>
    <row r="224" spans="1:7" x14ac:dyDescent="0.3">
      <c r="A224" s="43">
        <f t="shared" si="9"/>
        <v>20544.073139823209</v>
      </c>
      <c r="E224" s="49">
        <f t="shared" si="10"/>
        <v>67.778321300466743</v>
      </c>
      <c r="G224" s="49">
        <f t="shared" si="11"/>
        <v>19434.461461123676</v>
      </c>
    </row>
    <row r="225" spans="1:7" x14ac:dyDescent="0.3">
      <c r="A225" s="43">
        <f t="shared" si="9"/>
        <v>19434.461461123676</v>
      </c>
      <c r="E225" s="49">
        <f t="shared" si="10"/>
        <v>64.117527437157193</v>
      </c>
      <c r="G225" s="49">
        <f t="shared" si="11"/>
        <v>18321.188988560833</v>
      </c>
    </row>
    <row r="226" spans="1:7" x14ac:dyDescent="0.3">
      <c r="A226" s="43">
        <f t="shared" si="9"/>
        <v>18321.188988560833</v>
      </c>
      <c r="E226" s="49">
        <f t="shared" si="10"/>
        <v>60.444656004760283</v>
      </c>
      <c r="G226" s="49">
        <f t="shared" si="11"/>
        <v>17204.243644565595</v>
      </c>
    </row>
    <row r="227" spans="1:7" x14ac:dyDescent="0.3">
      <c r="A227" s="43">
        <f t="shared" si="9"/>
        <v>17204.243644565595</v>
      </c>
      <c r="E227" s="49">
        <f t="shared" si="10"/>
        <v>56.759667157362664</v>
      </c>
      <c r="G227" s="49">
        <f t="shared" si="11"/>
        <v>16083.613311722958</v>
      </c>
    </row>
    <row r="228" spans="1:7" x14ac:dyDescent="0.3">
      <c r="A228" s="43">
        <f t="shared" si="9"/>
        <v>16083.613311722958</v>
      </c>
      <c r="E228" s="49">
        <f t="shared" si="10"/>
        <v>53.062520917592664</v>
      </c>
      <c r="G228" s="49">
        <f t="shared" si="11"/>
        <v>14959.285832640551</v>
      </c>
    </row>
    <row r="229" spans="1:7" x14ac:dyDescent="0.3">
      <c r="A229" s="43">
        <f t="shared" si="9"/>
        <v>14959.285832640551</v>
      </c>
      <c r="E229" s="49">
        <f t="shared" si="10"/>
        <v>49.35317717618662</v>
      </c>
      <c r="G229" s="49">
        <f t="shared" si="11"/>
        <v>13831.249009816738</v>
      </c>
    </row>
    <row r="230" spans="1:7" x14ac:dyDescent="0.3">
      <c r="A230" s="43">
        <f t="shared" si="9"/>
        <v>13831.249009816738</v>
      </c>
      <c r="E230" s="49">
        <f t="shared" si="10"/>
        <v>45.631595691553727</v>
      </c>
      <c r="G230" s="49">
        <f t="shared" si="11"/>
        <v>12699.490605508292</v>
      </c>
    </row>
    <row r="231" spans="1:7" x14ac:dyDescent="0.3">
      <c r="A231" s="43">
        <f t="shared" si="9"/>
        <v>12699.490605508292</v>
      </c>
      <c r="E231" s="49">
        <f t="shared" si="10"/>
        <v>41.897736089339439</v>
      </c>
      <c r="G231" s="49">
        <f t="shared" si="11"/>
        <v>11563.998341597631</v>
      </c>
    </row>
    <row r="232" spans="1:7" x14ac:dyDescent="0.3">
      <c r="A232" s="43">
        <f t="shared" si="9"/>
        <v>11563.998341597631</v>
      </c>
      <c r="E232" s="49">
        <f t="shared" si="10"/>
        <v>38.15155786198752</v>
      </c>
      <c r="G232" s="49">
        <f t="shared" si="11"/>
        <v>10424.759899459619</v>
      </c>
    </row>
    <row r="233" spans="1:7" x14ac:dyDescent="0.3">
      <c r="A233" s="43">
        <f t="shared" si="9"/>
        <v>10424.759899459619</v>
      </c>
      <c r="E233" s="49">
        <f t="shared" si="10"/>
        <v>34.393020368300526</v>
      </c>
      <c r="G233" s="49">
        <f t="shared" si="11"/>
        <v>9281.762919827921</v>
      </c>
    </row>
    <row r="234" spans="1:7" x14ac:dyDescent="0.3">
      <c r="A234" s="43">
        <f t="shared" si="9"/>
        <v>9281.762919827921</v>
      </c>
      <c r="E234" s="49">
        <f t="shared" si="10"/>
        <v>30.622082832998952</v>
      </c>
      <c r="G234" s="49">
        <f t="shared" si="11"/>
        <v>8134.9950026609195</v>
      </c>
    </row>
    <row r="235" spans="1:7" x14ac:dyDescent="0.3">
      <c r="A235" s="43">
        <f t="shared" si="9"/>
        <v>8134.9950026609195</v>
      </c>
      <c r="E235" s="49">
        <f t="shared" si="10"/>
        <v>26.838704346278817</v>
      </c>
      <c r="G235" s="49">
        <f t="shared" si="11"/>
        <v>6984.4437070071981</v>
      </c>
    </row>
    <row r="236" spans="1:7" x14ac:dyDescent="0.3">
      <c r="A236" s="43">
        <f t="shared" si="9"/>
        <v>6984.4437070071981</v>
      </c>
      <c r="E236" s="49">
        <f t="shared" si="10"/>
        <v>23.042843863367917</v>
      </c>
      <c r="G236" s="49">
        <f t="shared" si="11"/>
        <v>5830.0965508705658</v>
      </c>
    </row>
    <row r="237" spans="1:7" x14ac:dyDescent="0.3">
      <c r="A237" s="43">
        <f t="shared" si="9"/>
        <v>5830.0965508705658</v>
      </c>
      <c r="E237" s="49">
        <f t="shared" si="10"/>
        <v>19.234460204080477</v>
      </c>
      <c r="G237" s="49">
        <f t="shared" si="11"/>
        <v>4671.9410110746458</v>
      </c>
    </row>
    <row r="238" spans="1:7" x14ac:dyDescent="0.3">
      <c r="A238" s="43">
        <f t="shared" si="9"/>
        <v>4671.9410110746458</v>
      </c>
      <c r="E238" s="49">
        <f t="shared" si="10"/>
        <v>15.413512052370436</v>
      </c>
      <c r="G238" s="49">
        <f t="shared" si="11"/>
        <v>3509.964523127016</v>
      </c>
    </row>
    <row r="239" spans="1:7" x14ac:dyDescent="0.3">
      <c r="A239" s="43">
        <f t="shared" si="9"/>
        <v>3509.964523127016</v>
      </c>
      <c r="E239" s="49">
        <f t="shared" si="10"/>
        <v>11.579957955883215</v>
      </c>
      <c r="G239" s="49">
        <f t="shared" si="11"/>
        <v>2344.1544810828991</v>
      </c>
    </row>
    <row r="240" spans="1:7" x14ac:dyDescent="0.3">
      <c r="A240" s="43">
        <f t="shared" si="9"/>
        <v>2344.1544810828991</v>
      </c>
      <c r="E240" s="49">
        <f t="shared" si="10"/>
        <v>7.7337563255059987</v>
      </c>
      <c r="G240" s="49">
        <f t="shared" si="11"/>
        <v>1174.498237408405</v>
      </c>
    </row>
    <row r="241" spans="1:7" x14ac:dyDescent="0.3">
      <c r="A241" s="43">
        <f t="shared" si="9"/>
        <v>1174.498237408405</v>
      </c>
      <c r="E241" s="49">
        <f t="shared" si="10"/>
        <v>3.874865434916563</v>
      </c>
      <c r="G241" s="49">
        <f t="shared" si="11"/>
        <v>0.98310284332137599</v>
      </c>
    </row>
    <row r="242" spans="1:7" x14ac:dyDescent="0.3">
      <c r="A242" s="43">
        <f t="shared" si="9"/>
        <v>0.98310284332137599</v>
      </c>
      <c r="E242" s="23"/>
      <c r="G242" s="23"/>
    </row>
    <row r="243" spans="1:7" x14ac:dyDescent="0.3">
      <c r="E243" s="23"/>
      <c r="G243" s="23"/>
    </row>
    <row r="244" spans="1:7" x14ac:dyDescent="0.3">
      <c r="E244" s="23"/>
      <c r="G244" s="23"/>
    </row>
    <row r="245" spans="1:7" x14ac:dyDescent="0.3">
      <c r="E245" s="23"/>
      <c r="G245" s="23"/>
    </row>
    <row r="246" spans="1:7" x14ac:dyDescent="0.3">
      <c r="E246" s="23"/>
      <c r="G246" s="23"/>
    </row>
    <row r="247" spans="1:7" x14ac:dyDescent="0.3">
      <c r="E247" s="23"/>
      <c r="G247" s="23"/>
    </row>
    <row r="248" spans="1:7" x14ac:dyDescent="0.3">
      <c r="E248" s="23"/>
      <c r="G248" s="23"/>
    </row>
    <row r="249" spans="1:7" x14ac:dyDescent="0.3">
      <c r="E249" s="23"/>
      <c r="G249" s="23"/>
    </row>
    <row r="250" spans="1:7" x14ac:dyDescent="0.3">
      <c r="E250" s="23"/>
      <c r="G250" s="23"/>
    </row>
    <row r="251" spans="1:7" x14ac:dyDescent="0.3">
      <c r="E251" s="23"/>
      <c r="G251" s="23"/>
    </row>
    <row r="252" spans="1:7" x14ac:dyDescent="0.3">
      <c r="E252" s="23"/>
      <c r="G252" s="23"/>
    </row>
    <row r="253" spans="1:7" x14ac:dyDescent="0.3">
      <c r="E253" s="23"/>
      <c r="G253" s="23"/>
    </row>
    <row r="254" spans="1:7" x14ac:dyDescent="0.3">
      <c r="E254" s="23"/>
      <c r="G254" s="23"/>
    </row>
    <row r="255" spans="1:7" x14ac:dyDescent="0.3">
      <c r="E255" s="23"/>
      <c r="G255" s="23"/>
    </row>
    <row r="256" spans="1:7" x14ac:dyDescent="0.3">
      <c r="E256" s="23"/>
      <c r="G256" s="23"/>
    </row>
    <row r="257" spans="5:7" x14ac:dyDescent="0.3">
      <c r="E257" s="23"/>
      <c r="G257" s="23"/>
    </row>
    <row r="258" spans="5:7" x14ac:dyDescent="0.3">
      <c r="E258" s="23"/>
      <c r="G258" s="23"/>
    </row>
    <row r="259" spans="5:7" x14ac:dyDescent="0.3">
      <c r="E259" s="23"/>
      <c r="G259" s="23"/>
    </row>
    <row r="260" spans="5:7" x14ac:dyDescent="0.3">
      <c r="E260" s="23"/>
      <c r="G260" s="23"/>
    </row>
    <row r="261" spans="5:7" x14ac:dyDescent="0.3">
      <c r="E261" s="23"/>
      <c r="G261" s="23"/>
    </row>
    <row r="262" spans="5:7" x14ac:dyDescent="0.3">
      <c r="E262" s="23"/>
      <c r="G262" s="23"/>
    </row>
  </sheetData>
  <mergeCells count="3">
    <mergeCell ref="I2:K3"/>
    <mergeCell ref="I5:J5"/>
    <mergeCell ref="C5:D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41"/>
  <sheetViews>
    <sheetView topLeftCell="B1" workbookViewId="0">
      <selection activeCell="F6" sqref="F6"/>
    </sheetView>
  </sheetViews>
  <sheetFormatPr defaultRowHeight="14.4" x14ac:dyDescent="0.3"/>
  <cols>
    <col min="1" max="1" width="0" hidden="1" customWidth="1"/>
    <col min="2" max="2" width="8.44140625" style="17" bestFit="1" customWidth="1"/>
    <col min="4" max="4" width="16.109375" customWidth="1"/>
    <col min="10" max="10" width="15.88671875" customWidth="1"/>
  </cols>
  <sheetData>
    <row r="1" spans="1:12" x14ac:dyDescent="0.3">
      <c r="A1" t="s">
        <v>0</v>
      </c>
      <c r="B1" s="17" t="s">
        <v>14</v>
      </c>
      <c r="I1" s="73" t="s">
        <v>44</v>
      </c>
      <c r="J1" s="73"/>
      <c r="K1" s="73"/>
      <c r="L1" s="73"/>
    </row>
    <row r="2" spans="1:12" x14ac:dyDescent="0.3">
      <c r="A2">
        <v>77</v>
      </c>
      <c r="B2" s="39">
        <v>77.060073399582549</v>
      </c>
      <c r="I2" s="73"/>
      <c r="J2" s="73"/>
      <c r="K2" s="73"/>
      <c r="L2" s="73"/>
    </row>
    <row r="3" spans="1:12" x14ac:dyDescent="0.3">
      <c r="A3">
        <v>81</v>
      </c>
      <c r="B3" s="39">
        <v>81.093425775437197</v>
      </c>
      <c r="D3" s="18" t="s">
        <v>45</v>
      </c>
      <c r="E3" s="37">
        <f>ROUNDDOWN(MIN(B:B), 0)</f>
        <v>56</v>
      </c>
      <c r="F3" t="s">
        <v>5</v>
      </c>
      <c r="G3" t="s">
        <v>2</v>
      </c>
      <c r="H3" t="s">
        <v>3</v>
      </c>
      <c r="I3" t="s">
        <v>6</v>
      </c>
      <c r="J3" t="s">
        <v>62</v>
      </c>
      <c r="K3" t="s">
        <v>4</v>
      </c>
    </row>
    <row r="4" spans="1:12" x14ac:dyDescent="0.3">
      <c r="A4">
        <v>64</v>
      </c>
      <c r="B4" s="39">
        <v>64.267784732992482</v>
      </c>
      <c r="D4" s="18" t="s">
        <v>46</v>
      </c>
      <c r="E4" s="37">
        <f>ROUNDUP(MAX(B2:B41),0)</f>
        <v>92</v>
      </c>
      <c r="F4">
        <v>1</v>
      </c>
      <c r="G4" s="35">
        <f>E3</f>
        <v>56</v>
      </c>
      <c r="H4" s="36">
        <f>E3+$E$5</f>
        <v>60</v>
      </c>
      <c r="I4" s="36" t="str">
        <f>CONCATENATE(G4,CONCATENATE(" - ",H4))</f>
        <v>56 - 60</v>
      </c>
      <c r="J4" s="36">
        <f>COUNTIF($B$2:$B$41,"&lt;"&amp;H4)</f>
        <v>3</v>
      </c>
      <c r="K4" s="36">
        <f>J4</f>
        <v>3</v>
      </c>
    </row>
    <row r="5" spans="1:12" x14ac:dyDescent="0.3">
      <c r="A5">
        <v>84</v>
      </c>
      <c r="B5" s="39">
        <v>84.384852825752034</v>
      </c>
      <c r="D5" s="18" t="s">
        <v>1</v>
      </c>
      <c r="E5" s="38">
        <f>ROUND((E4-E3)/10,0)</f>
        <v>4</v>
      </c>
      <c r="F5">
        <v>2</v>
      </c>
      <c r="G5" s="35">
        <f>H4</f>
        <v>60</v>
      </c>
      <c r="H5" s="36">
        <f>H4+$E$5</f>
        <v>64</v>
      </c>
      <c r="I5" s="36" t="str">
        <f t="shared" ref="I5:I12" si="0">CONCATENATE(G5,CONCATENATE(" - ",H5))</f>
        <v>60 - 64</v>
      </c>
      <c r="J5" s="36">
        <f t="shared" ref="J5:J13" si="1">COUNTIF($B$2:$B$41,"&lt;"&amp;H5)</f>
        <v>6</v>
      </c>
      <c r="K5" s="36">
        <f>J5-J4</f>
        <v>3</v>
      </c>
    </row>
    <row r="6" spans="1:12" x14ac:dyDescent="0.3">
      <c r="A6">
        <v>73</v>
      </c>
      <c r="B6" s="39">
        <v>73.976213763820482</v>
      </c>
      <c r="F6">
        <v>3</v>
      </c>
      <c r="G6" s="35">
        <f t="shared" ref="G6:G13" si="2">H5</f>
        <v>64</v>
      </c>
      <c r="H6" s="36">
        <f t="shared" ref="H6:H13" si="3">H5+$E$5</f>
        <v>68</v>
      </c>
      <c r="I6" s="36" t="str">
        <f t="shared" si="0"/>
        <v>64 - 68</v>
      </c>
      <c r="J6" s="36">
        <f t="shared" si="1"/>
        <v>12</v>
      </c>
      <c r="K6" s="36">
        <f t="shared" ref="K6:K13" si="4">J6-J5</f>
        <v>6</v>
      </c>
    </row>
    <row r="7" spans="1:12" x14ac:dyDescent="0.3">
      <c r="A7">
        <v>69</v>
      </c>
      <c r="B7" s="39">
        <v>69.495365475011184</v>
      </c>
      <c r="F7">
        <v>4</v>
      </c>
      <c r="G7" s="35">
        <f t="shared" si="2"/>
        <v>68</v>
      </c>
      <c r="H7" s="36">
        <f t="shared" si="3"/>
        <v>72</v>
      </c>
      <c r="I7" s="36" t="str">
        <f t="shared" si="0"/>
        <v>68 - 72</v>
      </c>
      <c r="J7" s="36">
        <f t="shared" si="1"/>
        <v>17</v>
      </c>
      <c r="K7" s="36">
        <f t="shared" si="4"/>
        <v>5</v>
      </c>
    </row>
    <row r="8" spans="1:12" x14ac:dyDescent="0.3">
      <c r="A8">
        <v>77</v>
      </c>
      <c r="B8" s="39">
        <v>77.570309701707075</v>
      </c>
      <c r="F8">
        <v>5</v>
      </c>
      <c r="G8" s="35">
        <f t="shared" si="2"/>
        <v>72</v>
      </c>
      <c r="H8" s="36">
        <f t="shared" si="3"/>
        <v>76</v>
      </c>
      <c r="I8" s="36" t="str">
        <f t="shared" si="0"/>
        <v>72 - 76</v>
      </c>
      <c r="J8" s="36">
        <f t="shared" si="1"/>
        <v>25</v>
      </c>
      <c r="K8" s="36">
        <f t="shared" si="4"/>
        <v>8</v>
      </c>
    </row>
    <row r="9" spans="1:12" x14ac:dyDescent="0.3">
      <c r="A9">
        <v>61</v>
      </c>
      <c r="B9" s="39">
        <v>61.914866294254701</v>
      </c>
      <c r="F9">
        <v>6</v>
      </c>
      <c r="G9" s="35">
        <f t="shared" si="2"/>
        <v>76</v>
      </c>
      <c r="H9" s="36">
        <f t="shared" si="3"/>
        <v>80</v>
      </c>
      <c r="I9" s="36" t="str">
        <f t="shared" si="0"/>
        <v>76 - 80</v>
      </c>
      <c r="J9" s="36">
        <f t="shared" si="1"/>
        <v>31</v>
      </c>
      <c r="K9" s="36">
        <f t="shared" si="4"/>
        <v>6</v>
      </c>
    </row>
    <row r="10" spans="1:12" x14ac:dyDescent="0.3">
      <c r="A10">
        <v>77</v>
      </c>
      <c r="B10" s="39">
        <v>77.105079623439124</v>
      </c>
      <c r="F10">
        <v>7</v>
      </c>
      <c r="G10" s="35">
        <f t="shared" si="2"/>
        <v>80</v>
      </c>
      <c r="H10" s="36">
        <f t="shared" si="3"/>
        <v>84</v>
      </c>
      <c r="I10" s="36" t="str">
        <f t="shared" si="0"/>
        <v>80 - 84</v>
      </c>
      <c r="J10" s="36">
        <f t="shared" si="1"/>
        <v>36</v>
      </c>
      <c r="K10" s="36">
        <f t="shared" si="4"/>
        <v>5</v>
      </c>
    </row>
    <row r="11" spans="1:12" x14ac:dyDescent="0.3">
      <c r="A11">
        <v>65</v>
      </c>
      <c r="B11" s="39">
        <v>65.038857569122669</v>
      </c>
      <c r="F11">
        <v>8</v>
      </c>
      <c r="G11" s="35">
        <f t="shared" si="2"/>
        <v>84</v>
      </c>
      <c r="H11" s="36">
        <f t="shared" si="3"/>
        <v>88</v>
      </c>
      <c r="I11" s="36" t="str">
        <f t="shared" si="0"/>
        <v>84 - 88</v>
      </c>
      <c r="J11" s="36">
        <f t="shared" si="1"/>
        <v>39</v>
      </c>
      <c r="K11" s="36">
        <f t="shared" si="4"/>
        <v>3</v>
      </c>
    </row>
    <row r="12" spans="1:12" x14ac:dyDescent="0.3">
      <c r="A12">
        <v>70</v>
      </c>
      <c r="B12" s="39">
        <v>70.559442843223096</v>
      </c>
      <c r="F12">
        <v>9</v>
      </c>
      <c r="G12" s="35">
        <f t="shared" si="2"/>
        <v>88</v>
      </c>
      <c r="H12" s="36">
        <f t="shared" si="3"/>
        <v>92</v>
      </c>
      <c r="I12" s="36" t="str">
        <f t="shared" si="0"/>
        <v>88 - 92</v>
      </c>
      <c r="J12" s="36">
        <f t="shared" si="1"/>
        <v>40</v>
      </c>
      <c r="K12" s="36">
        <f t="shared" si="4"/>
        <v>1</v>
      </c>
    </row>
    <row r="13" spans="1:12" x14ac:dyDescent="0.3">
      <c r="A13">
        <v>69</v>
      </c>
      <c r="B13" s="39">
        <v>69.017381805024002</v>
      </c>
      <c r="F13">
        <v>10</v>
      </c>
      <c r="G13" s="35">
        <f t="shared" si="2"/>
        <v>92</v>
      </c>
      <c r="H13" s="36">
        <f t="shared" si="3"/>
        <v>96</v>
      </c>
      <c r="I13" s="36" t="s">
        <v>7</v>
      </c>
      <c r="J13" s="36">
        <f t="shared" si="1"/>
        <v>40</v>
      </c>
      <c r="K13" s="36">
        <f t="shared" si="4"/>
        <v>0</v>
      </c>
    </row>
    <row r="14" spans="1:12" x14ac:dyDescent="0.3">
      <c r="A14">
        <v>72</v>
      </c>
      <c r="B14" s="39">
        <v>72.774306822097842</v>
      </c>
    </row>
    <row r="15" spans="1:12" x14ac:dyDescent="0.3">
      <c r="A15">
        <v>85</v>
      </c>
      <c r="B15" s="39">
        <v>85.358349844524497</v>
      </c>
    </row>
    <row r="16" spans="1:12" x14ac:dyDescent="0.3">
      <c r="A16">
        <v>66</v>
      </c>
      <c r="B16" s="39">
        <v>66.612385714237902</v>
      </c>
    </row>
    <row r="17" spans="1:16" x14ac:dyDescent="0.3">
      <c r="A17">
        <v>59</v>
      </c>
      <c r="B17" s="39">
        <v>59.189251727091836</v>
      </c>
    </row>
    <row r="18" spans="1:16" ht="15" customHeight="1" x14ac:dyDescent="0.3">
      <c r="A18">
        <v>78</v>
      </c>
      <c r="B18" s="39">
        <v>78.557934705063829</v>
      </c>
      <c r="M18" s="74" t="s">
        <v>47</v>
      </c>
      <c r="N18" s="74"/>
      <c r="O18" s="74"/>
      <c r="P18" s="74"/>
    </row>
    <row r="19" spans="1:16" ht="15" customHeight="1" x14ac:dyDescent="0.3">
      <c r="A19">
        <v>75</v>
      </c>
      <c r="B19" s="39">
        <v>75.113023318839026</v>
      </c>
      <c r="M19" s="74"/>
      <c r="N19" s="74"/>
      <c r="O19" s="74"/>
      <c r="P19" s="74"/>
    </row>
    <row r="20" spans="1:16" ht="15" customHeight="1" x14ac:dyDescent="0.3">
      <c r="A20">
        <v>91</v>
      </c>
      <c r="B20" s="39">
        <v>91.754387103876581</v>
      </c>
      <c r="M20" s="74"/>
      <c r="N20" s="74"/>
      <c r="O20" s="74"/>
      <c r="P20" s="74"/>
    </row>
    <row r="21" spans="1:16" ht="15" customHeight="1" x14ac:dyDescent="0.3">
      <c r="A21">
        <v>61</v>
      </c>
      <c r="B21" s="39">
        <v>61.923990992008314</v>
      </c>
      <c r="M21" s="74"/>
      <c r="N21" s="74"/>
      <c r="O21" s="74"/>
      <c r="P21" s="74"/>
    </row>
    <row r="22" spans="1:16" ht="15" customHeight="1" x14ac:dyDescent="0.3">
      <c r="A22">
        <v>70</v>
      </c>
      <c r="B22" s="39">
        <v>70.990960345272214</v>
      </c>
      <c r="M22" s="74"/>
      <c r="N22" s="74"/>
      <c r="O22" s="74"/>
      <c r="P22" s="74"/>
    </row>
    <row r="23" spans="1:16" ht="15" customHeight="1" x14ac:dyDescent="0.3">
      <c r="A23">
        <v>80</v>
      </c>
      <c r="B23" s="39">
        <v>80.85514362732448</v>
      </c>
      <c r="M23" s="20"/>
      <c r="N23" s="20"/>
      <c r="O23" s="20"/>
      <c r="P23" s="20"/>
    </row>
    <row r="24" spans="1:16" x14ac:dyDescent="0.3">
      <c r="A24">
        <v>73</v>
      </c>
      <c r="B24" s="39">
        <v>73.464839310938174</v>
      </c>
      <c r="M24" s="19"/>
    </row>
    <row r="25" spans="1:16" x14ac:dyDescent="0.3">
      <c r="A25">
        <v>72</v>
      </c>
      <c r="B25" s="39">
        <v>72.111447007524546</v>
      </c>
    </row>
    <row r="26" spans="1:16" x14ac:dyDescent="0.3">
      <c r="A26">
        <v>60</v>
      </c>
      <c r="B26" s="39">
        <v>60.162257734195769</v>
      </c>
    </row>
    <row r="27" spans="1:16" x14ac:dyDescent="0.3">
      <c r="A27">
        <v>79</v>
      </c>
      <c r="B27" s="39">
        <v>79.087738585827509</v>
      </c>
    </row>
    <row r="28" spans="1:16" x14ac:dyDescent="0.3">
      <c r="A28">
        <v>76</v>
      </c>
      <c r="B28" s="39">
        <v>76.689905417346338</v>
      </c>
    </row>
    <row r="29" spans="1:16" x14ac:dyDescent="0.3">
      <c r="A29">
        <v>67</v>
      </c>
      <c r="B29" s="39">
        <v>67.591243117734365</v>
      </c>
    </row>
    <row r="30" spans="1:16" x14ac:dyDescent="0.3">
      <c r="A30">
        <v>75</v>
      </c>
      <c r="B30" s="39">
        <v>75.034954350294441</v>
      </c>
    </row>
    <row r="31" spans="1:16" x14ac:dyDescent="0.3">
      <c r="A31">
        <v>81</v>
      </c>
      <c r="B31" s="39">
        <v>81.868682300346649</v>
      </c>
    </row>
    <row r="32" spans="1:16" x14ac:dyDescent="0.3">
      <c r="A32">
        <v>69</v>
      </c>
      <c r="B32" s="39">
        <v>69.452229950675346</v>
      </c>
    </row>
    <row r="33" spans="1:2" x14ac:dyDescent="0.3">
      <c r="A33">
        <v>56</v>
      </c>
      <c r="B33" s="39">
        <v>56.36297489001258</v>
      </c>
    </row>
    <row r="34" spans="1:2" x14ac:dyDescent="0.3">
      <c r="A34">
        <v>75</v>
      </c>
      <c r="B34" s="39">
        <v>75.632677292238796</v>
      </c>
    </row>
    <row r="35" spans="1:2" x14ac:dyDescent="0.3">
      <c r="A35">
        <v>58</v>
      </c>
      <c r="B35" s="39">
        <v>58.833633488580226</v>
      </c>
    </row>
    <row r="36" spans="1:2" x14ac:dyDescent="0.3">
      <c r="A36">
        <v>81</v>
      </c>
      <c r="B36" s="39">
        <v>81.785017587408461</v>
      </c>
    </row>
    <row r="37" spans="1:2" x14ac:dyDescent="0.3">
      <c r="A37">
        <v>75</v>
      </c>
      <c r="B37" s="39">
        <v>75.579602272530479</v>
      </c>
    </row>
    <row r="38" spans="1:2" x14ac:dyDescent="0.3">
      <c r="A38">
        <v>82</v>
      </c>
      <c r="B38" s="39">
        <v>82.826526103169229</v>
      </c>
    </row>
    <row r="39" spans="1:2" x14ac:dyDescent="0.3">
      <c r="A39">
        <v>67</v>
      </c>
      <c r="B39" s="39">
        <v>67.004628287559868</v>
      </c>
    </row>
    <row r="40" spans="1:2" x14ac:dyDescent="0.3">
      <c r="A40">
        <v>84</v>
      </c>
      <c r="B40" s="39">
        <v>84.113869248767386</v>
      </c>
    </row>
    <row r="41" spans="1:2" x14ac:dyDescent="0.3">
      <c r="A41">
        <v>66</v>
      </c>
      <c r="B41" s="39">
        <v>66.617626457578339</v>
      </c>
    </row>
  </sheetData>
  <mergeCells count="2">
    <mergeCell ref="I1:L2"/>
    <mergeCell ref="M18:P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8"/>
  <sheetViews>
    <sheetView workbookViewId="0">
      <selection activeCell="H8" sqref="H8"/>
    </sheetView>
  </sheetViews>
  <sheetFormatPr defaultColWidth="12.5546875" defaultRowHeight="14.4" x14ac:dyDescent="0.3"/>
  <cols>
    <col min="1" max="1" width="25" customWidth="1"/>
    <col min="2" max="2" width="20.109375" customWidth="1"/>
    <col min="3" max="3" width="5.5546875" customWidth="1"/>
    <col min="4" max="4" width="24.44140625" customWidth="1"/>
  </cols>
  <sheetData>
    <row r="1" spans="1:6" x14ac:dyDescent="0.3">
      <c r="A1" s="75" t="s">
        <v>17</v>
      </c>
      <c r="B1" s="75"/>
      <c r="C1" s="2"/>
      <c r="D1" s="75" t="s">
        <v>18</v>
      </c>
      <c r="E1" s="75"/>
      <c r="F1" s="75"/>
    </row>
    <row r="2" spans="1:6" x14ac:dyDescent="0.3">
      <c r="A2" s="75"/>
      <c r="B2" s="75"/>
      <c r="C2" s="2"/>
      <c r="D2" s="75"/>
      <c r="E2" s="75"/>
      <c r="F2" s="75"/>
    </row>
    <row r="3" spans="1:6" x14ac:dyDescent="0.3">
      <c r="A3" s="75"/>
      <c r="B3" s="75"/>
      <c r="C3" s="2"/>
      <c r="D3" s="75"/>
      <c r="E3" s="75"/>
      <c r="F3" s="75"/>
    </row>
    <row r="4" spans="1:6" ht="15" thickBot="1" x14ac:dyDescent="0.35">
      <c r="A4" s="76"/>
      <c r="B4" s="76"/>
      <c r="D4" s="75"/>
      <c r="E4" s="75"/>
      <c r="F4" s="75"/>
    </row>
    <row r="5" spans="1:6" ht="15" thickTop="1" x14ac:dyDescent="0.3">
      <c r="A5" s="3"/>
      <c r="B5" s="4" t="s">
        <v>19</v>
      </c>
      <c r="D5" s="75"/>
      <c r="E5" s="75"/>
      <c r="F5" s="75"/>
    </row>
    <row r="6" spans="1:6" ht="15" thickBot="1" x14ac:dyDescent="0.35">
      <c r="A6" s="5" t="s">
        <v>20</v>
      </c>
      <c r="B6" s="6" t="s">
        <v>21</v>
      </c>
      <c r="D6" s="76"/>
      <c r="E6" s="76"/>
      <c r="F6" s="76"/>
    </row>
    <row r="7" spans="1:6" ht="16.2" thickTop="1" x14ac:dyDescent="0.3">
      <c r="A7" s="5" t="s">
        <v>22</v>
      </c>
      <c r="B7" s="6" t="s">
        <v>23</v>
      </c>
      <c r="D7" s="7" t="s">
        <v>24</v>
      </c>
      <c r="E7" s="8">
        <v>6</v>
      </c>
      <c r="F7" s="9"/>
    </row>
    <row r="8" spans="1:6" ht="15.6" x14ac:dyDescent="0.3">
      <c r="A8" s="5" t="s">
        <v>25</v>
      </c>
      <c r="B8" s="6" t="s">
        <v>26</v>
      </c>
      <c r="D8" s="10"/>
      <c r="E8" s="11" t="s">
        <v>27</v>
      </c>
      <c r="F8" s="12" t="s">
        <v>28</v>
      </c>
    </row>
    <row r="9" spans="1:6" x14ac:dyDescent="0.3">
      <c r="A9" s="5" t="s">
        <v>29</v>
      </c>
      <c r="B9" s="6" t="s">
        <v>30</v>
      </c>
      <c r="D9" s="5" t="s">
        <v>20</v>
      </c>
      <c r="E9" s="33">
        <v>7458</v>
      </c>
      <c r="F9" s="30">
        <f t="shared" ref="F9:F16" si="0">E9/E$7</f>
        <v>1243</v>
      </c>
    </row>
    <row r="10" spans="1:6" x14ac:dyDescent="0.3">
      <c r="A10" s="5" t="s">
        <v>31</v>
      </c>
      <c r="B10" s="6" t="s">
        <v>32</v>
      </c>
      <c r="D10" s="5" t="s">
        <v>22</v>
      </c>
      <c r="E10" s="33">
        <v>864</v>
      </c>
      <c r="F10" s="30">
        <f t="shared" si="0"/>
        <v>144</v>
      </c>
    </row>
    <row r="11" spans="1:6" x14ac:dyDescent="0.3">
      <c r="A11" s="5" t="s">
        <v>33</v>
      </c>
      <c r="B11" s="6" t="s">
        <v>34</v>
      </c>
      <c r="D11" s="5" t="s">
        <v>25</v>
      </c>
      <c r="E11" s="33">
        <v>720</v>
      </c>
      <c r="F11" s="30">
        <f t="shared" si="0"/>
        <v>120</v>
      </c>
    </row>
    <row r="12" spans="1:6" x14ac:dyDescent="0.3">
      <c r="A12" s="5" t="s">
        <v>35</v>
      </c>
      <c r="B12" s="6" t="s">
        <v>36</v>
      </c>
      <c r="D12" s="5" t="s">
        <v>29</v>
      </c>
      <c r="E12" s="33">
        <v>4074</v>
      </c>
      <c r="F12" s="30">
        <f t="shared" si="0"/>
        <v>679</v>
      </c>
    </row>
    <row r="13" spans="1:6" x14ac:dyDescent="0.3">
      <c r="A13" s="5" t="s">
        <v>37</v>
      </c>
      <c r="B13" s="6" t="s">
        <v>38</v>
      </c>
      <c r="D13" s="5" t="s">
        <v>31</v>
      </c>
      <c r="E13" s="33">
        <v>3240</v>
      </c>
      <c r="F13" s="30">
        <f t="shared" si="0"/>
        <v>540</v>
      </c>
    </row>
    <row r="14" spans="1:6" ht="15" thickBot="1" x14ac:dyDescent="0.35">
      <c r="A14" s="13" t="s">
        <v>39</v>
      </c>
      <c r="B14" s="14">
        <v>16362</v>
      </c>
      <c r="D14" s="5" t="s">
        <v>33</v>
      </c>
      <c r="E14" s="33">
        <v>306</v>
      </c>
      <c r="F14" s="30">
        <f t="shared" si="0"/>
        <v>51</v>
      </c>
    </row>
    <row r="15" spans="1:6" ht="15" thickTop="1" x14ac:dyDescent="0.3">
      <c r="D15" s="5" t="s">
        <v>35</v>
      </c>
      <c r="E15" s="33">
        <v>180</v>
      </c>
      <c r="F15" s="30">
        <f t="shared" si="0"/>
        <v>30</v>
      </c>
    </row>
    <row r="16" spans="1:6" x14ac:dyDescent="0.3">
      <c r="D16" s="5" t="s">
        <v>37</v>
      </c>
      <c r="E16" s="33">
        <v>120</v>
      </c>
      <c r="F16" s="30">
        <f t="shared" si="0"/>
        <v>20</v>
      </c>
    </row>
    <row r="17" spans="4:6" ht="15" thickBot="1" x14ac:dyDescent="0.35">
      <c r="D17" s="13" t="s">
        <v>39</v>
      </c>
      <c r="E17" s="32">
        <f>SUM(E9:E16)</f>
        <v>16962</v>
      </c>
      <c r="F17" s="31">
        <f>SUM(F9:F16)</f>
        <v>2827</v>
      </c>
    </row>
    <row r="18" spans="4:6" ht="15" thickTop="1" x14ac:dyDescent="0.3"/>
  </sheetData>
  <mergeCells count="2">
    <mergeCell ref="A1:B4"/>
    <mergeCell ref="D1: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11"/>
  <sheetViews>
    <sheetView workbookViewId="0">
      <selection activeCell="F12" sqref="F12"/>
    </sheetView>
  </sheetViews>
  <sheetFormatPr defaultRowHeight="14.4" x14ac:dyDescent="0.3"/>
  <sheetData>
    <row r="1" spans="1:8" s="1" customFormat="1" x14ac:dyDescent="0.3">
      <c r="A1" s="1" t="s">
        <v>14</v>
      </c>
      <c r="C1" s="1" t="s">
        <v>15</v>
      </c>
      <c r="D1" s="1" t="s">
        <v>16</v>
      </c>
    </row>
    <row r="2" spans="1:8" x14ac:dyDescent="0.3">
      <c r="A2">
        <v>12</v>
      </c>
    </row>
    <row r="3" spans="1:8" x14ac:dyDescent="0.3">
      <c r="A3">
        <v>13</v>
      </c>
      <c r="C3" t="s">
        <v>8</v>
      </c>
      <c r="D3" s="34">
        <f>AVERAGE(A2:A11)</f>
        <v>9.6999999999999993</v>
      </c>
    </row>
    <row r="4" spans="1:8" x14ac:dyDescent="0.3">
      <c r="A4">
        <v>45</v>
      </c>
      <c r="C4" t="s">
        <v>9</v>
      </c>
      <c r="D4" s="34">
        <f>STDEV(A2:A11)</f>
        <v>21.302321208940796</v>
      </c>
      <c r="E4" s="77" t="s">
        <v>43</v>
      </c>
      <c r="F4" s="77"/>
      <c r="G4" s="77"/>
      <c r="H4" s="77"/>
    </row>
    <row r="5" spans="1:8" x14ac:dyDescent="0.3">
      <c r="A5">
        <v>12</v>
      </c>
      <c r="C5" t="s">
        <v>10</v>
      </c>
      <c r="D5" s="34">
        <f>MIN(A2:A11)</f>
        <v>-23</v>
      </c>
      <c r="E5" s="77"/>
      <c r="F5" s="77"/>
      <c r="G5" s="77"/>
      <c r="H5" s="77"/>
    </row>
    <row r="6" spans="1:8" x14ac:dyDescent="0.3">
      <c r="A6">
        <v>-23</v>
      </c>
      <c r="C6" t="s">
        <v>11</v>
      </c>
      <c r="D6" s="34">
        <f>MAX(A2:A11)</f>
        <v>45</v>
      </c>
      <c r="E6" s="77"/>
      <c r="F6" s="77"/>
      <c r="G6" s="77"/>
      <c r="H6" s="77"/>
    </row>
    <row r="7" spans="1:8" x14ac:dyDescent="0.3">
      <c r="A7">
        <v>2</v>
      </c>
      <c r="C7" t="s">
        <v>12</v>
      </c>
      <c r="D7" s="34">
        <f>COUNT(A2:A11)</f>
        <v>10</v>
      </c>
    </row>
    <row r="8" spans="1:8" x14ac:dyDescent="0.3">
      <c r="A8">
        <v>1</v>
      </c>
      <c r="C8" t="s">
        <v>13</v>
      </c>
      <c r="D8" s="34">
        <f>MEDIAN(A2:A11)</f>
        <v>9.5</v>
      </c>
    </row>
    <row r="9" spans="1:8" x14ac:dyDescent="0.3">
      <c r="A9">
        <v>7</v>
      </c>
      <c r="C9" t="s">
        <v>60</v>
      </c>
      <c r="D9" s="35">
        <f>D6-D5</f>
        <v>68</v>
      </c>
    </row>
    <row r="10" spans="1:8" x14ac:dyDescent="0.3">
      <c r="A10">
        <v>-14</v>
      </c>
      <c r="C10" t="s">
        <v>61</v>
      </c>
      <c r="D10" s="35">
        <f>MODE(A:A)</f>
        <v>12</v>
      </c>
    </row>
    <row r="11" spans="1:8" x14ac:dyDescent="0.3">
      <c r="A11">
        <v>42</v>
      </c>
      <c r="D11" s="29"/>
    </row>
  </sheetData>
  <mergeCells count="1">
    <mergeCell ref="E4:H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Resources</vt:lpstr>
      <vt:lpstr>Mortgage</vt:lpstr>
      <vt:lpstr>Histogram</vt:lpstr>
      <vt:lpstr>Use formulas</vt:lpstr>
      <vt:lpstr>Statistics</vt:lpstr>
      <vt:lpstr>Resources!_Hlk515625498</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Richard Ketchersid</cp:lastModifiedBy>
  <dcterms:created xsi:type="dcterms:W3CDTF">2016-10-06T20:05:06Z</dcterms:created>
  <dcterms:modified xsi:type="dcterms:W3CDTF">2020-03-23T06:27:06Z</dcterms:modified>
</cp:coreProperties>
</file>