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cumail-my.sharepoint.com/personal/richard_ketchersid_gcu_edu/Documents/Course Materials/git/Teaching/144F20/Topic 3/"/>
    </mc:Choice>
  </mc:AlternateContent>
  <xr:revisionPtr revIDLastSave="0" documentId="10_ncr:80_{4228DED4-A826-4F7D-8C9C-0C2105723F30}" xr6:coauthVersionLast="47" xr6:coauthVersionMax="47" xr10:uidLastSave="{00000000-0000-0000-0000-000000000000}"/>
  <bookViews>
    <workbookView xWindow="3735" yWindow="525" windowWidth="22395" windowHeight="14070" xr2:uid="{0E835B87-0F00-4DF3-8488-BA3E1D614520}"/>
  </bookViews>
  <sheets>
    <sheet name="Constant Change" sheetId="1" r:id="rId1"/>
    <sheet name="Constant Percent Change" sheetId="2" r:id="rId2"/>
    <sheet name="Puzzle 1" sheetId="3" r:id="rId3"/>
    <sheet name="Puzzle 2" sheetId="4" r:id="rId4"/>
    <sheet name="Sheet2" sheetId="6" state="hidden" r:id="rId5"/>
    <sheet name="Sheet1" sheetId="5" state="hidden" r:id="rId6"/>
  </sheets>
  <definedNames>
    <definedName name="_xlchart.v1.0" hidden="1">Sheet2!$D$12:$D$33</definedName>
  </definedNames>
  <calcPr calcId="191029"/>
  <customWorkbookViews>
    <customWorkbookView name="Richard Ketchersid - Personal View" guid="{86163F03-5311-4FD3-9F34-A891F9AC9F16}" mergeInterval="0" personalView="1" xWindow="249" yWindow="35" windowWidth="1493" windowHeight="93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B7" i="6" l="1"/>
  <c r="B8" i="6"/>
  <c r="C8" i="6" s="1"/>
  <c r="B9" i="6"/>
  <c r="B10" i="6"/>
  <c r="C10" i="6" s="1"/>
  <c r="B6" i="6"/>
  <c r="C6" i="6" s="1"/>
  <c r="F20" i="2"/>
  <c r="C7" i="6" l="1"/>
  <c r="C9" i="6"/>
  <c r="D9" i="6" s="1"/>
  <c r="D10" i="6"/>
  <c r="D8" i="6"/>
  <c r="D6" i="6"/>
  <c r="E9" i="6"/>
  <c r="E10" i="6"/>
  <c r="E6" i="6"/>
  <c r="E8" i="6"/>
  <c r="D7" i="6" l="1"/>
  <c r="E7" i="6"/>
  <c r="B11" i="6" l="1"/>
  <c r="B12" i="6" s="1"/>
  <c r="D12" i="6" l="1"/>
  <c r="E12" i="6" s="1"/>
  <c r="C8" i="2"/>
  <c r="C8" i="1"/>
  <c r="B13" i="6"/>
  <c r="C12" i="6"/>
  <c r="D13" i="6" l="1"/>
  <c r="B14" i="6"/>
  <c r="B15" i="6" l="1"/>
  <c r="D14" i="6"/>
  <c r="E13" i="6"/>
  <c r="C13" i="6"/>
  <c r="C14" i="6" l="1"/>
  <c r="E14" i="6"/>
  <c r="D15" i="6"/>
  <c r="C9" i="1" s="1"/>
  <c r="B16" i="6"/>
  <c r="C10" i="1" l="1"/>
  <c r="D9" i="1"/>
  <c r="F9" i="1" s="1"/>
  <c r="E9" i="1"/>
  <c r="I9" i="1" s="1"/>
  <c r="D16" i="6"/>
  <c r="B17" i="6"/>
  <c r="C9" i="2"/>
  <c r="E15" i="6"/>
  <c r="C15" i="6"/>
  <c r="C10" i="2" l="1"/>
  <c r="E9" i="2"/>
  <c r="I9" i="2" s="1"/>
  <c r="D9" i="2"/>
  <c r="F9" i="2" s="1"/>
  <c r="B18" i="6"/>
  <c r="D17" i="6"/>
  <c r="E16" i="6"/>
  <c r="C16" i="6"/>
  <c r="D10" i="1"/>
  <c r="F10" i="1" s="1"/>
  <c r="C11" i="1"/>
  <c r="E10" i="1"/>
  <c r="I10" i="1" s="1"/>
  <c r="C17" i="6" l="1"/>
  <c r="E17" i="6"/>
  <c r="B19" i="6"/>
  <c r="D18" i="6"/>
  <c r="D11" i="1"/>
  <c r="F11" i="1" s="1"/>
  <c r="E11" i="1"/>
  <c r="I11" i="1" s="1"/>
  <c r="C12" i="1"/>
  <c r="C11" i="2"/>
  <c r="E10" i="2"/>
  <c r="I10" i="2" s="1"/>
  <c r="D10" i="2"/>
  <c r="F10" i="2" s="1"/>
  <c r="C12" i="2" l="1"/>
  <c r="D11" i="2"/>
  <c r="F11" i="2" s="1"/>
  <c r="E11" i="2"/>
  <c r="I11" i="2" s="1"/>
  <c r="E12" i="1"/>
  <c r="I12" i="1" s="1"/>
  <c r="C13" i="1"/>
  <c r="D12" i="1"/>
  <c r="F12" i="1" s="1"/>
  <c r="C18" i="6"/>
  <c r="E18" i="6"/>
  <c r="D19" i="6"/>
  <c r="B20" i="6"/>
  <c r="D13" i="1" l="1"/>
  <c r="F13" i="1" s="1"/>
  <c r="C14" i="1"/>
  <c r="E13" i="1"/>
  <c r="I13" i="1" s="1"/>
  <c r="B21" i="6"/>
  <c r="D20" i="6"/>
  <c r="E19" i="6"/>
  <c r="C19" i="6"/>
  <c r="E12" i="2"/>
  <c r="I12" i="2" s="1"/>
  <c r="D12" i="2"/>
  <c r="F12" i="2" s="1"/>
  <c r="C13" i="2"/>
  <c r="C20" i="6" l="1"/>
  <c r="E20" i="6"/>
  <c r="B22" i="6"/>
  <c r="D21" i="6"/>
  <c r="C14" i="2"/>
  <c r="D13" i="2"/>
  <c r="F13" i="2" s="1"/>
  <c r="E13" i="2"/>
  <c r="I13" i="2" s="1"/>
  <c r="C15" i="1"/>
  <c r="D14" i="1"/>
  <c r="F14" i="1" s="1"/>
  <c r="E14" i="1"/>
  <c r="I14" i="1" s="1"/>
  <c r="D15" i="1" l="1"/>
  <c r="F15" i="1" s="1"/>
  <c r="C16" i="1"/>
  <c r="E15" i="1"/>
  <c r="I15" i="1" s="1"/>
  <c r="C15" i="2"/>
  <c r="E14" i="2"/>
  <c r="I14" i="2" s="1"/>
  <c r="D14" i="2"/>
  <c r="F14" i="2" s="1"/>
  <c r="C21" i="6"/>
  <c r="E21" i="6"/>
  <c r="D22" i="6"/>
  <c r="B23" i="6"/>
  <c r="E15" i="2" l="1"/>
  <c r="I15" i="2" s="1"/>
  <c r="C16" i="2"/>
  <c r="D15" i="2"/>
  <c r="F15" i="2" s="1"/>
  <c r="D23" i="6"/>
  <c r="B24" i="6"/>
  <c r="E16" i="1"/>
  <c r="I16" i="1" s="1"/>
  <c r="D16" i="1"/>
  <c r="F16" i="1" s="1"/>
  <c r="C17" i="1"/>
  <c r="E22" i="6"/>
  <c r="C22" i="6"/>
  <c r="E17" i="1" l="1"/>
  <c r="I17" i="1" s="1"/>
  <c r="D17" i="1"/>
  <c r="F17" i="1" s="1"/>
  <c r="C18" i="1"/>
  <c r="B25" i="6"/>
  <c r="D24" i="6"/>
  <c r="E23" i="6"/>
  <c r="C23" i="6"/>
  <c r="D16" i="2"/>
  <c r="F16" i="2" s="1"/>
  <c r="C17" i="2"/>
  <c r="E16" i="2"/>
  <c r="I16" i="2" s="1"/>
  <c r="C18" i="2" l="1"/>
  <c r="D17" i="2"/>
  <c r="F17" i="2" s="1"/>
  <c r="E17" i="2"/>
  <c r="I17" i="2" s="1"/>
  <c r="C24" i="6"/>
  <c r="E24" i="6"/>
  <c r="B26" i="6"/>
  <c r="D25" i="6"/>
  <c r="E18" i="1"/>
  <c r="I18" i="1" s="1"/>
  <c r="D18" i="1"/>
  <c r="F18" i="1" s="1"/>
  <c r="E25" i="6" l="1"/>
  <c r="C25" i="6"/>
  <c r="B27" i="6"/>
  <c r="D26" i="6"/>
  <c r="D20" i="1"/>
  <c r="F20" i="1" s="1"/>
  <c r="D18" i="2"/>
  <c r="F18" i="2" s="1"/>
  <c r="E18" i="2"/>
  <c r="I18" i="2" l="1"/>
  <c r="E20" i="2"/>
  <c r="I20" i="2" s="1"/>
  <c r="B28" i="6"/>
  <c r="D27" i="6"/>
  <c r="C26" i="6"/>
  <c r="E26" i="6"/>
  <c r="E27" i="6" l="1"/>
  <c r="C27" i="6"/>
  <c r="B11" i="3"/>
  <c r="D28" i="6"/>
  <c r="B29" i="6"/>
  <c r="B11" i="4"/>
  <c r="D29" i="6" l="1"/>
  <c r="B30" i="6"/>
  <c r="E28" i="6"/>
  <c r="C28" i="6"/>
  <c r="D30" i="6" l="1"/>
  <c r="B31" i="6"/>
  <c r="E29" i="6"/>
  <c r="C29" i="6"/>
  <c r="D31" i="6" l="1"/>
  <c r="B32" i="6"/>
  <c r="C30" i="6"/>
  <c r="E30" i="6"/>
  <c r="B33" i="6" l="1"/>
  <c r="D33" i="6" s="1"/>
  <c r="D32" i="6"/>
  <c r="E31" i="6"/>
  <c r="C31" i="6"/>
  <c r="E32" i="6" l="1"/>
  <c r="C32" i="6"/>
  <c r="C33" i="6"/>
  <c r="E33" i="6"/>
  <c r="B12" i="3" l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12" i="4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</calcChain>
</file>

<file path=xl/sharedStrings.xml><?xml version="1.0" encoding="utf-8"?>
<sst xmlns="http://schemas.openxmlformats.org/spreadsheetml/2006/main" count="138" uniqueCount="83">
  <si>
    <t>Period</t>
  </si>
  <si>
    <t>Change</t>
  </si>
  <si>
    <t>Percent Change</t>
  </si>
  <si>
    <t>Word with at least five letters: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</si>
  <si>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</si>
  <si>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</si>
  <si>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</si>
  <si>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</si>
  <si>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</si>
  <si>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</si>
  <si>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</si>
  <si>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</si>
  <si>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</si>
  <si>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</si>
  <si>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</si>
  <si>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</si>
  <si>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</si>
  <si>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</si>
  <si>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</si>
  <si>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</si>
  <si>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</si>
  <si>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</si>
  <si>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</si>
  <si>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</si>
  <si>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</si>
  <si>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</si>
  <si>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</si>
  <si>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Value</t>
  </si>
  <si>
    <t>Q₀</t>
  </si>
  <si>
    <t>Q₁</t>
  </si>
  <si>
    <t>Q₂</t>
  </si>
  <si>
    <t>Q₃</t>
  </si>
  <si>
    <t>Q₄</t>
  </si>
  <si>
    <t>Q₅</t>
  </si>
  <si>
    <t>Q₆</t>
  </si>
  <si>
    <t>Q₇</t>
  </si>
  <si>
    <t>Q₈</t>
  </si>
  <si>
    <t>Q₉</t>
  </si>
  <si>
    <t>Q₁₀</t>
  </si>
  <si>
    <t>Formula using change</t>
  </si>
  <si>
    <t>n</t>
  </si>
  <si>
    <t>Qₙ</t>
  </si>
  <si>
    <t>???</t>
  </si>
  <si>
    <t>⋮</t>
  </si>
  <si>
    <t>Formula using percent change</t>
  </si>
  <si>
    <t>Change = Growth</t>
  </si>
  <si>
    <t>So the model derived here is the same if we model a fixed growth (per period) or a fixed change (per period). The period can be any fixed amount of time, e.g., year, day, hour, etc.</t>
  </si>
  <si>
    <r>
      <t xml:space="preserve">The model is a </t>
    </r>
    <r>
      <rPr>
        <b/>
        <sz val="11"/>
        <color theme="1"/>
        <rFont val="Calibri"/>
        <family val="2"/>
        <scheme val="minor"/>
      </rPr>
      <t xml:space="preserve">linear model </t>
    </r>
    <r>
      <rPr>
        <sz val="11"/>
        <color theme="1"/>
        <rFont val="Calibri"/>
        <family val="2"/>
        <scheme val="minor"/>
      </rPr>
      <t>Q(t)</t>
    </r>
    <r>
      <rPr>
        <b/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  <scheme val="minor"/>
      </rPr>
      <t>Q₀ + r∙t, where Q₀ is the initial quantity and r = change per period. This is a straight line with y-intercept = Q₀ and slope = r.</t>
    </r>
  </si>
  <si>
    <r>
      <t xml:space="preserve">This is an </t>
    </r>
    <r>
      <rPr>
        <b/>
        <sz val="11"/>
        <color theme="1"/>
        <rFont val="Calibri"/>
        <family val="2"/>
        <scheme val="minor"/>
      </rPr>
      <t>exponential model</t>
    </r>
    <r>
      <rPr>
        <sz val="11"/>
        <color theme="1"/>
        <rFont val="Calibri"/>
        <family val="2"/>
        <scheme val="minor"/>
      </rPr>
      <t xml:space="preserve"> Q(t) = Q₀∙b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where Q₀ = the initial value (y-intercept) and b = 1 + r, where r = the relative growth rate (per period)</t>
    </r>
  </si>
  <si>
    <t>So the model derived here is the same if we model a fixed relative growth rate (per period) or a fixed percentage change (per period). The period can be any fixed amount of time, e.g., year, day, hour, etc.</t>
  </si>
  <si>
    <t>Population</t>
  </si>
  <si>
    <t>Percentage
Change</t>
  </si>
  <si>
    <t>Is there fixed growth (change) per period, or fixed relative growth (percentage change) per period?</t>
  </si>
  <si>
    <t>You deposite a number of rallods in a bank. The statements for the first 12 periods, in this case quarters, is shown. Decide if there is a fixed change per period, or a fixed percentage change per period. Decide whether a linear or exponential model should be used then write down the model and use it to predict the future value of the account after 9 years.</t>
  </si>
  <si>
    <t>A population of rallods is observed for 12 consecutive periods, in this case semi-anually. Based on the data given decide if there is a fixed change per period, or a fixed percentage change per period. Decide whether a linear or exponential model should be used then write down the model and use it to predict the population after 12 years.</t>
  </si>
  <si>
    <t>Legend</t>
  </si>
  <si>
    <t>If a cell is shaded</t>
  </si>
  <si>
    <t>You should</t>
  </si>
  <si>
    <t>Blue</t>
  </si>
  <si>
    <t>Enter a text response</t>
  </si>
  <si>
    <t>Green</t>
  </si>
  <si>
    <t>Enter a number</t>
  </si>
  <si>
    <t>Gold</t>
  </si>
  <si>
    <t>Enter an Excel formula</t>
  </si>
  <si>
    <t>Any other color</t>
  </si>
  <si>
    <t>Make no changes</t>
  </si>
  <si>
    <t>change/relative change</t>
  </si>
  <si>
    <t>What is the fixed value?</t>
  </si>
  <si>
    <t>Give the formula:</t>
  </si>
  <si>
    <t>Value in rallods</t>
  </si>
  <si>
    <t>What will the value be at 9 years?</t>
  </si>
  <si>
    <t>What model should be used to predict the population? Give P(t) = population at the end of t periods.</t>
  </si>
  <si>
    <t>How many periods are in 12 years?</t>
  </si>
  <si>
    <t>What will the populaton be at 12 years?</t>
  </si>
  <si>
    <t>How many periods are in 9 years?</t>
  </si>
  <si>
    <t>How many periods per year?</t>
  </si>
  <si>
    <t>Period (quater)</t>
  </si>
  <si>
    <t>Period (half year)</t>
  </si>
  <si>
    <t>aword</t>
  </si>
  <si>
    <t>Enter your name in D1 on the first tab.</t>
  </si>
  <si>
    <t>Video explaining this.
 Taken from office hours.</t>
  </si>
  <si>
    <t>Percent Change = Relative Change = Relative Growth Rate</t>
  </si>
  <si>
    <t>Ignore the Halo preview you must download and open the file in Excel to correctly see the contents.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</si>
</sst>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omic Sans MS"/>
      <family val="4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Bradley Hand ITC"/>
      <family val="4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thin">
        <color theme="0" tint="-0.14999847407452621"/>
      </right>
      <top style="medium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2" fontId="0" fillId="0" borderId="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5" xfId="0" applyBorder="1"/>
    <xf numFmtId="0" fontId="0" fillId="4" borderId="18" xfId="0" applyFill="1" applyBorder="1" applyAlignment="1" applyProtection="1">
      <alignment horizontal="center" vertical="center" wrapText="1"/>
      <protection locked="0"/>
    </xf>
    <xf numFmtId="0" fontId="0" fillId="4" borderId="19" xfId="0" applyFill="1" applyBorder="1" applyAlignment="1" applyProtection="1">
      <alignment horizontal="center" vertical="center" wrapText="1"/>
      <protection locked="0"/>
    </xf>
    <xf numFmtId="0" fontId="0" fillId="5" borderId="18" xfId="0" applyFill="1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0" fillId="6" borderId="18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0" fillId="3" borderId="14" xfId="0" applyFill="1" applyBorder="1" applyAlignment="1">
      <alignment horizontal="right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7" borderId="18" xfId="0" applyFill="1" applyBorder="1" applyAlignment="1" applyProtection="1">
      <alignment horizontal="center" vertical="center" wrapText="1"/>
      <protection locked="0"/>
    </xf>
    <xf numFmtId="0" fontId="0" fillId="7" borderId="28" xfId="0" applyFill="1" applyBorder="1" applyProtection="1">
      <protection locked="0"/>
    </xf>
    <xf numFmtId="1" fontId="0" fillId="7" borderId="29" xfId="0" applyNumberFormat="1" applyFill="1" applyBorder="1" applyProtection="1">
      <protection locked="0"/>
    </xf>
    <xf numFmtId="0" fontId="0" fillId="7" borderId="30" xfId="0" applyFill="1" applyBorder="1" applyProtection="1">
      <protection locked="0"/>
    </xf>
    <xf numFmtId="1" fontId="0" fillId="7" borderId="31" xfId="0" applyNumberFormat="1" applyFill="1" applyBorder="1" applyProtection="1">
      <protection locked="0"/>
    </xf>
    <xf numFmtId="0" fontId="0" fillId="7" borderId="32" xfId="0" applyFill="1" applyBorder="1" applyProtection="1">
      <protection locked="0"/>
    </xf>
    <xf numFmtId="1" fontId="0" fillId="7" borderId="33" xfId="0" applyNumberFormat="1" applyFill="1" applyBorder="1" applyProtection="1">
      <protection locked="0"/>
    </xf>
    <xf numFmtId="0" fontId="0" fillId="5" borderId="1" xfId="0" applyFill="1" applyBorder="1" applyAlignment="1" applyProtection="1">
      <alignment vertical="center"/>
      <protection locked="0"/>
    </xf>
    <xf numFmtId="0" fontId="0" fillId="7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0" fillId="0" borderId="0" xfId="0" applyAlignment="1" applyProtection="1">
      <alignment vertical="center"/>
      <protection hidden="1"/>
    </xf>
    <xf numFmtId="1" fontId="0" fillId="0" borderId="0" xfId="0" applyNumberFormat="1" applyProtection="1">
      <protection hidden="1"/>
    </xf>
    <xf numFmtId="1" fontId="0" fillId="7" borderId="22" xfId="0" applyNumberFormat="1" applyFill="1" applyBorder="1" applyProtection="1">
      <protection locked="0"/>
    </xf>
    <xf numFmtId="0" fontId="0" fillId="7" borderId="23" xfId="0" applyFill="1" applyBorder="1" applyProtection="1">
      <protection locked="0"/>
    </xf>
    <xf numFmtId="1" fontId="0" fillId="7" borderId="24" xfId="0" applyNumberFormat="1" applyFill="1" applyBorder="1" applyProtection="1">
      <protection locked="0"/>
    </xf>
    <xf numFmtId="0" fontId="0" fillId="7" borderId="25" xfId="0" applyFill="1" applyBorder="1" applyProtection="1">
      <protection locked="0"/>
    </xf>
    <xf numFmtId="1" fontId="0" fillId="7" borderId="26" xfId="0" applyNumberFormat="1" applyFill="1" applyBorder="1" applyProtection="1">
      <protection locked="0"/>
    </xf>
    <xf numFmtId="0" fontId="0" fillId="7" borderId="27" xfId="0" applyFill="1" applyBorder="1" applyProtection="1">
      <protection locked="0"/>
    </xf>
    <xf numFmtId="0" fontId="0" fillId="3" borderId="34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0" fillId="3" borderId="4" xfId="0" applyFill="1" applyBorder="1" applyAlignment="1">
      <alignment horizontal="left" wrapText="1"/>
    </xf>
    <xf numFmtId="0" fontId="0" fillId="3" borderId="5" xfId="0" applyFill="1" applyBorder="1" applyAlignment="1">
      <alignment horizontal="left" wrapText="1"/>
    </xf>
    <xf numFmtId="0" fontId="0" fillId="3" borderId="6" xfId="0" applyFill="1" applyBorder="1" applyAlignment="1">
      <alignment horizontal="left" wrapText="1"/>
    </xf>
    <xf numFmtId="0" fontId="0" fillId="3" borderId="7" xfId="0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0" fillId="3" borderId="8" xfId="0" applyFill="1" applyBorder="1" applyAlignment="1">
      <alignment horizontal="left" wrapText="1"/>
    </xf>
    <xf numFmtId="0" fontId="0" fillId="3" borderId="9" xfId="0" applyFill="1" applyBorder="1" applyAlignment="1">
      <alignment horizontal="left" wrapText="1"/>
    </xf>
    <xf numFmtId="0" fontId="0" fillId="3" borderId="10" xfId="0" applyFill="1" applyBorder="1" applyAlignment="1">
      <alignment horizontal="left" wrapText="1"/>
    </xf>
    <xf numFmtId="0" fontId="0" fillId="3" borderId="11" xfId="0" applyFill="1" applyBorder="1" applyAlignment="1">
      <alignment horizontal="left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0" xfId="2" applyAlignment="1">
      <alignment horizontal="left" wrapText="1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3" borderId="16" xfId="0" applyFill="1" applyBorder="1" applyAlignment="1" applyProtection="1">
      <alignment horizontal="center" vertical="center" wrapText="1"/>
      <protection locked="0"/>
    </xf>
    <xf numFmtId="0" fontId="0" fillId="3" borderId="17" xfId="0" applyFill="1" applyBorder="1" applyAlignment="1" applyProtection="1">
      <alignment horizontal="center" vertical="center" wrapText="1"/>
      <protection locked="0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 wrapText="1"/>
    </xf>
    <xf numFmtId="0" fontId="0" fillId="3" borderId="37" xfId="0" applyFill="1" applyBorder="1" applyAlignment="1" applyProtection="1">
      <alignment horizontal="center" vertical="center" wrapText="1"/>
      <protection locked="0"/>
    </xf>
    <xf numFmtId="0" fontId="0" fillId="3" borderId="38" xfId="0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 vertical="center" wrapText="1"/>
    </xf>
    <xf numFmtId="0" fontId="8" fillId="5" borderId="1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2">
    <dxf>
      <font>
        <color theme="6" tint="-0.24994659260841701"/>
      </font>
      <fill>
        <patternFill>
          <bgColor theme="6" tint="0.39994506668294322"/>
        </patternFill>
      </fill>
    </dxf>
    <dxf>
      <font>
        <strike val="0"/>
        <color theme="6" tint="-0.24994659260841701"/>
      </font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9AA2B72-746E-42F9-8FDC-AEE6B95769C6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youtu.be/HoCMAoenzDw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youtu.be/HoCMAoenzDw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238126</xdr:colOff>
      <xdr:row>2</xdr:row>
      <xdr:rowOff>133350</xdr:rowOff>
    </xdr:from>
    <xdr:to>
      <xdr:col>15</xdr:col>
      <xdr:colOff>85726</xdr:colOff>
      <xdr:row>5</xdr:row>
      <xdr:rowOff>9525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BF7BCF-4198-42C7-AB9F-8C82C174B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2576" y="333375"/>
          <a:ext cx="457200" cy="45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238126</xdr:colOff>
      <xdr:row>1</xdr:row>
      <xdr:rowOff>133350</xdr:rowOff>
    </xdr:from>
    <xdr:to>
      <xdr:col>15</xdr:col>
      <xdr:colOff>85726</xdr:colOff>
      <xdr:row>4</xdr:row>
      <xdr:rowOff>9525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F25413-3557-4D1E-BB59-DFC2202B2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2576" y="333375"/>
          <a:ext cx="457200" cy="45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87923</xdr:colOff>
      <xdr:row>17</xdr:row>
      <xdr:rowOff>20515</xdr:rowOff>
    </xdr:from>
    <xdr:to>
      <xdr:col>13</xdr:col>
      <xdr:colOff>392723</xdr:colOff>
      <xdr:row>32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0B1E0D4-7447-4D40-B6B6-BFC18F7EF7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3173" y="3259015"/>
              <a:ext cx="4572000" cy="287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4303B6A-9F31-4713-B65B-F1AB3F7509CB}" diskRevisions="1" revisionId="1" version="2">
  <header guid="{CC2CE414-A4DD-442E-8810-549191870E5A}" dateTime="2022-07-20T13:55:43" maxSheetId="7" userName="Richard Ketchersid" r:id="rId1">
    <sheetIdMap count="6">
      <sheetId val="1"/>
      <sheetId val="2"/>
      <sheetId val="3"/>
      <sheetId val="4"/>
      <sheetId val="5"/>
      <sheetId val="6"/>
    </sheetIdMap>
  </header>
  <header guid="{B4303B6A-9F31-4713-B65B-F1AB3F7509CB}" dateTime="2022-07-20T14:40:57" maxSheetId="7" userName="Richard Ketchersid" r:id="rId2" minRId="1">
    <sheetIdMap count="6">
      <sheetId val="1"/>
      <sheetId val="2"/>
      <sheetId val="3"/>
      <sheetId val="4"/>
      <sheetId val="6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1" name="_xlchart.v1.0" hidden="1" oldHidden="1"/>
  <rfmt sheetId="1" sqref="D1" start="0" length="2147483647">
    <dxf>
      <font>
        <color theme="0"/>
      </font>
    </dxf>
  </rfmt>
  <rfmt sheetId="1" sqref="D1" start="0" length="2147483647">
    <dxf>
      <font>
        <b/>
      </font>
    </dxf>
  </rfmt>
  <rfmt sheetId="1" sqref="D1" start="0" length="2147483647">
    <dxf>
      <font>
        <sz val="12"/>
      </font>
    </dxf>
  </rfmt>
  <rcv guid="{86163F03-5311-4FD3-9F34-A891F9AC9F16}" action="delete"/>
  <rcv guid="{86163F03-5311-4FD3-9F34-A891F9AC9F16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CC2CE414-A4DD-442E-8810-549191870E5A}" name="Richard Ketchersid" id="-1739530381" dateTime="2022-07-20T13:55:43"/>
  <userInfo guid="{B4303B6A-9F31-4713-B65B-F1AB3F7509CB}" name="Richard Ketchersid" id="-1739561188" dateTime="2022-07-20T14:39:5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HoCMAoenzDw" TargetMode="External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youtu.be/HoCMAoenzDw" TargetMode="External"/><Relationship Id="rId1" Type="http://schemas.openxmlformats.org/officeDocument/2006/relationships/printerSettings" Target="../printerSettings/printerSettings3.bin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FEE2-CD01-4CA1-A488-F59DAFBFCB6B}">
  <dimension ref="A1:P20"/>
  <sheetViews>
    <sheetView tabSelected="1" workbookViewId="0">
      <selection activeCell="D1" sqref="D1"/>
    </sheetView>
  </sheetViews>
  <sheetFormatPr defaultRowHeight="15"/>
  <cols>
    <col min="4" max="4" width="9.140625" customWidth="1"/>
    <col min="5" max="5" width="15" bestFit="1" customWidth="1"/>
    <col min="8" max="8" width="11.28515625" customWidth="1"/>
  </cols>
  <sheetData>
    <row r="1" spans="1:16" ht="18" thickBot="1">
      <c r="A1" s="58" t="s">
        <v>3</v>
      </c>
      <c r="B1" s="59"/>
      <c r="C1" s="59"/>
      <c r="D1" s="108" t="s">
        <v>78</v>
      </c>
      <c r="E1" s="67" t="s">
        <v>45</v>
      </c>
      <c r="F1" s="68"/>
      <c r="G1" s="68"/>
      <c r="H1" s="68"/>
      <c r="I1" s="68"/>
      <c r="J1" s="68"/>
      <c r="K1" s="69"/>
    </row>
    <row r="2" spans="1:16">
      <c r="E2" s="70" t="s">
        <v>46</v>
      </c>
      <c r="F2" s="71"/>
      <c r="G2" s="71"/>
      <c r="H2" s="71"/>
      <c r="I2" s="71"/>
      <c r="J2" s="71"/>
      <c r="K2" s="72"/>
    </row>
    <row r="3" spans="1:16">
      <c r="E3" s="73"/>
      <c r="F3" s="74"/>
      <c r="G3" s="74"/>
      <c r="H3" s="74"/>
      <c r="I3" s="74"/>
      <c r="J3" s="74"/>
      <c r="K3" s="75"/>
    </row>
    <row r="4" spans="1:16" ht="15.75" thickBot="1">
      <c r="E4" s="76"/>
      <c r="F4" s="77"/>
      <c r="G4" s="77"/>
      <c r="H4" s="77"/>
      <c r="I4" s="77"/>
      <c r="J4" s="77"/>
      <c r="K4" s="78"/>
      <c r="M4" s="82" t="s">
        <v>80</v>
      </c>
      <c r="N4" s="82"/>
      <c r="O4" s="82"/>
      <c r="P4" s="1"/>
    </row>
    <row r="5" spans="1:16">
      <c r="E5" s="70" t="s">
        <v>47</v>
      </c>
      <c r="F5" s="71"/>
      <c r="G5" s="71"/>
      <c r="H5" s="71"/>
      <c r="I5" s="71"/>
      <c r="J5" s="71"/>
      <c r="K5" s="72"/>
      <c r="M5" s="82"/>
      <c r="N5" s="82"/>
      <c r="O5" s="82"/>
      <c r="P5" s="1"/>
    </row>
    <row r="6" spans="1:16" ht="15.75" thickBot="1">
      <c r="E6" s="76"/>
      <c r="F6" s="77"/>
      <c r="G6" s="77"/>
      <c r="H6" s="77"/>
      <c r="I6" s="77"/>
      <c r="J6" s="77"/>
      <c r="K6" s="78"/>
    </row>
    <row r="7" spans="1:16" ht="15.75" thickBot="1">
      <c r="A7" s="34" t="s">
        <v>0</v>
      </c>
      <c r="B7" s="58" t="s">
        <v>27</v>
      </c>
      <c r="C7" s="60"/>
      <c r="D7" s="34" t="s">
        <v>1</v>
      </c>
      <c r="E7" s="34" t="s">
        <v>2</v>
      </c>
      <c r="F7" s="58" t="s">
        <v>39</v>
      </c>
      <c r="G7" s="59"/>
      <c r="H7" s="60"/>
      <c r="I7" s="58" t="s">
        <v>44</v>
      </c>
      <c r="J7" s="59"/>
      <c r="K7" s="59"/>
      <c r="L7" s="60"/>
    </row>
    <row r="8" spans="1:16">
      <c r="A8" s="5">
        <v>0</v>
      </c>
      <c r="B8" s="9" t="s">
        <v>28</v>
      </c>
      <c r="C8" s="10">
        <f ca="1">MOD(Sheet2!B12,1000)+1000</f>
        <v>1098</v>
      </c>
      <c r="D8" s="5"/>
      <c r="E8" s="5"/>
      <c r="F8" s="64"/>
      <c r="G8" s="65"/>
      <c r="H8" s="66"/>
      <c r="I8" s="61"/>
      <c r="J8" s="62"/>
      <c r="K8" s="62"/>
      <c r="L8" s="63"/>
    </row>
    <row r="9" spans="1:16">
      <c r="A9" s="5">
        <v>1</v>
      </c>
      <c r="B9" s="9" t="s">
        <v>29</v>
      </c>
      <c r="C9" s="11">
        <f ca="1">C8+ROUND(SIGN(Sheet2!B$14-Sheet2!B$15)*100*Sheet2!D$15,2)</f>
        <v>1132.82</v>
      </c>
      <c r="D9" s="8">
        <f t="shared" ref="D9:D18" ca="1" si="0">C9-C8</f>
        <v>34.819999999999936</v>
      </c>
      <c r="E9" s="6">
        <f t="shared" ref="E9:E18" ca="1" si="1">C9/C8-1</f>
        <v>3.1712204007285916E-2</v>
      </c>
      <c r="F9" s="61" t="str">
        <f ca="1">B9&amp;" = "&amp;B8&amp;" + "&amp;ROUND(D9,2)</f>
        <v>Q₁ = Q₀ + 34.82</v>
      </c>
      <c r="G9" s="62"/>
      <c r="H9" s="63"/>
      <c r="I9" s="61" t="str">
        <f ca="1">B9&amp;" = "&amp;B8&amp;" + "&amp;B8&amp;"∙("&amp;ROUND(E9*100,2)&amp;"%) = "&amp;B8&amp;"∙(1 + "&amp;ROUND(E9*100,2)&amp;"%)"</f>
        <v>Q₁ = Q₀ + Q₀∙(3.17%) = Q₀∙(1 + 3.17%)</v>
      </c>
      <c r="J9" s="62"/>
      <c r="K9" s="62"/>
      <c r="L9" s="63"/>
      <c r="M9" s="4"/>
    </row>
    <row r="10" spans="1:16">
      <c r="A10" s="5">
        <v>2</v>
      </c>
      <c r="B10" s="9" t="s">
        <v>30</v>
      </c>
      <c r="C10" s="11">
        <f ca="1">C9+ROUND(SIGN(Sheet2!B$14-Sheet2!B$15)*100*Sheet2!D$15,2)</f>
        <v>1167.6399999999999</v>
      </c>
      <c r="D10" s="8">
        <f t="shared" ca="1" si="0"/>
        <v>34.819999999999936</v>
      </c>
      <c r="E10" s="6">
        <f t="shared" ca="1" si="1"/>
        <v>3.0737451669285543E-2</v>
      </c>
      <c r="F10" s="61" t="str">
        <f ca="1">B10&amp;" = "&amp;B9&amp;" + "&amp;ROUND(D10,2)&amp;" = "&amp;B$8&amp;" + "&amp;A10&amp;"∙("&amp;ROUND(D10,2)&amp;")"</f>
        <v>Q₂ = Q₁ + 34.82 = Q₀ + 2∙(34.82)</v>
      </c>
      <c r="G10" s="62"/>
      <c r="H10" s="63"/>
      <c r="I10" s="61" t="str">
        <f ca="1">B10&amp;" = "&amp;B9&amp;" + "&amp;B9&amp;"∙("&amp;ROUND(E10*100,2)&amp;"%) = "&amp;B9&amp;"∙(1 + "&amp;ROUND(E10*100,2)&amp;"%)"</f>
        <v>Q₂ = Q₁ + Q₁∙(3.07%) = Q₁∙(1 + 3.07%)</v>
      </c>
      <c r="J10" s="62"/>
      <c r="K10" s="62"/>
      <c r="L10" s="63"/>
      <c r="M10" s="1"/>
    </row>
    <row r="11" spans="1:16">
      <c r="A11" s="5">
        <v>3</v>
      </c>
      <c r="B11" s="9" t="s">
        <v>31</v>
      </c>
      <c r="C11" s="11">
        <f ca="1">C10+ROUND(SIGN(Sheet2!B$14-Sheet2!B$15)*100*Sheet2!D$15,2)</f>
        <v>1202.4599999999998</v>
      </c>
      <c r="D11" s="8">
        <f t="shared" ca="1" si="0"/>
        <v>34.819999999999936</v>
      </c>
      <c r="E11" s="6">
        <f t="shared" ca="1" si="1"/>
        <v>2.9820835188927974E-2</v>
      </c>
      <c r="F11" s="61" t="str">
        <f ca="1">B11&amp;" = "&amp;B10&amp;" + "&amp;ROUND(D11,2)&amp;" = "&amp;B$8&amp;" + "&amp;A11&amp;"∙("&amp;ROUND(D11,2)&amp;")"</f>
        <v>Q₃ = Q₂ + 34.82 = Q₀ + 3∙(34.82)</v>
      </c>
      <c r="G11" s="62"/>
      <c r="H11" s="63"/>
      <c r="I11" s="61" t="str">
        <f t="shared" ref="I11:I17" ca="1" si="2">B11&amp;" = "&amp;B10&amp;" + "&amp;B10&amp;"∙("&amp;ROUND(E11*100,2)&amp;"%) = "&amp;B10&amp;"∙(1 + "&amp;ROUND(E11*100,2)&amp;"%)"</f>
        <v>Q₃ = Q₂ + Q₂∙(2.98%) = Q₂∙(1 + 2.98%)</v>
      </c>
      <c r="J11" s="62"/>
      <c r="K11" s="62"/>
      <c r="L11" s="63"/>
      <c r="M11" s="1"/>
    </row>
    <row r="12" spans="1:16">
      <c r="A12" s="5">
        <v>4</v>
      </c>
      <c r="B12" s="9" t="s">
        <v>32</v>
      </c>
      <c r="C12" s="11">
        <f ca="1">C11+ROUND(SIGN(Sheet2!B$14-Sheet2!B$15)*100*Sheet2!D$15,2)</f>
        <v>1237.2799999999997</v>
      </c>
      <c r="D12" s="8">
        <f t="shared" ca="1" si="0"/>
        <v>34.819999999999936</v>
      </c>
      <c r="E12" s="6">
        <f t="shared" ca="1" si="1"/>
        <v>2.8957304193070854E-2</v>
      </c>
      <c r="F12" s="61" t="str">
        <f t="shared" ref="F12:F18" ca="1" si="3">B12&amp;" = "&amp;B11&amp;" + "&amp;ROUND(D12,2)&amp;" = "&amp;B$8&amp;" + "&amp;A12&amp;"∙("&amp;ROUND(D12,2)&amp;")"</f>
        <v>Q₄ = Q₃ + 34.82 = Q₀ + 4∙(34.82)</v>
      </c>
      <c r="G12" s="62"/>
      <c r="H12" s="63"/>
      <c r="I12" s="61" t="str">
        <f t="shared" ca="1" si="2"/>
        <v>Q₄ = Q₃ + Q₃∙(2.9%) = Q₃∙(1 + 2.9%)</v>
      </c>
      <c r="J12" s="62"/>
      <c r="K12" s="62"/>
      <c r="L12" s="63"/>
      <c r="M12" s="1"/>
    </row>
    <row r="13" spans="1:16">
      <c r="A13" s="5">
        <v>5</v>
      </c>
      <c r="B13" s="9" t="s">
        <v>33</v>
      </c>
      <c r="C13" s="11">
        <f ca="1">C12+ROUND(SIGN(Sheet2!B$14-Sheet2!B$15)*100*Sheet2!D$15,2)</f>
        <v>1272.0999999999997</v>
      </c>
      <c r="D13" s="8">
        <f t="shared" ca="1" si="0"/>
        <v>34.819999999999936</v>
      </c>
      <c r="E13" s="6">
        <f t="shared" ca="1" si="1"/>
        <v>2.8142376826587379E-2</v>
      </c>
      <c r="F13" s="61" t="str">
        <f t="shared" ca="1" si="3"/>
        <v>Q₅ = Q₄ + 34.82 = Q₀ + 5∙(34.82)</v>
      </c>
      <c r="G13" s="62"/>
      <c r="H13" s="63"/>
      <c r="I13" s="61" t="str">
        <f t="shared" ca="1" si="2"/>
        <v>Q₅ = Q₄ + Q₄∙(2.81%) = Q₄∙(1 + 2.81%)</v>
      </c>
      <c r="J13" s="62"/>
      <c r="K13" s="62"/>
      <c r="L13" s="63"/>
      <c r="M13" s="1"/>
    </row>
    <row r="14" spans="1:16" ht="15.6" customHeight="1">
      <c r="A14" s="5">
        <v>6</v>
      </c>
      <c r="B14" s="9" t="s">
        <v>34</v>
      </c>
      <c r="C14" s="11">
        <f ca="1">C13+ROUND(SIGN(Sheet2!B$14-Sheet2!B$15)*100*Sheet2!D$15,2)</f>
        <v>1306.9199999999996</v>
      </c>
      <c r="D14" s="8">
        <f t="shared" ca="1" si="0"/>
        <v>34.819999999999936</v>
      </c>
      <c r="E14" s="6">
        <f t="shared" ca="1" si="1"/>
        <v>2.7372061944815673E-2</v>
      </c>
      <c r="F14" s="61" t="str">
        <f t="shared" ca="1" si="3"/>
        <v>Q₆ = Q₅ + 34.82 = Q₀ + 6∙(34.82)</v>
      </c>
      <c r="G14" s="62"/>
      <c r="H14" s="63"/>
      <c r="I14" s="61" t="str">
        <f t="shared" ca="1" si="2"/>
        <v>Q₆ = Q₅ + Q₅∙(2.74%) = Q₅∙(1 + 2.74%)</v>
      </c>
      <c r="J14" s="62"/>
      <c r="K14" s="62"/>
      <c r="L14" s="63"/>
      <c r="M14" s="1"/>
    </row>
    <row r="15" spans="1:16" ht="15.6" customHeight="1">
      <c r="A15" s="5">
        <v>7</v>
      </c>
      <c r="B15" s="9" t="s">
        <v>35</v>
      </c>
      <c r="C15" s="11">
        <f ca="1">C14+ROUND(SIGN(Sheet2!B$14-Sheet2!B$15)*100*Sheet2!D$15,2)</f>
        <v>1341.7399999999996</v>
      </c>
      <c r="D15" s="8">
        <f t="shared" ca="1" si="0"/>
        <v>34.819999999999936</v>
      </c>
      <c r="E15" s="6">
        <f t="shared" ca="1" si="1"/>
        <v>2.6642793744070081E-2</v>
      </c>
      <c r="F15" s="61" t="str">
        <f t="shared" ca="1" si="3"/>
        <v>Q₇ = Q₆ + 34.82 = Q₀ + 7∙(34.82)</v>
      </c>
      <c r="G15" s="62"/>
      <c r="H15" s="63"/>
      <c r="I15" s="61" t="str">
        <f t="shared" ca="1" si="2"/>
        <v>Q₇ = Q₆ + Q₆∙(2.66%) = Q₆∙(1 + 2.66%)</v>
      </c>
      <c r="J15" s="62"/>
      <c r="K15" s="62"/>
      <c r="L15" s="63"/>
      <c r="M15" s="1"/>
    </row>
    <row r="16" spans="1:16" ht="15.6" customHeight="1">
      <c r="A16" s="5">
        <v>8</v>
      </c>
      <c r="B16" s="9" t="s">
        <v>36</v>
      </c>
      <c r="C16" s="11">
        <f ca="1">C15+ROUND(SIGN(Sheet2!B$14-Sheet2!B$15)*100*Sheet2!D$15,2)</f>
        <v>1376.5599999999995</v>
      </c>
      <c r="D16" s="8">
        <f t="shared" ca="1" si="0"/>
        <v>34.819999999999936</v>
      </c>
      <c r="E16" s="6">
        <f t="shared" ca="1" si="1"/>
        <v>2.5951376570721552E-2</v>
      </c>
      <c r="F16" s="61" t="str">
        <f t="shared" ca="1" si="3"/>
        <v>Q₈ = Q₇ + 34.82 = Q₀ + 8∙(34.82)</v>
      </c>
      <c r="G16" s="62"/>
      <c r="H16" s="63"/>
      <c r="I16" s="61" t="str">
        <f t="shared" ca="1" si="2"/>
        <v>Q₈ = Q₇ + Q₇∙(2.6%) = Q₇∙(1 + 2.6%)</v>
      </c>
      <c r="J16" s="62"/>
      <c r="K16" s="62"/>
      <c r="L16" s="63"/>
      <c r="M16" s="1"/>
    </row>
    <row r="17" spans="1:13" ht="15.6" customHeight="1">
      <c r="A17" s="5">
        <v>9</v>
      </c>
      <c r="B17" s="9" t="s">
        <v>37</v>
      </c>
      <c r="C17" s="11">
        <f ca="1">C16+ROUND(SIGN(Sheet2!B$14-Sheet2!B$15)*100*Sheet2!D$15,2)</f>
        <v>1411.3799999999994</v>
      </c>
      <c r="D17" s="8">
        <f t="shared" ca="1" si="0"/>
        <v>34.819999999999936</v>
      </c>
      <c r="E17" s="6">
        <f t="shared" ca="1" si="1"/>
        <v>2.5294938106584564E-2</v>
      </c>
      <c r="F17" s="61" t="str">
        <f t="shared" ca="1" si="3"/>
        <v>Q₉ = Q₈ + 34.82 = Q₀ + 9∙(34.82)</v>
      </c>
      <c r="G17" s="62"/>
      <c r="H17" s="63"/>
      <c r="I17" s="61" t="str">
        <f t="shared" ca="1" si="2"/>
        <v>Q₉ = Q₈ + Q₈∙(2.53%) = Q₈∙(1 + 2.53%)</v>
      </c>
      <c r="J17" s="62"/>
      <c r="K17" s="62"/>
      <c r="L17" s="63"/>
      <c r="M17" s="1"/>
    </row>
    <row r="18" spans="1:13" ht="15.6" customHeight="1">
      <c r="A18" s="5">
        <v>10</v>
      </c>
      <c r="B18" s="9" t="s">
        <v>38</v>
      </c>
      <c r="C18" s="11">
        <f ca="1">C17+ROUND(SIGN(Sheet2!B$14-Sheet2!B$15)*100*Sheet2!D$15,2)</f>
        <v>1446.1999999999994</v>
      </c>
      <c r="D18" s="8">
        <f t="shared" ca="1" si="0"/>
        <v>34.819999999999936</v>
      </c>
      <c r="E18" s="6">
        <f t="shared" ca="1" si="1"/>
        <v>2.4670889484051051E-2</v>
      </c>
      <c r="F18" s="61" t="str">
        <f t="shared" ca="1" si="3"/>
        <v>Q₁₀ = Q₉ + 34.82 = Q₀ + 10∙(34.82)</v>
      </c>
      <c r="G18" s="62"/>
      <c r="H18" s="63"/>
      <c r="I18" s="61" t="str">
        <f ca="1">B18&amp;" = "&amp;B17&amp;" + "&amp;B17&amp;"∙("&amp;ROUND(E18*100,2)&amp;"%) = "&amp;B17&amp;"∙(1 + "&amp;ROUND(E18*100,2)&amp;"%)"</f>
        <v>Q₁₀ = Q₉ + Q₉∙(2.47%) = Q₉∙(1 + 2.47%)</v>
      </c>
      <c r="J18" s="62"/>
      <c r="K18" s="62"/>
      <c r="L18" s="63"/>
      <c r="M18" s="1"/>
    </row>
    <row r="19" spans="1:13">
      <c r="A19" s="5" t="s">
        <v>43</v>
      </c>
      <c r="B19" s="9" t="s">
        <v>43</v>
      </c>
      <c r="C19" s="10" t="s">
        <v>43</v>
      </c>
      <c r="D19" s="5" t="s">
        <v>43</v>
      </c>
      <c r="E19" s="5" t="s">
        <v>43</v>
      </c>
      <c r="F19" s="61" t="str">
        <f>A19</f>
        <v>⋮</v>
      </c>
      <c r="G19" s="62"/>
      <c r="H19" s="63"/>
      <c r="I19" s="61" t="s">
        <v>43</v>
      </c>
      <c r="J19" s="62"/>
      <c r="K19" s="62"/>
      <c r="L19" s="63"/>
    </row>
    <row r="20" spans="1:13" ht="15.75" thickBot="1">
      <c r="A20" s="7" t="s">
        <v>40</v>
      </c>
      <c r="B20" s="12" t="s">
        <v>41</v>
      </c>
      <c r="C20" s="13"/>
      <c r="D20" s="14">
        <f ca="1">D18</f>
        <v>34.819999999999936</v>
      </c>
      <c r="E20" s="7" t="s">
        <v>42</v>
      </c>
      <c r="F20" s="79" t="str">
        <f ca="1">B20&amp;" = "&amp;B$8&amp;" + "&amp;A20&amp;"∙("&amp;ROUND(D20,2)&amp;")"</f>
        <v>Qₙ = Q₀ + n∙(34.82)</v>
      </c>
      <c r="G20" s="80"/>
      <c r="H20" s="81"/>
      <c r="I20" s="79" t="s">
        <v>42</v>
      </c>
      <c r="J20" s="80"/>
      <c r="K20" s="80"/>
      <c r="L20" s="81"/>
    </row>
  </sheetData>
  <sheetProtection formatCells="0" formatColumns="0"/>
  <customSheetViews>
    <customSheetView guid="{86163F03-5311-4FD3-9F34-A891F9AC9F16}">
      <selection activeCell="D1" sqref="D1"/>
      <pageMargins left="0.7" right="0.7" top="0.75" bottom="0.75" header="0.3" footer="0.3"/>
      <pageSetup orientation="portrait" r:id="rId1"/>
    </customSheetView>
  </customSheetViews>
  <mergeCells count="34">
    <mergeCell ref="M4:O5"/>
    <mergeCell ref="I16:L16"/>
    <mergeCell ref="I17:L17"/>
    <mergeCell ref="I11:L11"/>
    <mergeCell ref="I12:L12"/>
    <mergeCell ref="I13:L13"/>
    <mergeCell ref="I14:L14"/>
    <mergeCell ref="I15:L15"/>
    <mergeCell ref="F20:H20"/>
    <mergeCell ref="F19:H19"/>
    <mergeCell ref="I7:L7"/>
    <mergeCell ref="I9:L9"/>
    <mergeCell ref="I10:L10"/>
    <mergeCell ref="F13:H13"/>
    <mergeCell ref="F14:H14"/>
    <mergeCell ref="F15:H15"/>
    <mergeCell ref="F16:H16"/>
    <mergeCell ref="F17:H17"/>
    <mergeCell ref="F18:H18"/>
    <mergeCell ref="F12:H12"/>
    <mergeCell ref="I18:L18"/>
    <mergeCell ref="I19:L19"/>
    <mergeCell ref="I20:L20"/>
    <mergeCell ref="I8:L8"/>
    <mergeCell ref="A1:C1"/>
    <mergeCell ref="B7:C7"/>
    <mergeCell ref="F9:H9"/>
    <mergeCell ref="F10:H10"/>
    <mergeCell ref="F11:H11"/>
    <mergeCell ref="F8:H8"/>
    <mergeCell ref="F7:H7"/>
    <mergeCell ref="E1:K1"/>
    <mergeCell ref="E2:K4"/>
    <mergeCell ref="E5:K6"/>
  </mergeCells>
  <hyperlinks>
    <hyperlink ref="M4:O5" r:id="rId2" display="https://youtu.be/HoCMAoenzDw" xr:uid="{B7474ABE-EF49-4165-8D07-B721CC234856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05569-1A4C-40AA-9992-64984D6C147A}">
  <dimension ref="A1:Q20"/>
  <sheetViews>
    <sheetView zoomScale="115" zoomScaleNormal="115" workbookViewId="0">
      <selection activeCell="M2" sqref="M2:P5"/>
    </sheetView>
  </sheetViews>
  <sheetFormatPr defaultRowHeight="15"/>
  <cols>
    <col min="4" max="4" width="7" bestFit="1" customWidth="1"/>
    <col min="5" max="5" width="13.7109375" bestFit="1" customWidth="1"/>
    <col min="8" max="8" width="9.5703125" customWidth="1"/>
    <col min="13" max="13" width="12.28515625" customWidth="1"/>
  </cols>
  <sheetData>
    <row r="1" spans="1:17" ht="15.75" thickBot="1">
      <c r="E1" s="67" t="s">
        <v>81</v>
      </c>
      <c r="F1" s="59"/>
      <c r="G1" s="59"/>
      <c r="H1" s="59"/>
      <c r="I1" s="59"/>
      <c r="J1" s="59"/>
      <c r="K1" s="60"/>
    </row>
    <row r="2" spans="1:17">
      <c r="C2" s="1"/>
      <c r="D2" s="1"/>
      <c r="E2" s="70" t="s">
        <v>49</v>
      </c>
      <c r="F2" s="71"/>
      <c r="G2" s="71"/>
      <c r="H2" s="71"/>
      <c r="I2" s="71"/>
      <c r="J2" s="71"/>
      <c r="K2" s="72"/>
    </row>
    <row r="3" spans="1:17" ht="15" customHeight="1">
      <c r="E3" s="73"/>
      <c r="F3" s="74"/>
      <c r="G3" s="74"/>
      <c r="H3" s="74"/>
      <c r="I3" s="74"/>
      <c r="J3" s="74"/>
      <c r="K3" s="75"/>
      <c r="M3" s="82" t="s">
        <v>80</v>
      </c>
      <c r="N3" s="82"/>
      <c r="O3" s="82"/>
      <c r="P3" s="1"/>
      <c r="Q3" s="1"/>
    </row>
    <row r="4" spans="1:17" ht="15.75" thickBot="1">
      <c r="E4" s="76"/>
      <c r="F4" s="77"/>
      <c r="G4" s="77"/>
      <c r="H4" s="77"/>
      <c r="I4" s="77"/>
      <c r="J4" s="77"/>
      <c r="K4" s="78"/>
      <c r="M4" s="82"/>
      <c r="N4" s="82"/>
      <c r="O4" s="82"/>
      <c r="P4" s="1"/>
      <c r="Q4" s="1"/>
    </row>
    <row r="5" spans="1:17">
      <c r="E5" s="70" t="s">
        <v>48</v>
      </c>
      <c r="F5" s="71"/>
      <c r="G5" s="71"/>
      <c r="H5" s="71"/>
      <c r="I5" s="71"/>
      <c r="J5" s="71"/>
      <c r="K5" s="72"/>
    </row>
    <row r="6" spans="1:17" ht="15.75" thickBot="1">
      <c r="E6" s="76"/>
      <c r="F6" s="77"/>
      <c r="G6" s="77"/>
      <c r="H6" s="77"/>
      <c r="I6" s="77"/>
      <c r="J6" s="77"/>
      <c r="K6" s="78"/>
    </row>
    <row r="7" spans="1:17" ht="15.75" thickBot="1">
      <c r="A7" s="34" t="s">
        <v>0</v>
      </c>
      <c r="B7" s="58" t="s">
        <v>27</v>
      </c>
      <c r="C7" s="60"/>
      <c r="D7" s="34" t="s">
        <v>1</v>
      </c>
      <c r="E7" s="34" t="s">
        <v>2</v>
      </c>
      <c r="F7" s="58" t="s">
        <v>39</v>
      </c>
      <c r="G7" s="59"/>
      <c r="H7" s="59"/>
      <c r="I7" s="58" t="s">
        <v>44</v>
      </c>
      <c r="J7" s="59"/>
      <c r="K7" s="59"/>
      <c r="L7" s="59"/>
      <c r="M7" s="60"/>
    </row>
    <row r="8" spans="1:17">
      <c r="A8" s="5">
        <v>0</v>
      </c>
      <c r="B8" s="9" t="s">
        <v>28</v>
      </c>
      <c r="C8" s="10">
        <f ca="1">MOD(Sheet2!B12,1000)+1000</f>
        <v>1098</v>
      </c>
      <c r="D8" s="5"/>
      <c r="E8" s="5"/>
      <c r="F8" s="83"/>
      <c r="G8" s="84"/>
      <c r="H8" s="88"/>
      <c r="I8" s="61"/>
      <c r="J8" s="62"/>
      <c r="K8" s="62"/>
      <c r="L8" s="62"/>
      <c r="M8" s="63"/>
    </row>
    <row r="9" spans="1:17">
      <c r="A9" s="5">
        <v>1</v>
      </c>
      <c r="B9" s="9" t="s">
        <v>29</v>
      </c>
      <c r="C9" s="11">
        <f ca="1">C8*ROUND(1+SIGN(Sheet2!B$14-Sheet2!B$15)*Sheet2!D$15%,5)</f>
        <v>1101.8210399999998</v>
      </c>
      <c r="D9" s="8">
        <f t="shared" ref="D9:D18" ca="1" si="0">C9-C8</f>
        <v>3.8210399999998117</v>
      </c>
      <c r="E9" s="6">
        <f t="shared" ref="E9:E18" ca="1" si="1">C9/C8-1</f>
        <v>3.4799999999999276E-3</v>
      </c>
      <c r="F9" s="83" t="str">
        <f ca="1">B9&amp;" = "&amp;B8&amp;" + "&amp;ROUND(D9,2)</f>
        <v>Q₁ = Q₀ + 3.82</v>
      </c>
      <c r="G9" s="84"/>
      <c r="H9" s="84"/>
      <c r="I9" s="61" t="str">
        <f ca="1">B9&amp;" = "&amp;B8&amp;" + "&amp;B8&amp;"∙("&amp;ROUND(E9*100,2)&amp;"%) = "&amp;B8&amp;"∙(1 + "&amp;ROUND(E9*100,2)&amp;"%)"</f>
        <v>Q₁ = Q₀ + Q₀∙(0.35%) = Q₀∙(1 + 0.35%)</v>
      </c>
      <c r="J9" s="62"/>
      <c r="K9" s="62"/>
      <c r="L9" s="62"/>
      <c r="M9" s="63"/>
    </row>
    <row r="10" spans="1:17">
      <c r="A10" s="5">
        <v>2</v>
      </c>
      <c r="B10" s="9" t="s">
        <v>30</v>
      </c>
      <c r="C10" s="11">
        <f ca="1">C9*ROUND(1+SIGN(Sheet2!B$14-Sheet2!B$15)*Sheet2!D$15%,5)</f>
        <v>1105.6553772191996</v>
      </c>
      <c r="D10" s="8">
        <f t="shared" ca="1" si="0"/>
        <v>3.8343372191998242</v>
      </c>
      <c r="E10" s="6">
        <f t="shared" ca="1" si="1"/>
        <v>3.4799999999999276E-3</v>
      </c>
      <c r="F10" s="83" t="str">
        <f ca="1">B10&amp;" = "&amp;B9&amp;" + "&amp;ROUND(D10,2)&amp;""</f>
        <v>Q₂ = Q₁ + 3.83</v>
      </c>
      <c r="G10" s="84"/>
      <c r="H10" s="84"/>
      <c r="I10" s="61" t="str">
        <f ca="1">B10&amp;" = "&amp;B9&amp;" + "&amp;B9&amp;"∙("&amp;ROUND(E10*100,2)&amp;"%) = "&amp;B9&amp;"∙(1 + "&amp;ROUND(E10*100,2)&amp;"%) = "&amp;B$8&amp;"∙(1 + "&amp;ROUND(E10*100,2)&amp;"%)²"</f>
        <v>Q₂ = Q₁ + Q₁∙(0.35%) = Q₁∙(1 + 0.35%) = Q₀∙(1 + 0.35%)²</v>
      </c>
      <c r="J10" s="62"/>
      <c r="K10" s="62"/>
      <c r="L10" s="62"/>
      <c r="M10" s="63"/>
    </row>
    <row r="11" spans="1:17">
      <c r="A11" s="5">
        <v>3</v>
      </c>
      <c r="B11" s="9" t="s">
        <v>31</v>
      </c>
      <c r="C11" s="11">
        <f ca="1">C10*ROUND(1+SIGN(Sheet2!B$14-Sheet2!B$15)*Sheet2!D$15%,5)</f>
        <v>1109.5030579319223</v>
      </c>
      <c r="D11" s="8">
        <f t="shared" ca="1" si="0"/>
        <v>3.8476807127226493</v>
      </c>
      <c r="E11" s="6">
        <f t="shared" ca="1" si="1"/>
        <v>3.4799999999999276E-3</v>
      </c>
      <c r="F11" s="83" t="str">
        <f t="shared" ref="F11:F18" ca="1" si="2">B11&amp;" = "&amp;B10&amp;" + "&amp;ROUND(D11,2)&amp;""</f>
        <v>Q₃ = Q₂ + 3.85</v>
      </c>
      <c r="G11" s="84"/>
      <c r="H11" s="84"/>
      <c r="I11" s="61" t="str">
        <f ca="1">B11&amp;" = "&amp;B10&amp;" + "&amp;B10&amp;"∙("&amp;ROUND(E11*100,2)&amp;"%) = "&amp;B10&amp;"∙(1 + "&amp;ROUND(E11*100,2)&amp;"%) = "&amp;B$8&amp;"∙(1 + "&amp;ROUND(E11*100,2)&amp;"%)³"</f>
        <v>Q₃ = Q₂ + Q₂∙(0.35%) = Q₂∙(1 + 0.35%) = Q₀∙(1 + 0.35%)³</v>
      </c>
      <c r="J11" s="62"/>
      <c r="K11" s="62"/>
      <c r="L11" s="62"/>
      <c r="M11" s="63"/>
    </row>
    <row r="12" spans="1:17">
      <c r="A12" s="5">
        <v>4</v>
      </c>
      <c r="B12" s="9" t="s">
        <v>32</v>
      </c>
      <c r="C12" s="11">
        <f ca="1">C11*ROUND(1+SIGN(Sheet2!B$14-Sheet2!B$15)*Sheet2!D$15%,5)</f>
        <v>1113.3641285735252</v>
      </c>
      <c r="D12" s="8">
        <f t="shared" ca="1" si="0"/>
        <v>3.8610706416029643</v>
      </c>
      <c r="E12" s="6">
        <f t="shared" ca="1" si="1"/>
        <v>3.4799999999999276E-3</v>
      </c>
      <c r="F12" s="83" t="str">
        <f t="shared" ca="1" si="2"/>
        <v>Q₄ = Q₃ + 3.86</v>
      </c>
      <c r="G12" s="84"/>
      <c r="H12" s="84"/>
      <c r="I12" s="61" t="str">
        <f ca="1">B12&amp;" = "&amp;B11&amp;" + "&amp;B11&amp;"∙("&amp;ROUND(E12*100,2)&amp;"%) = "&amp;B11&amp;"∙(1 + "&amp;ROUND(E12*100,2)&amp;"%) = "&amp;B$8&amp;"∙(1 + "&amp;ROUND(E12*100,2)&amp;"%)⁴"</f>
        <v>Q₄ = Q₃ + Q₃∙(0.35%) = Q₃∙(1 + 0.35%) = Q₀∙(1 + 0.35%)⁴</v>
      </c>
      <c r="J12" s="62"/>
      <c r="K12" s="62"/>
      <c r="L12" s="62"/>
      <c r="M12" s="63"/>
    </row>
    <row r="13" spans="1:17">
      <c r="A13" s="5">
        <v>5</v>
      </c>
      <c r="B13" s="9" t="s">
        <v>33</v>
      </c>
      <c r="C13" s="11">
        <f ca="1">C12*ROUND(1+SIGN(Sheet2!B$14-Sheet2!B$15)*Sheet2!D$15%,5)</f>
        <v>1117.2386357409609</v>
      </c>
      <c r="D13" s="8">
        <f t="shared" ca="1" si="0"/>
        <v>3.874507167435695</v>
      </c>
      <c r="E13" s="6">
        <f t="shared" ca="1" si="1"/>
        <v>3.4799999999999276E-3</v>
      </c>
      <c r="F13" s="83" t="str">
        <f t="shared" ca="1" si="2"/>
        <v>Q₅ = Q₄ + 3.87</v>
      </c>
      <c r="G13" s="84"/>
      <c r="H13" s="84"/>
      <c r="I13" s="61" t="str">
        <f ca="1">B13&amp;" = "&amp;B12&amp;" + "&amp;B12&amp;"∙("&amp;ROUND(E13*100,2)&amp;"%) = "&amp;B12&amp;"∙(1 + "&amp;ROUND(E13*100,2)&amp;"%) = "&amp;B$8&amp;"∙(1 + "&amp;ROUND(E13*100,2)&amp;"%)⁵"</f>
        <v>Q₅ = Q₄ + Q₄∙(0.35%) = Q₄∙(1 + 0.35%) = Q₀∙(1 + 0.35%)⁵</v>
      </c>
      <c r="J13" s="62"/>
      <c r="K13" s="62"/>
      <c r="L13" s="62"/>
      <c r="M13" s="63"/>
    </row>
    <row r="14" spans="1:17" ht="15.6" customHeight="1">
      <c r="A14" s="5">
        <v>6</v>
      </c>
      <c r="B14" s="9" t="s">
        <v>34</v>
      </c>
      <c r="C14" s="11">
        <f ca="1">C13*ROUND(1+SIGN(Sheet2!B$14-Sheet2!B$15)*Sheet2!D$15%,5)</f>
        <v>1121.1266261933395</v>
      </c>
      <c r="D14" s="8">
        <f t="shared" ca="1" si="0"/>
        <v>3.8879904523785171</v>
      </c>
      <c r="E14" s="6">
        <f t="shared" ca="1" si="1"/>
        <v>3.4799999999999276E-3</v>
      </c>
      <c r="F14" s="83" t="str">
        <f t="shared" ca="1" si="2"/>
        <v>Q₆ = Q₅ + 3.89</v>
      </c>
      <c r="G14" s="84"/>
      <c r="H14" s="84"/>
      <c r="I14" s="61" t="str">
        <f ca="1">B14&amp;" = "&amp;B13&amp;" + "&amp;B13&amp;"∙("&amp;ROUND(E14*100,2)&amp;"%) = "&amp;B13&amp;"∙(1 + "&amp;ROUND(E14*100,2)&amp;"%) = "&amp;B$8&amp;"∙(1 + "&amp;ROUND(E14*100,2)&amp;"%)⁶"</f>
        <v>Q₆ = Q₅ + Q₅∙(0.35%) = Q₅∙(1 + 0.35%) = Q₀∙(1 + 0.35%)⁶</v>
      </c>
      <c r="J14" s="62"/>
      <c r="K14" s="62"/>
      <c r="L14" s="62"/>
      <c r="M14" s="63"/>
    </row>
    <row r="15" spans="1:17" ht="15.6" customHeight="1">
      <c r="A15" s="5">
        <v>7</v>
      </c>
      <c r="B15" s="9" t="s">
        <v>35</v>
      </c>
      <c r="C15" s="11">
        <f ca="1">C14*ROUND(1+SIGN(Sheet2!B$14-Sheet2!B$15)*Sheet2!D$15%,5)</f>
        <v>1125.0281468524922</v>
      </c>
      <c r="D15" s="8">
        <f t="shared" ca="1" si="0"/>
        <v>3.9015206591527658</v>
      </c>
      <c r="E15" s="6">
        <f t="shared" ca="1" si="1"/>
        <v>3.4799999999999276E-3</v>
      </c>
      <c r="F15" s="83" t="str">
        <f t="shared" ca="1" si="2"/>
        <v>Q₇ = Q₆ + 3.9</v>
      </c>
      <c r="G15" s="84"/>
      <c r="H15" s="84"/>
      <c r="I15" s="61" t="str">
        <f ca="1">B15&amp;" = "&amp;B14&amp;" + "&amp;B14&amp;"∙("&amp;ROUND(E15*100,2)&amp;"%) = "&amp;B14&amp;"∙(1 + "&amp;ROUND(E15*100,2)&amp;"%) = "&amp;B$8&amp;"∙(1 + "&amp;ROUND(E15*100,2)&amp;"%)⁷"</f>
        <v>Q₇ = Q₆ + Q₆∙(0.35%) = Q₆∙(1 + 0.35%) = Q₀∙(1 + 0.35%)⁷</v>
      </c>
      <c r="J15" s="62"/>
      <c r="K15" s="62"/>
      <c r="L15" s="62"/>
      <c r="M15" s="63"/>
    </row>
    <row r="16" spans="1:17" ht="15.6" customHeight="1">
      <c r="A16" s="5">
        <v>8</v>
      </c>
      <c r="B16" s="9" t="s">
        <v>36</v>
      </c>
      <c r="C16" s="11">
        <f ca="1">C15*ROUND(1+SIGN(Sheet2!B$14-Sheet2!B$15)*Sheet2!D$15%,5)</f>
        <v>1128.9432448035388</v>
      </c>
      <c r="D16" s="8">
        <f t="shared" ca="1" si="0"/>
        <v>3.9150979510466186</v>
      </c>
      <c r="E16" s="6">
        <f t="shared" ca="1" si="1"/>
        <v>3.4799999999999276E-3</v>
      </c>
      <c r="F16" s="83" t="str">
        <f t="shared" ca="1" si="2"/>
        <v>Q₈ = Q₇ + 3.92</v>
      </c>
      <c r="G16" s="84"/>
      <c r="H16" s="84"/>
      <c r="I16" s="61" t="str">
        <f ca="1">B16&amp;" = "&amp;B15&amp;" + "&amp;B15&amp;"∙("&amp;ROUND(E16*100,2)&amp;"%) = "&amp;B15&amp;"∙(1 + "&amp;ROUND(E16*100,2)&amp;"%) = "&amp;B$8&amp;"∙(1 + "&amp;ROUND(E16*100,2)&amp;"%)⁸"</f>
        <v>Q₈ = Q₇ + Q₇∙(0.35%) = Q₇∙(1 + 0.35%) = Q₀∙(1 + 0.35%)⁸</v>
      </c>
      <c r="J16" s="62"/>
      <c r="K16" s="62"/>
      <c r="L16" s="62"/>
      <c r="M16" s="63"/>
    </row>
    <row r="17" spans="1:13" ht="15.6" customHeight="1">
      <c r="A17" s="5">
        <v>9</v>
      </c>
      <c r="B17" s="9" t="s">
        <v>37</v>
      </c>
      <c r="C17" s="11">
        <f ca="1">C16*ROUND(1+SIGN(Sheet2!B$14-Sheet2!B$15)*Sheet2!D$15%,5)</f>
        <v>1132.8719672954551</v>
      </c>
      <c r="D17" s="8">
        <f t="shared" ca="1" si="0"/>
        <v>3.9287224919162327</v>
      </c>
      <c r="E17" s="6">
        <f t="shared" ca="1" si="1"/>
        <v>3.4799999999999276E-3</v>
      </c>
      <c r="F17" s="83" t="str">
        <f t="shared" ca="1" si="2"/>
        <v>Q₉ = Q₈ + 3.93</v>
      </c>
      <c r="G17" s="84"/>
      <c r="H17" s="84"/>
      <c r="I17" s="61" t="str">
        <f ca="1">B17&amp;" = "&amp;B16&amp;" + "&amp;B16&amp;"∙("&amp;ROUND(E17*100,2)&amp;"%) = "&amp;B16&amp;"∙(1 + "&amp;ROUND(E17*100,2)&amp;"%) = "&amp;B$8&amp;"∙(1 + "&amp;ROUND(E17*100,2)&amp;"%)⁹"</f>
        <v>Q₉ = Q₈ + Q₈∙(0.35%) = Q₈∙(1 + 0.35%) = Q₀∙(1 + 0.35%)⁹</v>
      </c>
      <c r="J17" s="62"/>
      <c r="K17" s="62"/>
      <c r="L17" s="62"/>
      <c r="M17" s="63"/>
    </row>
    <row r="18" spans="1:13" ht="15.6" customHeight="1">
      <c r="A18" s="5">
        <v>10</v>
      </c>
      <c r="B18" s="9" t="s">
        <v>38</v>
      </c>
      <c r="C18" s="11">
        <f ca="1">C17*ROUND(1+SIGN(Sheet2!B$14-Sheet2!B$15)*Sheet2!D$15%,5)</f>
        <v>1136.8143617416431</v>
      </c>
      <c r="D18" s="8">
        <f t="shared" ca="1" si="0"/>
        <v>3.9423944461880183</v>
      </c>
      <c r="E18" s="6">
        <f t="shared" ca="1" si="1"/>
        <v>3.4799999999999276E-3</v>
      </c>
      <c r="F18" s="83" t="str">
        <f t="shared" ca="1" si="2"/>
        <v>Q₁₀ = Q₉ + 3.94</v>
      </c>
      <c r="G18" s="84"/>
      <c r="H18" s="84"/>
      <c r="I18" s="61" t="str">
        <f ca="1">B18&amp;" = "&amp;B17&amp;" + "&amp;B17&amp;"∙("&amp;ROUND(E18*100,2)&amp;"%) = "&amp;B17&amp;"∙(1 + "&amp;ROUND(E18*100,2)&amp;"%) = "&amp;B$8&amp;"∙(1 + "&amp;ROUND(E18*100,2)&amp;"%)¹⁰"</f>
        <v>Q₁₀ = Q₉ + Q₉∙(0.35%) = Q₉∙(1 + 0.35%) = Q₀∙(1 + 0.35%)¹⁰</v>
      </c>
      <c r="J18" s="62"/>
      <c r="K18" s="62"/>
      <c r="L18" s="62"/>
      <c r="M18" s="63"/>
    </row>
    <row r="19" spans="1:13">
      <c r="A19" s="5" t="s">
        <v>43</v>
      </c>
      <c r="B19" s="9" t="s">
        <v>43</v>
      </c>
      <c r="C19" s="10" t="s">
        <v>43</v>
      </c>
      <c r="D19" s="5" t="s">
        <v>43</v>
      </c>
      <c r="E19" s="5" t="s">
        <v>43</v>
      </c>
      <c r="F19" s="83" t="s">
        <v>43</v>
      </c>
      <c r="G19" s="84"/>
      <c r="H19" s="84"/>
      <c r="I19" s="61" t="s">
        <v>43</v>
      </c>
      <c r="J19" s="62"/>
      <c r="K19" s="62"/>
      <c r="L19" s="62"/>
      <c r="M19" s="63"/>
    </row>
    <row r="20" spans="1:13" ht="15.75" thickBot="1">
      <c r="A20" s="7" t="s">
        <v>40</v>
      </c>
      <c r="B20" s="12" t="s">
        <v>41</v>
      </c>
      <c r="C20" s="13"/>
      <c r="D20" s="14" t="s">
        <v>42</v>
      </c>
      <c r="E20" s="15">
        <f ca="1">E18</f>
        <v>3.4799999999999276E-3</v>
      </c>
      <c r="F20" s="89" t="str">
        <f>B20&amp;" = "&amp;B18&amp;" + "&amp;D20</f>
        <v>Qₙ = Q₁₀ + ???</v>
      </c>
      <c r="G20" s="90"/>
      <c r="H20" s="90"/>
      <c r="I20" s="85" t="str">
        <f ca="1">B20&amp;" =  "&amp;B$8&amp;"∙(1 + "&amp;ROUND(E20*100,2)&amp;"%)ⁿ"</f>
        <v>Qₙ =  Q₀∙(1 + 0.35%)ⁿ</v>
      </c>
      <c r="J20" s="86"/>
      <c r="K20" s="86"/>
      <c r="L20" s="86"/>
      <c r="M20" s="87"/>
    </row>
  </sheetData>
  <sheetProtection formatCells="0" formatColumns="0"/>
  <customSheetViews>
    <customSheetView guid="{86163F03-5311-4FD3-9F34-A891F9AC9F16}" scale="115">
      <selection activeCell="M2" sqref="M2:P5"/>
      <pageMargins left="0.7" right="0.7" top="0.75" bottom="0.75" header="0.3" footer="0.3"/>
      <pageSetup orientation="portrait" r:id="rId1"/>
    </customSheetView>
  </customSheetViews>
  <mergeCells count="33">
    <mergeCell ref="I19:M19"/>
    <mergeCell ref="E1:K1"/>
    <mergeCell ref="F19:H19"/>
    <mergeCell ref="E2:K4"/>
    <mergeCell ref="E5:K6"/>
    <mergeCell ref="I7:M7"/>
    <mergeCell ref="F8:H8"/>
    <mergeCell ref="I8:M8"/>
    <mergeCell ref="F14:H14"/>
    <mergeCell ref="F15:H15"/>
    <mergeCell ref="I15:M15"/>
    <mergeCell ref="F10:H10"/>
    <mergeCell ref="F11:H11"/>
    <mergeCell ref="M3:O4"/>
    <mergeCell ref="I9:M9"/>
    <mergeCell ref="I11:M11"/>
    <mergeCell ref="I10:M10"/>
    <mergeCell ref="F12:H12"/>
    <mergeCell ref="I20:M20"/>
    <mergeCell ref="B7:C7"/>
    <mergeCell ref="F7:H7"/>
    <mergeCell ref="F9:H9"/>
    <mergeCell ref="F20:H20"/>
    <mergeCell ref="I12:M12"/>
    <mergeCell ref="I13:M13"/>
    <mergeCell ref="I14:M14"/>
    <mergeCell ref="F16:H16"/>
    <mergeCell ref="F17:H17"/>
    <mergeCell ref="F18:H18"/>
    <mergeCell ref="I16:M16"/>
    <mergeCell ref="I17:M17"/>
    <mergeCell ref="I18:M18"/>
    <mergeCell ref="F13:H13"/>
  </mergeCells>
  <hyperlinks>
    <hyperlink ref="M3:O4" r:id="rId2" display="https://youtu.be/HoCMAoenzDw" xr:uid="{D9262481-9EDA-481F-B42B-0C6411D8AE1E}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9418-C12E-441C-955A-4392F0CF155C}">
  <dimension ref="A1:L23"/>
  <sheetViews>
    <sheetView workbookViewId="0">
      <selection activeCell="H28" sqref="H28"/>
    </sheetView>
  </sheetViews>
  <sheetFormatPr defaultRowHeight="15"/>
  <cols>
    <col min="1" max="1" width="14.7109375" bestFit="1" customWidth="1"/>
    <col min="2" max="2" width="10.7109375" customWidth="1"/>
    <col min="4" max="4" width="11" bestFit="1" customWidth="1"/>
    <col min="11" max="11" width="21.140625" customWidth="1"/>
    <col min="12" max="12" width="19.5703125" bestFit="1" customWidth="1"/>
  </cols>
  <sheetData>
    <row r="1" spans="1:12" ht="15.75" thickBot="1"/>
    <row r="2" spans="1:12" ht="18.75" thickBot="1">
      <c r="F2" s="91" t="s">
        <v>79</v>
      </c>
      <c r="G2" s="92"/>
      <c r="H2" s="92"/>
      <c r="I2" s="92"/>
      <c r="J2" s="92"/>
      <c r="K2" s="93"/>
    </row>
    <row r="3" spans="1:12" ht="15.75" thickBot="1"/>
    <row r="4" spans="1:12" ht="15" customHeight="1" thickTop="1">
      <c r="A4" s="96" t="s">
        <v>53</v>
      </c>
      <c r="B4" s="97"/>
      <c r="C4" s="97"/>
      <c r="D4" s="97"/>
      <c r="E4" s="97"/>
      <c r="F4" s="97"/>
      <c r="G4" s="97"/>
      <c r="H4" s="97"/>
      <c r="I4" s="98"/>
      <c r="K4" s="94" t="s">
        <v>55</v>
      </c>
      <c r="L4" s="95"/>
    </row>
    <row r="5" spans="1:12" ht="15" customHeight="1">
      <c r="A5" s="99"/>
      <c r="B5" s="100"/>
      <c r="C5" s="100"/>
      <c r="D5" s="100"/>
      <c r="E5" s="100"/>
      <c r="F5" s="100"/>
      <c r="G5" s="100"/>
      <c r="H5" s="100"/>
      <c r="I5" s="101"/>
      <c r="K5" s="18" t="s">
        <v>56</v>
      </c>
      <c r="L5" s="19" t="s">
        <v>57</v>
      </c>
    </row>
    <row r="6" spans="1:12" ht="15" customHeight="1">
      <c r="A6" s="99"/>
      <c r="B6" s="100"/>
      <c r="C6" s="100"/>
      <c r="D6" s="100"/>
      <c r="E6" s="100"/>
      <c r="F6" s="100"/>
      <c r="G6" s="100"/>
      <c r="H6" s="100"/>
      <c r="I6" s="101"/>
      <c r="K6" s="20" t="s">
        <v>58</v>
      </c>
      <c r="L6" s="21" t="s">
        <v>59</v>
      </c>
    </row>
    <row r="7" spans="1:12" ht="15" customHeight="1" thickBot="1">
      <c r="A7" s="102"/>
      <c r="B7" s="103"/>
      <c r="C7" s="103"/>
      <c r="D7" s="103"/>
      <c r="E7" s="103"/>
      <c r="F7" s="103"/>
      <c r="G7" s="103"/>
      <c r="H7" s="103"/>
      <c r="I7" s="104"/>
      <c r="K7" s="22" t="s">
        <v>60</v>
      </c>
      <c r="L7" s="21" t="s">
        <v>61</v>
      </c>
    </row>
    <row r="8" spans="1:12" ht="15" customHeight="1">
      <c r="A8" s="26"/>
      <c r="B8" s="26"/>
      <c r="C8" s="26"/>
      <c r="D8" s="26"/>
      <c r="E8" s="26"/>
      <c r="F8" s="26"/>
      <c r="G8" s="26"/>
      <c r="H8" s="26"/>
      <c r="I8" s="26"/>
      <c r="K8" s="35" t="s">
        <v>62</v>
      </c>
      <c r="L8" s="21" t="s">
        <v>63</v>
      </c>
    </row>
    <row r="9" spans="1:12" ht="15" customHeight="1" thickBot="1">
      <c r="K9" s="24" t="s">
        <v>64</v>
      </c>
      <c r="L9" s="25" t="s">
        <v>65</v>
      </c>
    </row>
    <row r="10" spans="1:12" s="16" customFormat="1" ht="30.6" customHeight="1" thickTop="1" thickBot="1">
      <c r="A10" s="54" t="s">
        <v>76</v>
      </c>
      <c r="B10" s="55" t="s">
        <v>69</v>
      </c>
      <c r="C10" s="56" t="s">
        <v>1</v>
      </c>
      <c r="D10" s="57" t="s">
        <v>51</v>
      </c>
    </row>
    <row r="11" spans="1:12" s="2" customFormat="1" ht="15.75" thickBot="1">
      <c r="A11" s="2">
        <v>0</v>
      </c>
      <c r="B11" s="46">
        <f ca="1">MOD(Sheet2!B28,1000)+1000</f>
        <v>1066</v>
      </c>
      <c r="F11" s="96" t="s">
        <v>52</v>
      </c>
      <c r="G11" s="97"/>
      <c r="H11" s="97"/>
      <c r="I11" s="97"/>
      <c r="J11" s="98"/>
      <c r="K11" s="27" t="s">
        <v>66</v>
      </c>
      <c r="L11" s="42"/>
    </row>
    <row r="12" spans="1:12" ht="15.75" thickBot="1">
      <c r="A12">
        <v>1</v>
      </c>
      <c r="B12" s="47">
        <f ca="1">IF(Sheet2!C$28=0,B11*(1+SIGN(Sheet2!C$33-1/2)*Sheet2!D$28/10),B11+SIGN(Sheet2!C$33-1/2)*100*Sheet2!D$26)</f>
        <v>1115.0123168945313</v>
      </c>
      <c r="C12" s="36"/>
      <c r="D12" s="37"/>
      <c r="F12" s="102"/>
      <c r="G12" s="103"/>
      <c r="H12" s="103"/>
      <c r="I12" s="103"/>
      <c r="J12" s="104"/>
      <c r="K12" s="28" t="s">
        <v>67</v>
      </c>
      <c r="L12" s="43"/>
    </row>
    <row r="13" spans="1:12" ht="15.75" thickBot="1">
      <c r="A13">
        <v>2</v>
      </c>
      <c r="B13" s="47">
        <f ca="1">IF(Sheet2!C$28=0,B12*(1+SIGN(Sheet2!C$33-1/2)*Sheet2!D$28/10),B12+SIGN(Sheet2!C$33-1/2)*100*Sheet2!D$26)</f>
        <v>1166.2781114695222</v>
      </c>
      <c r="C13" s="38"/>
      <c r="D13" s="39"/>
    </row>
    <row r="14" spans="1:12" ht="14.45" customHeight="1" thickBot="1">
      <c r="A14">
        <v>3</v>
      </c>
      <c r="B14" s="47">
        <f ca="1">IF(Sheet2!C$28=0,B13*(1+SIGN(Sheet2!C$33-1/2)*Sheet2!D$28/10),B13+SIGN(Sheet2!C$33-1/2)*100*Sheet2!D$26)</f>
        <v>1219.9009936332179</v>
      </c>
      <c r="C14" s="38"/>
      <c r="D14" s="39"/>
      <c r="F14" s="70" t="s">
        <v>71</v>
      </c>
      <c r="G14" s="71"/>
      <c r="H14" s="71"/>
      <c r="I14" s="71"/>
      <c r="J14" s="72"/>
      <c r="K14" s="29" t="s">
        <v>68</v>
      </c>
      <c r="L14" s="44"/>
    </row>
    <row r="15" spans="1:12">
      <c r="A15">
        <v>4</v>
      </c>
      <c r="B15" s="47">
        <f ca="1">IF(Sheet2!C$28=0,B14*(1+SIGN(Sheet2!C$33-1/2)*Sheet2!D$28/10),B14+SIGN(Sheet2!C$33-1/2)*100*Sheet2!D$26)</f>
        <v>1275.9893370477628</v>
      </c>
      <c r="C15" s="38"/>
      <c r="D15" s="39"/>
      <c r="F15" s="73"/>
      <c r="G15" s="74"/>
      <c r="H15" s="74"/>
      <c r="I15" s="74"/>
      <c r="J15" s="75"/>
    </row>
    <row r="16" spans="1:12" ht="15.75" thickBot="1">
      <c r="A16">
        <v>5</v>
      </c>
      <c r="B16" s="47">
        <f ca="1">IF(Sheet2!C$28=0,B15*(1+SIGN(Sheet2!C$33-1/2)*Sheet2!D$28/10),B15+SIGN(Sheet2!C$33-1/2)*100*Sheet2!D$26)</f>
        <v>1334.6564981560439</v>
      </c>
      <c r="C16" s="38"/>
      <c r="D16" s="39"/>
      <c r="F16" s="76"/>
      <c r="G16" s="77"/>
      <c r="H16" s="77"/>
      <c r="I16" s="77"/>
      <c r="J16" s="78"/>
    </row>
    <row r="17" spans="1:11" ht="15.75" thickBot="1">
      <c r="A17">
        <v>6</v>
      </c>
      <c r="B17" s="47">
        <f ca="1">IF(Sheet2!C$28=0,B16*(1+SIGN(Sheet2!C$33-1/2)*Sheet2!D$28/10),B16+SIGN(Sheet2!C$33-1/2)*100*Sheet2!D$26)</f>
        <v>1396.0210452789045</v>
      </c>
      <c r="C17" s="38"/>
      <c r="D17" s="39"/>
    </row>
    <row r="18" spans="1:11" ht="15.75" thickBot="1">
      <c r="A18">
        <v>7</v>
      </c>
      <c r="B18" s="47">
        <f ca="1">IF(Sheet2!C$28=0,B17*(1+SIGN(Sheet2!C$33-1/2)*Sheet2!D$28/10),B17+SIGN(Sheet2!C$33-1/2)*100*Sheet2!D$26)</f>
        <v>1460.2069982457379</v>
      </c>
      <c r="C18" s="38"/>
      <c r="D18" s="39"/>
      <c r="F18" s="58" t="s">
        <v>75</v>
      </c>
      <c r="G18" s="59"/>
      <c r="H18" s="59"/>
      <c r="I18" s="59"/>
      <c r="J18" s="60"/>
      <c r="K18" s="45"/>
    </row>
    <row r="19" spans="1:11" ht="15.75" thickBot="1">
      <c r="A19">
        <v>8</v>
      </c>
      <c r="B19" s="47">
        <f ca="1">IF(Sheet2!C$28=0,B18*(1+SIGN(Sheet2!C$33-1/2)*Sheet2!D$28/10),B18+SIGN(Sheet2!C$33-1/2)*100*Sheet2!D$26)</f>
        <v>1527.3440790427662</v>
      </c>
      <c r="C19" s="38"/>
      <c r="D19" s="39"/>
      <c r="F19" s="58" t="s">
        <v>74</v>
      </c>
      <c r="G19" s="59"/>
      <c r="H19" s="59"/>
      <c r="I19" s="59"/>
      <c r="J19" s="60"/>
      <c r="K19" s="43"/>
    </row>
    <row r="20" spans="1:11" ht="15.75" thickBot="1">
      <c r="A20">
        <v>9</v>
      </c>
      <c r="B20" s="47">
        <f ca="1">IF(Sheet2!C$28=0,B19*(1+SIGN(Sheet2!C$33-1/2)*Sheet2!D$28/10),B19+SIGN(Sheet2!C$33-1/2)*100*Sheet2!D$26)</f>
        <v>1597.5679739855711</v>
      </c>
      <c r="C20" s="38"/>
      <c r="D20" s="39"/>
      <c r="F20" s="58" t="s">
        <v>70</v>
      </c>
      <c r="G20" s="59"/>
      <c r="H20" s="59"/>
      <c r="I20" s="59"/>
      <c r="J20" s="60"/>
      <c r="K20" s="43"/>
    </row>
    <row r="21" spans="1:11">
      <c r="A21">
        <v>10</v>
      </c>
      <c r="B21" s="47">
        <f ca="1">IF(Sheet2!C$28=0,B20*(1+SIGN(Sheet2!C$33-1/2)*Sheet2!D$28/10),B20+SIGN(Sheet2!C$33-1/2)*100*Sheet2!D$26)</f>
        <v>1671.0206079457353</v>
      </c>
      <c r="C21" s="38"/>
      <c r="D21" s="39"/>
    </row>
    <row r="22" spans="1:11">
      <c r="A22">
        <v>11</v>
      </c>
      <c r="B22" s="47">
        <f ca="1">IF(Sheet2!C$28=0,B21*(1+SIGN(Sheet2!C$33-1/2)*Sheet2!D$28/10),B21+SIGN(Sheet2!C$33-1/2)*100*Sheet2!D$26)</f>
        <v>1747.8504311858183</v>
      </c>
      <c r="C22" s="38"/>
      <c r="D22" s="39"/>
    </row>
    <row r="23" spans="1:11" ht="15.75" thickBot="1">
      <c r="A23">
        <v>12</v>
      </c>
      <c r="B23" s="47">
        <f ca="1">IF(Sheet2!C$28=0,B22*(1+SIGN(Sheet2!C$33-1/2)*Sheet2!D$28/10),B22+SIGN(Sheet2!C$33-1/2)*100*Sheet2!D$26)</f>
        <v>1828.2127193823683</v>
      </c>
      <c r="C23" s="40"/>
      <c r="D23" s="41"/>
    </row>
  </sheetData>
  <sheetProtection formatCells="0" formatColumns="0" formatRows="0"/>
  <customSheetViews>
    <customSheetView guid="{86163F03-5311-4FD3-9F34-A891F9AC9F16}">
      <selection activeCell="H28" sqref="H28"/>
      <pageMargins left="0.7" right="0.7" top="0.75" bottom="0.75" header="0.3" footer="0.3"/>
      <pageSetup orientation="portrait" r:id="rId1"/>
    </customSheetView>
  </customSheetViews>
  <mergeCells count="8">
    <mergeCell ref="F2:K2"/>
    <mergeCell ref="F20:J20"/>
    <mergeCell ref="K4:L4"/>
    <mergeCell ref="F19:J19"/>
    <mergeCell ref="A4:I7"/>
    <mergeCell ref="F11:J12"/>
    <mergeCell ref="F14:J16"/>
    <mergeCell ref="F18:J18"/>
  </mergeCells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5A478AD-7002-4CE5-8B27-7F3B4FAF96BE}">
            <xm:f>'Constant Change'!$D$1="aword"</xm:f>
            <x14:dxf>
              <font>
                <strike val="0"/>
                <color theme="6" tint="-0.24994659260841701"/>
              </font>
              <fill>
                <patternFill>
                  <bgColor theme="6" tint="0.39994506668294322"/>
                </patternFill>
              </fill>
            </x14:dxf>
          </x14:cfRule>
          <xm:sqref>A4:L23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7405-FFA4-43AF-9C54-9F380FA82D70}">
  <dimension ref="A1:L23"/>
  <sheetViews>
    <sheetView workbookViewId="0">
      <selection activeCell="K25" sqref="K25"/>
    </sheetView>
  </sheetViews>
  <sheetFormatPr defaultRowHeight="15"/>
  <cols>
    <col min="1" max="1" width="16.5703125" bestFit="1" customWidth="1"/>
    <col min="2" max="2" width="10.7109375" customWidth="1"/>
    <col min="4" max="4" width="11" bestFit="1" customWidth="1"/>
    <col min="11" max="11" width="20.7109375" customWidth="1"/>
    <col min="12" max="12" width="19.5703125" bestFit="1" customWidth="1"/>
    <col min="13" max="13" width="8.85546875" customWidth="1"/>
  </cols>
  <sheetData>
    <row r="1" spans="1:12" ht="15.75" thickBot="1"/>
    <row r="2" spans="1:12" ht="18.75" thickBot="1">
      <c r="F2" s="91" t="s">
        <v>79</v>
      </c>
      <c r="G2" s="92"/>
      <c r="H2" s="92"/>
      <c r="I2" s="92"/>
      <c r="J2" s="92"/>
      <c r="K2" s="93"/>
    </row>
    <row r="3" spans="1:12" ht="15.75" thickBot="1"/>
    <row r="4" spans="1:12" ht="15" customHeight="1" thickTop="1">
      <c r="A4" s="96" t="s">
        <v>54</v>
      </c>
      <c r="B4" s="97"/>
      <c r="C4" s="97"/>
      <c r="D4" s="97"/>
      <c r="E4" s="97"/>
      <c r="F4" s="97"/>
      <c r="G4" s="97"/>
      <c r="H4" s="97"/>
      <c r="I4" s="98"/>
      <c r="K4" s="105" t="s">
        <v>55</v>
      </c>
      <c r="L4" s="106"/>
    </row>
    <row r="5" spans="1:12" ht="15" customHeight="1">
      <c r="A5" s="99"/>
      <c r="B5" s="100"/>
      <c r="C5" s="100"/>
      <c r="D5" s="100"/>
      <c r="E5" s="100"/>
      <c r="F5" s="100"/>
      <c r="G5" s="100"/>
      <c r="H5" s="100"/>
      <c r="I5" s="101"/>
      <c r="K5" s="18" t="s">
        <v>56</v>
      </c>
      <c r="L5" s="19" t="s">
        <v>57</v>
      </c>
    </row>
    <row r="6" spans="1:12" ht="15" customHeight="1">
      <c r="A6" s="99"/>
      <c r="B6" s="100"/>
      <c r="C6" s="100"/>
      <c r="D6" s="100"/>
      <c r="E6" s="100"/>
      <c r="F6" s="100"/>
      <c r="G6" s="100"/>
      <c r="H6" s="100"/>
      <c r="I6" s="101"/>
      <c r="K6" s="20" t="s">
        <v>58</v>
      </c>
      <c r="L6" s="21" t="s">
        <v>59</v>
      </c>
    </row>
    <row r="7" spans="1:12" ht="15" customHeight="1" thickBot="1">
      <c r="A7" s="102"/>
      <c r="B7" s="103"/>
      <c r="C7" s="103"/>
      <c r="D7" s="103"/>
      <c r="E7" s="103"/>
      <c r="F7" s="103"/>
      <c r="G7" s="103"/>
      <c r="H7" s="103"/>
      <c r="I7" s="104"/>
      <c r="K7" s="22" t="s">
        <v>60</v>
      </c>
      <c r="L7" s="21" t="s">
        <v>61</v>
      </c>
    </row>
    <row r="8" spans="1:12" ht="15" customHeight="1">
      <c r="A8" s="26"/>
      <c r="B8" s="26"/>
      <c r="C8" s="26"/>
      <c r="D8" s="26"/>
      <c r="E8" s="26"/>
      <c r="F8" s="26"/>
      <c r="G8" s="26"/>
      <c r="H8" s="26"/>
      <c r="I8" s="26"/>
      <c r="K8" s="23" t="s">
        <v>62</v>
      </c>
      <c r="L8" s="21" t="s">
        <v>63</v>
      </c>
    </row>
    <row r="9" spans="1:12" ht="15" customHeight="1" thickBot="1">
      <c r="K9" s="24" t="s">
        <v>64</v>
      </c>
      <c r="L9" s="25" t="s">
        <v>65</v>
      </c>
    </row>
    <row r="10" spans="1:12" s="16" customFormat="1" ht="30.6" customHeight="1" thickTop="1" thickBot="1">
      <c r="A10" s="30" t="s">
        <v>77</v>
      </c>
      <c r="B10" s="31" t="s">
        <v>50</v>
      </c>
      <c r="C10" s="32" t="s">
        <v>1</v>
      </c>
      <c r="D10" s="33" t="s">
        <v>51</v>
      </c>
    </row>
    <row r="11" spans="1:12" s="2" customFormat="1" ht="15.75" thickBot="1">
      <c r="A11" s="2">
        <v>0</v>
      </c>
      <c r="B11" s="46">
        <f ca="1">MOD(Sheet2!B28,1000)+1000</f>
        <v>1066</v>
      </c>
      <c r="F11" s="96" t="s">
        <v>52</v>
      </c>
      <c r="G11" s="97"/>
      <c r="H11" s="97"/>
      <c r="I11" s="97"/>
      <c r="J11" s="98"/>
      <c r="K11" s="27" t="s">
        <v>66</v>
      </c>
      <c r="L11" s="42"/>
    </row>
    <row r="12" spans="1:12" ht="15.75" thickBot="1">
      <c r="A12">
        <v>1</v>
      </c>
      <c r="B12" s="47">
        <f ca="1">IF(Sheet2!C$28=1,B11*(1+SIGN(Sheet2!C$33-1/2)*Sheet2!D$28%),B11+SIGN(Sheet2!C$33-1/2)*100*Sheet2!D$26)</f>
        <v>1139.42529296875</v>
      </c>
      <c r="C12" s="48"/>
      <c r="D12" s="49"/>
      <c r="F12" s="102"/>
      <c r="G12" s="103"/>
      <c r="H12" s="103"/>
      <c r="I12" s="103"/>
      <c r="J12" s="104"/>
      <c r="K12" s="28" t="s">
        <v>67</v>
      </c>
      <c r="L12" s="43"/>
    </row>
    <row r="13" spans="1:12" ht="15.75" thickBot="1">
      <c r="A13">
        <v>2</v>
      </c>
      <c r="B13" s="47">
        <f ca="1">IF(Sheet2!C$28=1,B12*(1+SIGN(Sheet2!C$33-1/2)*Sheet2!D$28%),B12+SIGN(Sheet2!C$33-1/2)*100*Sheet2!D$26)</f>
        <v>1212.8505859375</v>
      </c>
      <c r="C13" s="50"/>
      <c r="D13" s="51"/>
    </row>
    <row r="14" spans="1:12" ht="14.45" customHeight="1" thickBot="1">
      <c r="A14">
        <v>3</v>
      </c>
      <c r="B14" s="47">
        <f ca="1">IF(Sheet2!C$28=1,B13*(1+SIGN(Sheet2!C$33-1/2)*Sheet2!D$28%),B13+SIGN(Sheet2!C$33-1/2)*100*Sheet2!D$26)</f>
        <v>1286.27587890625</v>
      </c>
      <c r="C14" s="50"/>
      <c r="D14" s="51"/>
      <c r="E14" s="17"/>
      <c r="F14" s="70" t="s">
        <v>71</v>
      </c>
      <c r="G14" s="71"/>
      <c r="H14" s="71"/>
      <c r="I14" s="71"/>
      <c r="J14" s="72"/>
      <c r="K14" s="28" t="s">
        <v>68</v>
      </c>
      <c r="L14" s="44"/>
    </row>
    <row r="15" spans="1:12">
      <c r="A15">
        <v>4</v>
      </c>
      <c r="B15" s="47">
        <f ca="1">IF(Sheet2!C$28=1,B14*(1+SIGN(Sheet2!C$33-1/2)*Sheet2!D$28%),B14+SIGN(Sheet2!C$33-1/2)*100*Sheet2!D$26)</f>
        <v>1359.701171875</v>
      </c>
      <c r="C15" s="50"/>
      <c r="D15" s="51"/>
      <c r="F15" s="73"/>
      <c r="G15" s="74"/>
      <c r="H15" s="74"/>
      <c r="I15" s="74"/>
      <c r="J15" s="75"/>
    </row>
    <row r="16" spans="1:12" ht="15.75" thickBot="1">
      <c r="A16">
        <v>5</v>
      </c>
      <c r="B16" s="47">
        <f ca="1">IF(Sheet2!C$28=1,B15*(1+SIGN(Sheet2!C$33-1/2)*Sheet2!D$28%),B15+SIGN(Sheet2!C$33-1/2)*100*Sheet2!D$26)</f>
        <v>1433.12646484375</v>
      </c>
      <c r="C16" s="50"/>
      <c r="D16" s="51"/>
      <c r="F16" s="76"/>
      <c r="G16" s="77"/>
      <c r="H16" s="77"/>
      <c r="I16" s="77"/>
      <c r="J16" s="78"/>
    </row>
    <row r="17" spans="1:11" ht="15.75" thickBot="1">
      <c r="A17">
        <v>6</v>
      </c>
      <c r="B17" s="47">
        <f ca="1">IF(Sheet2!C$28=1,B16*(1+SIGN(Sheet2!C$33-1/2)*Sheet2!D$28%),B16+SIGN(Sheet2!C$33-1/2)*100*Sheet2!D$26)</f>
        <v>1506.5517578125</v>
      </c>
      <c r="C17" s="50"/>
      <c r="D17" s="51"/>
    </row>
    <row r="18" spans="1:11" ht="15.75" thickBot="1">
      <c r="A18">
        <v>7</v>
      </c>
      <c r="B18" s="47">
        <f ca="1">IF(Sheet2!C$28=1,B17*(1+SIGN(Sheet2!C$33-1/2)*Sheet2!D$28%),B17+SIGN(Sheet2!C$33-1/2)*100*Sheet2!D$26)</f>
        <v>1579.97705078125</v>
      </c>
      <c r="C18" s="50"/>
      <c r="D18" s="51"/>
      <c r="F18" s="58" t="s">
        <v>75</v>
      </c>
      <c r="G18" s="59"/>
      <c r="H18" s="59"/>
      <c r="I18" s="59"/>
      <c r="J18" s="60"/>
      <c r="K18" s="45"/>
    </row>
    <row r="19" spans="1:11" ht="15.75" thickBot="1">
      <c r="A19">
        <v>8</v>
      </c>
      <c r="B19" s="47">
        <f ca="1">IF(Sheet2!C$28=1,B18*(1+SIGN(Sheet2!C$33-1/2)*Sheet2!D$28%),B18+SIGN(Sheet2!C$33-1/2)*100*Sheet2!D$26)</f>
        <v>1653.40234375</v>
      </c>
      <c r="C19" s="50"/>
      <c r="D19" s="51"/>
      <c r="F19" s="58" t="s">
        <v>72</v>
      </c>
      <c r="G19" s="59"/>
      <c r="H19" s="59"/>
      <c r="I19" s="59"/>
      <c r="J19" s="60"/>
      <c r="K19" s="43"/>
    </row>
    <row r="20" spans="1:11" ht="15.75" thickBot="1">
      <c r="A20">
        <v>9</v>
      </c>
      <c r="B20" s="47">
        <f ca="1">IF(Sheet2!C$28=1,B19*(1+SIGN(Sheet2!C$33-1/2)*Sheet2!D$28%),B19+SIGN(Sheet2!C$33-1/2)*100*Sheet2!D$26)</f>
        <v>1726.82763671875</v>
      </c>
      <c r="C20" s="50"/>
      <c r="D20" s="51"/>
      <c r="F20" s="58" t="s">
        <v>73</v>
      </c>
      <c r="G20" s="59"/>
      <c r="H20" s="59"/>
      <c r="I20" s="59"/>
      <c r="J20" s="60"/>
      <c r="K20" s="43"/>
    </row>
    <row r="21" spans="1:11">
      <c r="A21">
        <v>10</v>
      </c>
      <c r="B21" s="47">
        <f ca="1">IF(Sheet2!C$28=1,B20*(1+SIGN(Sheet2!C$33-1/2)*Sheet2!D$28%),B20+SIGN(Sheet2!C$33-1/2)*100*Sheet2!D$26)</f>
        <v>1800.2529296875</v>
      </c>
      <c r="C21" s="50"/>
      <c r="D21" s="51"/>
    </row>
    <row r="22" spans="1:11">
      <c r="A22">
        <v>11</v>
      </c>
      <c r="B22" s="47">
        <f ca="1">IF(Sheet2!C$28=1,B21*(1+SIGN(Sheet2!C$33-1/2)*Sheet2!D$28%),B21+SIGN(Sheet2!C$33-1/2)*100*Sheet2!D$26)</f>
        <v>1873.67822265625</v>
      </c>
      <c r="C22" s="50"/>
      <c r="D22" s="51"/>
    </row>
    <row r="23" spans="1:11" ht="15.75" thickBot="1">
      <c r="A23">
        <v>12</v>
      </c>
      <c r="B23" s="47">
        <f ca="1">IF(Sheet2!C$28=1,B22*(1+SIGN(Sheet2!C$33-1/2)*Sheet2!D$28%),B22+SIGN(Sheet2!C$33-1/2)*100*Sheet2!D$26)</f>
        <v>1947.103515625</v>
      </c>
      <c r="C23" s="52"/>
      <c r="D23" s="53"/>
    </row>
  </sheetData>
  <sheetProtection formatCells="0" formatColumns="0" formatRows="0"/>
  <customSheetViews>
    <customSheetView guid="{86163F03-5311-4FD3-9F34-A891F9AC9F16}">
      <selection activeCell="K25" sqref="K25"/>
      <pageMargins left="0.7" right="0.7" top="0.75" bottom="0.75" header="0.3" footer="0.3"/>
    </customSheetView>
  </customSheetViews>
  <mergeCells count="8">
    <mergeCell ref="F2:K2"/>
    <mergeCell ref="F20:J20"/>
    <mergeCell ref="F18:J18"/>
    <mergeCell ref="K4:L4"/>
    <mergeCell ref="F19:J19"/>
    <mergeCell ref="A4:I7"/>
    <mergeCell ref="F11:J12"/>
    <mergeCell ref="F14:J16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130E405-B7D1-4AE7-BB4B-6762B7A73A63}">
            <xm:f>'Constant Change'!$D$1="aword"</xm:f>
            <x14:dxf>
              <font>
                <color theme="6" tint="-0.24994659260841701"/>
              </font>
              <fill>
                <patternFill>
                  <bgColor theme="6" tint="0.39994506668294322"/>
                </patternFill>
              </fill>
            </x14:dxf>
          </x14:cfRule>
          <xm:sqref>A4:L23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0B47-7081-4CB7-870D-CE3CF3EB27FC}">
  <dimension ref="A1:W45"/>
  <sheetViews>
    <sheetView topLeftCell="A21" zoomScale="130" zoomScaleNormal="130" workbookViewId="0">
      <selection activeCell="F35" sqref="A1:XFD1048576"/>
    </sheetView>
  </sheetViews>
  <sheetFormatPr defaultRowHeight="15"/>
  <cols>
    <col min="5" max="6" width="11" bestFit="1" customWidth="1"/>
  </cols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CODE(MID('Constant Change'!D$1,Sheet2!A6,1))</f>
        <v>97</v>
      </c>
      <c r="C6">
        <f>MOD(B6,16)</f>
        <v>1</v>
      </c>
      <c r="D6">
        <f>MOD((B6-C6)/16,16)</f>
        <v>6</v>
      </c>
      <c r="E6">
        <f ca="1">INDIRECT("R"&amp;(C6+1)&amp;"C"&amp;(D6+7),0)</f>
        <v>13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CODE(MID('Constant Change'!D$1,Sheet2!A7,1))</f>
        <v>119</v>
      </c>
      <c r="C7">
        <f t="shared" ref="C7:C10" si="0">MOD(B7,16)</f>
        <v>7</v>
      </c>
      <c r="D7">
        <f t="shared" ref="D7:D10" si="1">MOD((B7-C7)/16,16)</f>
        <v>7</v>
      </c>
      <c r="E7">
        <f t="shared" ref="E7:E10" ca="1" si="2">INDIRECT("R"&amp;(C7+1)&amp;"C"&amp;(D7+7),0)</f>
        <v>331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CODE(MID('Constant Change'!D$1,Sheet2!A8,1))</f>
        <v>111</v>
      </c>
      <c r="C8">
        <f t="shared" si="0"/>
        <v>15</v>
      </c>
      <c r="D8">
        <f t="shared" si="1"/>
        <v>6</v>
      </c>
      <c r="E8">
        <f t="shared" ca="1" si="2"/>
        <v>839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CODE(MID('Constant Change'!D$1,Sheet2!A9,1))</f>
        <v>114</v>
      </c>
      <c r="C9">
        <f t="shared" si="0"/>
        <v>2</v>
      </c>
      <c r="D9">
        <f t="shared" si="1"/>
        <v>7</v>
      </c>
      <c r="E9">
        <f t="shared" ca="1" si="2"/>
        <v>59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CODE(MID('Constant Change'!D$1,Sheet2!A10,1))</f>
        <v>100</v>
      </c>
      <c r="C10">
        <f t="shared" si="0"/>
        <v>4</v>
      </c>
      <c r="D10">
        <f t="shared" si="1"/>
        <v>6</v>
      </c>
      <c r="E10">
        <f t="shared" ca="1" si="2"/>
        <v>151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4</v>
      </c>
      <c r="B11">
        <f ca="1">MOD(PRODUCT(E6:E10),F13)</f>
        <v>25621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5</v>
      </c>
      <c r="B12">
        <f ca="1">MOD(B11*F11+F12,F13)</f>
        <v>13098</v>
      </c>
      <c r="C12">
        <f ca="1">MOD(B12,2)</f>
        <v>0</v>
      </c>
      <c r="D12">
        <f ca="1">B12/F$13</f>
        <v>0.39971923828125</v>
      </c>
      <c r="E12">
        <f ca="1">IF(D12&lt;0.25,0,IF(D12&lt;0.5,1,IF(D12&lt;0.75,3,4)))</f>
        <v>1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6</v>
      </c>
      <c r="B13" s="3">
        <f t="shared" ref="B13:B33" ca="1" si="3">MOD(B12*F$11+F$12,F$13)</f>
        <v>17691</v>
      </c>
      <c r="C13">
        <f t="shared" ref="C13:C33" ca="1" si="4">IF(D13&lt;0.5,0,1)</f>
        <v>1</v>
      </c>
      <c r="D13">
        <f t="shared" ref="D13:D33" ca="1" si="5">B13/F$13</f>
        <v>0.539886474609375</v>
      </c>
      <c r="E13">
        <f t="shared" ref="E13:E33" ca="1" si="6">IF(D13&lt;0.25,0,IF(D13&lt;0.5,1,IF(D13&lt;0.75,3,4)))</f>
        <v>3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7</v>
      </c>
      <c r="B14" s="3">
        <f t="shared" ca="1" si="3"/>
        <v>22200</v>
      </c>
      <c r="C14">
        <f t="shared" ca="1" si="4"/>
        <v>1</v>
      </c>
      <c r="D14">
        <f t="shared" ca="1" si="5"/>
        <v>0.677490234375</v>
      </c>
      <c r="E14">
        <f t="shared" ca="1" si="6"/>
        <v>3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8</v>
      </c>
      <c r="B15" s="3">
        <f t="shared" ca="1" si="3"/>
        <v>11409</v>
      </c>
      <c r="C15">
        <f t="shared" ca="1" si="4"/>
        <v>0</v>
      </c>
      <c r="D15">
        <f t="shared" ca="1" si="5"/>
        <v>0.348175048828125</v>
      </c>
      <c r="E15">
        <f t="shared" ca="1" si="6"/>
        <v>1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9</v>
      </c>
      <c r="B16" s="3">
        <f t="shared" ca="1" si="3"/>
        <v>22518</v>
      </c>
      <c r="C16">
        <f t="shared" ca="1" si="4"/>
        <v>1</v>
      </c>
      <c r="D16">
        <f t="shared" ca="1" si="5"/>
        <v>0.68719482421875</v>
      </c>
      <c r="E16">
        <f t="shared" ca="1" si="6"/>
        <v>3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10</v>
      </c>
      <c r="B17" s="3">
        <f t="shared" ca="1" si="3"/>
        <v>6135</v>
      </c>
      <c r="C17">
        <f t="shared" ca="1" si="4"/>
        <v>0</v>
      </c>
      <c r="D17">
        <f t="shared" ca="1" si="5"/>
        <v>0.187225341796875</v>
      </c>
      <c r="E17">
        <f t="shared" ca="1" si="6"/>
        <v>0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11</v>
      </c>
      <c r="B18" s="3">
        <f t="shared" ca="1" si="3"/>
        <v>9828</v>
      </c>
      <c r="C18">
        <f t="shared" ca="1" si="4"/>
        <v>0</v>
      </c>
      <c r="D18">
        <f t="shared" ca="1" si="5"/>
        <v>0.2999267578125</v>
      </c>
      <c r="E18">
        <f t="shared" ca="1" si="6"/>
        <v>1</v>
      </c>
    </row>
    <row r="19" spans="1:23">
      <c r="A19" t="s">
        <v>12</v>
      </c>
      <c r="B19" s="3">
        <f t="shared" ca="1" si="3"/>
        <v>205</v>
      </c>
      <c r="C19">
        <f t="shared" ca="1" si="4"/>
        <v>0</v>
      </c>
      <c r="D19">
        <f t="shared" ca="1" si="5"/>
        <v>6.256103515625E-3</v>
      </c>
      <c r="E19">
        <f t="shared" ca="1" si="6"/>
        <v>0</v>
      </c>
    </row>
    <row r="20" spans="1:23">
      <c r="A20" t="s">
        <v>13</v>
      </c>
      <c r="B20" s="3">
        <f t="shared" ca="1" si="3"/>
        <v>32130</v>
      </c>
      <c r="C20">
        <f t="shared" ca="1" si="4"/>
        <v>1</v>
      </c>
      <c r="D20">
        <f t="shared" ca="1" si="5"/>
        <v>0.98052978515625</v>
      </c>
      <c r="E20">
        <f t="shared" ca="1" si="6"/>
        <v>4</v>
      </c>
    </row>
    <row r="21" spans="1:23">
      <c r="A21" t="s">
        <v>14</v>
      </c>
      <c r="B21" s="3">
        <f t="shared" ca="1" si="3"/>
        <v>15507</v>
      </c>
      <c r="C21">
        <f t="shared" ca="1" si="4"/>
        <v>0</v>
      </c>
      <c r="D21">
        <f t="shared" ca="1" si="5"/>
        <v>0.473236083984375</v>
      </c>
      <c r="E21">
        <f t="shared" ca="1" si="6"/>
        <v>1</v>
      </c>
    </row>
    <row r="22" spans="1:23">
      <c r="A22" t="s">
        <v>15</v>
      </c>
      <c r="B22" s="3">
        <f t="shared" ca="1" si="3"/>
        <v>17616</v>
      </c>
      <c r="C22">
        <f t="shared" ca="1" si="4"/>
        <v>1</v>
      </c>
      <c r="D22">
        <f t="shared" ca="1" si="5"/>
        <v>0.53759765625</v>
      </c>
      <c r="E22">
        <f t="shared" ca="1" si="6"/>
        <v>3</v>
      </c>
      <c r="M22" s="3"/>
    </row>
    <row r="23" spans="1:23">
      <c r="A23" t="s">
        <v>16</v>
      </c>
      <c r="B23" s="3">
        <f t="shared" ca="1" si="3"/>
        <v>23753</v>
      </c>
      <c r="C23">
        <f t="shared" ca="1" si="4"/>
        <v>1</v>
      </c>
      <c r="D23">
        <f t="shared" ca="1" si="5"/>
        <v>0.724884033203125</v>
      </c>
      <c r="E23">
        <f t="shared" ca="1" si="6"/>
        <v>3</v>
      </c>
      <c r="M23" s="3"/>
    </row>
    <row r="24" spans="1:23">
      <c r="A24" t="s">
        <v>17</v>
      </c>
      <c r="B24" s="3">
        <f t="shared" ca="1" si="3"/>
        <v>28622</v>
      </c>
      <c r="C24">
        <f t="shared" ca="1" si="4"/>
        <v>1</v>
      </c>
      <c r="D24">
        <f t="shared" ca="1" si="5"/>
        <v>0.87347412109375</v>
      </c>
      <c r="E24">
        <f t="shared" ca="1" si="6"/>
        <v>4</v>
      </c>
      <c r="M24" s="3"/>
    </row>
    <row r="25" spans="1:23">
      <c r="A25" t="s">
        <v>18</v>
      </c>
      <c r="B25" s="3">
        <f t="shared" ca="1" si="3"/>
        <v>3823</v>
      </c>
      <c r="C25">
        <f t="shared" ca="1" si="4"/>
        <v>0</v>
      </c>
      <c r="D25">
        <f t="shared" ca="1" si="5"/>
        <v>0.116668701171875</v>
      </c>
      <c r="E25">
        <f t="shared" ca="1" si="6"/>
        <v>0</v>
      </c>
      <c r="M25" s="3"/>
    </row>
    <row r="26" spans="1:23">
      <c r="A26" t="s">
        <v>19</v>
      </c>
      <c r="B26" s="3">
        <f t="shared" ca="1" si="3"/>
        <v>24060</v>
      </c>
      <c r="C26">
        <f t="shared" ca="1" si="4"/>
        <v>1</v>
      </c>
      <c r="D26">
        <f t="shared" ca="1" si="5"/>
        <v>0.7342529296875</v>
      </c>
      <c r="E26">
        <f t="shared" ca="1" si="6"/>
        <v>3</v>
      </c>
      <c r="M26" s="3"/>
    </row>
    <row r="27" spans="1:23">
      <c r="A27" t="s">
        <v>20</v>
      </c>
      <c r="B27" s="3">
        <f t="shared" ca="1" si="3"/>
        <v>31877</v>
      </c>
      <c r="C27">
        <f t="shared" ca="1" si="4"/>
        <v>1</v>
      </c>
      <c r="D27">
        <f t="shared" ca="1" si="5"/>
        <v>0.972808837890625</v>
      </c>
      <c r="E27">
        <f t="shared" ca="1" si="6"/>
        <v>4</v>
      </c>
      <c r="M27" s="3"/>
    </row>
    <row r="28" spans="1:23">
      <c r="A28" t="s">
        <v>21</v>
      </c>
      <c r="B28" s="3">
        <f t="shared" ca="1" si="3"/>
        <v>15066</v>
      </c>
      <c r="C28">
        <f t="shared" ca="1" si="4"/>
        <v>0</v>
      </c>
      <c r="D28">
        <f t="shared" ca="1" si="5"/>
        <v>0.45977783203125</v>
      </c>
      <c r="E28">
        <f t="shared" ca="1" si="6"/>
        <v>1</v>
      </c>
      <c r="M28" s="3"/>
    </row>
    <row r="29" spans="1:23">
      <c r="A29" t="s">
        <v>22</v>
      </c>
      <c r="B29" s="3">
        <f t="shared" ca="1" si="3"/>
        <v>11019</v>
      </c>
      <c r="C29">
        <f t="shared" ca="1" si="4"/>
        <v>0</v>
      </c>
      <c r="D29">
        <f t="shared" ca="1" si="5"/>
        <v>0.336273193359375</v>
      </c>
      <c r="E29">
        <f t="shared" ca="1" si="6"/>
        <v>1</v>
      </c>
      <c r="M29" s="3"/>
    </row>
    <row r="30" spans="1:23">
      <c r="A30" t="s">
        <v>23</v>
      </c>
      <c r="B30" s="3">
        <f t="shared" ca="1" si="3"/>
        <v>24040</v>
      </c>
      <c r="C30">
        <f t="shared" ca="1" si="4"/>
        <v>1</v>
      </c>
      <c r="D30">
        <f t="shared" ca="1" si="5"/>
        <v>0.733642578125</v>
      </c>
      <c r="E30">
        <f t="shared" ca="1" si="6"/>
        <v>3</v>
      </c>
      <c r="M30" s="3"/>
    </row>
    <row r="31" spans="1:23">
      <c r="A31" t="s">
        <v>24</v>
      </c>
      <c r="B31" s="3">
        <f t="shared" ca="1" si="3"/>
        <v>23553</v>
      </c>
      <c r="C31">
        <f t="shared" ca="1" si="4"/>
        <v>1</v>
      </c>
      <c r="D31">
        <f t="shared" ca="1" si="5"/>
        <v>0.718780517578125</v>
      </c>
      <c r="E31">
        <f t="shared" ca="1" si="6"/>
        <v>3</v>
      </c>
      <c r="M31" s="3"/>
    </row>
    <row r="32" spans="1:23">
      <c r="A32" t="s">
        <v>25</v>
      </c>
      <c r="B32" s="3">
        <f t="shared" ca="1" si="3"/>
        <v>10918</v>
      </c>
      <c r="C32">
        <f t="shared" ca="1" si="4"/>
        <v>0</v>
      </c>
      <c r="D32">
        <f t="shared" ca="1" si="5"/>
        <v>0.33319091796875</v>
      </c>
      <c r="E32">
        <f t="shared" ca="1" si="6"/>
        <v>1</v>
      </c>
      <c r="M32" s="3"/>
    </row>
    <row r="33" spans="1:13">
      <c r="A33" t="s">
        <v>26</v>
      </c>
      <c r="B33" s="3">
        <f t="shared" ca="1" si="3"/>
        <v>27879</v>
      </c>
      <c r="C33">
        <f t="shared" ca="1" si="4"/>
        <v>1</v>
      </c>
      <c r="D33">
        <f t="shared" ca="1" si="5"/>
        <v>0.850799560546875</v>
      </c>
      <c r="E33">
        <f t="shared" ca="1" si="6"/>
        <v>4</v>
      </c>
      <c r="M33" s="3"/>
    </row>
    <row r="34" spans="1:13">
      <c r="M34" s="3"/>
    </row>
    <row r="35" spans="1:13">
      <c r="M35" s="3"/>
    </row>
    <row r="36" spans="1:13">
      <c r="M36" s="3"/>
    </row>
    <row r="37" spans="1:13">
      <c r="M37" s="3"/>
    </row>
    <row r="38" spans="1:13">
      <c r="M38" s="3"/>
    </row>
    <row r="39" spans="1:13">
      <c r="M39" s="3"/>
    </row>
    <row r="40" spans="1:13">
      <c r="M40" s="3"/>
    </row>
    <row r="41" spans="1:13">
      <c r="M41" s="3"/>
    </row>
    <row r="42" spans="1:13">
      <c r="M42" s="3"/>
    </row>
    <row r="43" spans="1:13">
      <c r="M43" s="3"/>
    </row>
    <row r="44" spans="1:13">
      <c r="M44" s="3"/>
    </row>
    <row r="45" spans="1:13">
      <c r="M45" s="3"/>
    </row>
  </sheetData>
  <customSheetViews>
    <customSheetView guid="{86163F03-5311-4FD3-9F34-A891F9AC9F16}" scale="130" state="hidden" topLeftCell="A21">
      <selection activeCell="F35" sqref="A1:XFD1048576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B824-3E06-4882-96D4-0DA92A742EAC}">
  <dimension ref="C6:H11"/>
  <sheetViews>
    <sheetView workbookViewId="0">
      <selection activeCell="K23" sqref="K23"/>
    </sheetView>
  </sheetViews>
  <sheetFormatPr defaultRowHeight="15"/>
  <sheetData>
    <row r="6" spans="3:8">
      <c r="C6" s="107" t="s">
        <v>82</v>
      </c>
      <c r="D6" s="107"/>
      <c r="E6" s="107"/>
      <c r="F6" s="107"/>
      <c r="G6" s="107"/>
      <c r="H6" s="107"/>
    </row>
    <row r="7" spans="3:8">
      <c r="C7" s="107"/>
      <c r="D7" s="107"/>
      <c r="E7" s="107"/>
      <c r="F7" s="107"/>
      <c r="G7" s="107"/>
      <c r="H7" s="107"/>
    </row>
    <row r="8" spans="3:8">
      <c r="C8" s="107"/>
      <c r="D8" s="107"/>
      <c r="E8" s="107"/>
      <c r="F8" s="107"/>
      <c r="G8" s="107"/>
      <c r="H8" s="107"/>
    </row>
    <row r="9" spans="3:8">
      <c r="C9" s="107"/>
      <c r="D9" s="107"/>
      <c r="E9" s="107"/>
      <c r="F9" s="107"/>
      <c r="G9" s="107"/>
      <c r="H9" s="107"/>
    </row>
    <row r="10" spans="3:8">
      <c r="C10" s="107"/>
      <c r="D10" s="107"/>
      <c r="E10" s="107"/>
      <c r="F10" s="107"/>
      <c r="G10" s="107"/>
      <c r="H10" s="107"/>
    </row>
    <row r="11" spans="3:8">
      <c r="C11" s="107"/>
      <c r="D11" s="107"/>
      <c r="E11" s="107"/>
      <c r="F11" s="107"/>
      <c r="G11" s="107"/>
      <c r="H11" s="107"/>
    </row>
  </sheetData>
  <customSheetViews>
    <customSheetView guid="{86163F03-5311-4FD3-9F34-A891F9AC9F16}" state="hidden">
      <selection activeCell="K23" sqref="K23"/>
      <pageMargins left="0.7" right="0.7" top="0.75" bottom="0.75" header="0.3" footer="0.3"/>
      <pageSetup orientation="portrait" r:id="rId1"/>
    </customSheetView>
  </customSheetViews>
  <mergeCells count="1">
    <mergeCell ref="C6:H11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Constant Change</vt:lpstr>
      <vt:lpstr>Constant Percent Change</vt:lpstr>
      <vt:lpstr>Puzzle 1</vt:lpstr>
      <vt:lpstr>Puzzle 2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Ketchersid</dc:creator>
  <cp:lastModifiedBy>Richard Ketchersid</cp:lastModifiedBy>
  <dcterms:created xsi:type="dcterms:W3CDTF">2020-09-21T00:51:26Z</dcterms:created>
  <dcterms:modified xsi:type="dcterms:W3CDTF">2022-07-20T21:40:57Z</dcterms:modified>
</cp:coreProperties>
</file>